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filterPrivacy="1" codeName="ThisWorkbook" defaultThemeVersion="124226"/>
  <xr:revisionPtr revIDLastSave="0" documentId="13_ncr:1_{DDB6191C-1DDF-4B17-9182-7CF9810CE382}" xr6:coauthVersionLast="47" xr6:coauthVersionMax="47" xr10:uidLastSave="{00000000-0000-0000-0000-000000000000}"/>
  <bookViews>
    <workbookView xWindow="-120" yWindow="-120" windowWidth="25440" windowHeight="15390" activeTab="2" xr2:uid="{00000000-000D-0000-FFFF-FFFF00000000}"/>
  </bookViews>
  <sheets>
    <sheet name="Dash Board" sheetId="13" r:id="rId1"/>
    <sheet name="Pivot Table" sheetId="14" r:id="rId2"/>
    <sheet name="Orders" sheetId="9" r:id="rId3"/>
    <sheet name="Returns" sheetId="11" r:id="rId4"/>
    <sheet name="Users" sheetId="4" r:id="rId5"/>
  </sheets>
  <definedNames>
    <definedName name="_xlnm._FilterDatabase" localSheetId="2" hidden="1">Orders!$A$1:$AD$1953</definedName>
    <definedName name="_xlchart.v5.0" hidden="1">Orders!$AC$1</definedName>
    <definedName name="_xlchart.v5.1" hidden="1">Orders!$AC$2:$AC$1953</definedName>
    <definedName name="_xlchart.v5.2" hidden="1">Orders!$R$1</definedName>
    <definedName name="_xlchart.v5.3" hidden="1">Orders!$R$2:$R$1953</definedName>
    <definedName name="_xlchart.v5.4" hidden="1">Orders!$AC$1</definedName>
    <definedName name="_xlchart.v5.5" hidden="1">Orders!$AC$2:$AC$1953</definedName>
    <definedName name="_xlchart.v5.6" hidden="1">Orders!$R$1</definedName>
    <definedName name="_xlchart.v5.7" hidden="1">Orders!$R$2:$R$1953</definedName>
    <definedName name="Slicer_Month">#N/A</definedName>
    <definedName name="Slicer_Order_ID">#N/A</definedName>
    <definedName name="Slicer_Order_Priority">#N/A</definedName>
    <definedName name="Slicer_Product_Category">#N/A</definedName>
    <definedName name="Slicer_Region">#N/A</definedName>
    <definedName name="Slicer_Status">#N/A</definedName>
  </definedNames>
  <calcPr calcId="191028"/>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11" l="1"/>
  <c r="AH13" i="9"/>
  <c r="AH12" i="9"/>
  <c r="AH11" i="9"/>
  <c r="AH10" i="9"/>
  <c r="AH9" i="9"/>
  <c r="AF1542" i="9"/>
  <c r="AF1541" i="9"/>
  <c r="AF516" i="9"/>
  <c r="AF517" i="9"/>
  <c r="AF518" i="9"/>
  <c r="AF519" i="9"/>
  <c r="AF515" i="9"/>
  <c r="AF520" i="9"/>
  <c r="AF513" i="9"/>
  <c r="AF514" i="9"/>
  <c r="AF1492" i="9"/>
  <c r="AF1493" i="9"/>
  <c r="AF151" i="9"/>
  <c r="AF154" i="9"/>
  <c r="AF155" i="9"/>
  <c r="AF769" i="9"/>
  <c r="AF770" i="9"/>
  <c r="AF771" i="9"/>
  <c r="AF1258" i="9"/>
  <c r="AF1259" i="9"/>
  <c r="AF1262" i="9"/>
  <c r="AF1263" i="9"/>
  <c r="AF1260" i="9"/>
  <c r="AF1261" i="9"/>
  <c r="AF1925" i="9"/>
  <c r="AF996" i="9"/>
  <c r="AF995" i="9"/>
  <c r="AF997" i="9"/>
  <c r="AF884" i="9"/>
  <c r="AF885" i="9"/>
  <c r="AF688" i="9"/>
  <c r="AF689" i="9"/>
  <c r="AF686" i="9"/>
  <c r="AF687" i="9"/>
  <c r="AF842" i="9"/>
  <c r="AF126" i="9"/>
  <c r="AF127" i="9"/>
  <c r="AF128" i="9"/>
  <c r="AF202" i="9"/>
  <c r="AF843" i="9"/>
  <c r="AF676" i="9"/>
  <c r="AF675" i="9"/>
  <c r="AF677" i="9"/>
  <c r="AF1669" i="9"/>
  <c r="AF1670" i="9"/>
  <c r="AF1671" i="9"/>
  <c r="AF621" i="9"/>
  <c r="AF624" i="9"/>
  <c r="AF625" i="9"/>
  <c r="AF622" i="9"/>
  <c r="AF623" i="9"/>
  <c r="AF626" i="9"/>
  <c r="AF159" i="9"/>
  <c r="AF160" i="9"/>
  <c r="AF662" i="9"/>
  <c r="AF663" i="9"/>
  <c r="AF929" i="9"/>
  <c r="AF152" i="9"/>
  <c r="AF13" i="9"/>
  <c r="AF14" i="9"/>
  <c r="AF928" i="9"/>
  <c r="AF930" i="9"/>
  <c r="AF1361" i="9"/>
  <c r="AF1362" i="9"/>
  <c r="AF1363" i="9"/>
  <c r="AF1364" i="9"/>
  <c r="AF29" i="9"/>
  <c r="AF51" i="9"/>
  <c r="AF52" i="9"/>
  <c r="AF211" i="9"/>
  <c r="AF414" i="9"/>
  <c r="AF415" i="9"/>
  <c r="AF1689" i="9"/>
  <c r="AF470" i="9"/>
  <c r="AF471" i="9"/>
  <c r="AF1021" i="9"/>
  <c r="AF1022" i="9"/>
  <c r="AF1812" i="9"/>
  <c r="AF1813" i="9"/>
  <c r="AF1811" i="9"/>
  <c r="AF1815" i="9"/>
  <c r="AF1814" i="9"/>
  <c r="AF1816" i="9"/>
  <c r="AF1347" i="9"/>
  <c r="AF1349" i="9"/>
  <c r="AF1346" i="9"/>
  <c r="AF1348" i="9"/>
  <c r="AF1350" i="9"/>
  <c r="AF1351" i="9"/>
  <c r="AF772" i="9"/>
  <c r="AF773" i="9"/>
  <c r="AF1467" i="9"/>
  <c r="AF1468" i="9"/>
  <c r="AF1321" i="9"/>
  <c r="AF702" i="9"/>
  <c r="AF703" i="9"/>
  <c r="AF704" i="9"/>
  <c r="AF705" i="9"/>
  <c r="AF135" i="9"/>
  <c r="AF15" i="9"/>
  <c r="AF970" i="9"/>
  <c r="AF971" i="9"/>
  <c r="AF972" i="9"/>
  <c r="AF1218" i="9"/>
  <c r="AF1219" i="9"/>
  <c r="AF1220" i="9"/>
  <c r="AF1221" i="9"/>
  <c r="AF1222" i="9"/>
  <c r="AF1606" i="9"/>
  <c r="AF1608" i="9"/>
  <c r="AF1607" i="9"/>
  <c r="AF1609" i="9"/>
  <c r="AF1168" i="9"/>
  <c r="AF184" i="9"/>
  <c r="AF1181" i="9"/>
  <c r="AF1182" i="9"/>
  <c r="AF257" i="9"/>
  <c r="AF258" i="9"/>
  <c r="AF259" i="9"/>
  <c r="AF260" i="9"/>
  <c r="AF255" i="9"/>
  <c r="AF256" i="9"/>
  <c r="AF261" i="9"/>
  <c r="AF877" i="9"/>
  <c r="AF1020" i="9"/>
  <c r="AF1547" i="9"/>
  <c r="AF1548" i="9"/>
  <c r="AF1546" i="9"/>
  <c r="AF1549" i="9"/>
  <c r="AF1550" i="9"/>
  <c r="AF1551" i="9"/>
  <c r="AF450" i="9"/>
  <c r="AF1625" i="9"/>
  <c r="AF1626" i="9"/>
  <c r="AF1627" i="9"/>
  <c r="AF1628" i="9"/>
  <c r="AF1236" i="9"/>
  <c r="AF1237" i="9"/>
  <c r="AF1238" i="9"/>
  <c r="AF635" i="9"/>
  <c r="AF636" i="9"/>
  <c r="AF348" i="9"/>
  <c r="AF347" i="9"/>
  <c r="AF223" i="9"/>
  <c r="AF222" i="9"/>
  <c r="AF352" i="9"/>
  <c r="AF1666" i="9"/>
  <c r="AF1667" i="9"/>
  <c r="AF1668" i="9"/>
  <c r="AF1173" i="9"/>
  <c r="AF1174" i="9"/>
  <c r="AF1175" i="9"/>
  <c r="AF1176" i="9"/>
  <c r="AF1177" i="9"/>
  <c r="AF1172" i="9"/>
  <c r="AF19" i="9"/>
  <c r="AF20" i="9"/>
  <c r="AF119" i="9"/>
  <c r="AF120" i="9"/>
  <c r="AF1284" i="9"/>
  <c r="AF1282" i="9"/>
  <c r="AF1283" i="9"/>
  <c r="AF1285" i="9"/>
  <c r="AF1406" i="9"/>
  <c r="AF1407" i="9"/>
  <c r="AF1408" i="9"/>
  <c r="AF1409" i="9"/>
  <c r="AF1739" i="9"/>
  <c r="AF595" i="9"/>
  <c r="AF596" i="9"/>
  <c r="AF130" i="9"/>
  <c r="AF1245" i="9"/>
  <c r="AF1246" i="9"/>
  <c r="AF278" i="9"/>
  <c r="AF279" i="9"/>
  <c r="AF280" i="9"/>
  <c r="AF1800" i="9"/>
  <c r="AF1778" i="9"/>
  <c r="AF1400" i="9"/>
  <c r="AF1401" i="9"/>
  <c r="AF653" i="9"/>
  <c r="AF654" i="9"/>
  <c r="AF1661" i="9"/>
  <c r="AF1662" i="9"/>
  <c r="AF12" i="9"/>
  <c r="AF904" i="9"/>
  <c r="AF905" i="9"/>
  <c r="AF63" i="9"/>
  <c r="AF43" i="9"/>
  <c r="AF1097" i="9"/>
  <c r="AF1098" i="9"/>
  <c r="AF1380" i="9"/>
  <c r="AF1381" i="9"/>
  <c r="AF1831" i="9"/>
  <c r="AF1830" i="9"/>
  <c r="AF670" i="9"/>
  <c r="AF1562" i="9"/>
  <c r="AF1560" i="9"/>
  <c r="AF1561" i="9"/>
  <c r="AF81" i="9"/>
  <c r="AF82" i="9"/>
  <c r="AF83" i="9"/>
  <c r="AF1767" i="9"/>
  <c r="AF1768" i="9"/>
  <c r="AF1360" i="9"/>
  <c r="AF1171" i="9"/>
  <c r="AF1169" i="9"/>
  <c r="AF1170" i="9"/>
  <c r="AF1581" i="9"/>
  <c r="AF1578" i="9"/>
  <c r="AF1579" i="9"/>
  <c r="AF1580" i="9"/>
  <c r="AF378" i="9"/>
  <c r="AF379" i="9"/>
  <c r="AF377" i="9"/>
  <c r="AF380" i="9"/>
  <c r="AF381" i="9"/>
  <c r="AF1293" i="9"/>
  <c r="AF1294" i="9"/>
  <c r="AF799" i="9"/>
  <c r="AF1379" i="9"/>
  <c r="AF830" i="9"/>
  <c r="AF782" i="9"/>
  <c r="AF1011" i="9"/>
  <c r="AF1012" i="9"/>
  <c r="AF1013" i="9"/>
  <c r="AF1695" i="9"/>
  <c r="AF889" i="9"/>
  <c r="AF886" i="9"/>
  <c r="AF887" i="9"/>
  <c r="AF888" i="9"/>
  <c r="AF1614" i="9"/>
  <c r="AF1615" i="9"/>
  <c r="AF271" i="9"/>
  <c r="AF273" i="9"/>
  <c r="AF275" i="9"/>
  <c r="AF276" i="9"/>
  <c r="AF274" i="9"/>
  <c r="AF272" i="9"/>
  <c r="AF277" i="9"/>
  <c r="AF883" i="9"/>
  <c r="AF878" i="9"/>
  <c r="AF879" i="9"/>
  <c r="AF880" i="9"/>
  <c r="AF881" i="9"/>
  <c r="AF882" i="9"/>
  <c r="AF11" i="9"/>
  <c r="AF869" i="9"/>
  <c r="AF1582" i="9"/>
  <c r="AF1583" i="9"/>
  <c r="AF1584" i="9"/>
  <c r="AF1804" i="9"/>
  <c r="AF1805" i="9"/>
  <c r="AF1806" i="9"/>
  <c r="AF1807" i="9"/>
  <c r="AF32" i="9"/>
  <c r="AF38" i="9"/>
  <c r="AF24" i="9"/>
  <c r="AF153" i="9"/>
  <c r="AF1163" i="9"/>
  <c r="AF1164" i="9"/>
  <c r="AF1161" i="9"/>
  <c r="AF1162" i="9"/>
  <c r="AF1165" i="9"/>
  <c r="AF1166" i="9"/>
  <c r="AF1167" i="9"/>
  <c r="AF1696" i="9"/>
  <c r="AF672" i="9"/>
  <c r="AF673" i="9"/>
  <c r="AF671" i="9"/>
  <c r="AF674" i="9"/>
  <c r="AF1498" i="9"/>
  <c r="AF1499" i="9"/>
  <c r="AF1750" i="9"/>
  <c r="AF1295" i="9"/>
  <c r="AF1296" i="9"/>
  <c r="AF1297" i="9"/>
  <c r="AF1828" i="9"/>
  <c r="AF1829" i="9"/>
  <c r="AF1489" i="9"/>
  <c r="AF1490" i="9"/>
  <c r="AF1491" i="9"/>
  <c r="AF1018" i="9"/>
  <c r="AF1835" i="9"/>
  <c r="AF1836" i="9"/>
  <c r="AF1837" i="9"/>
  <c r="AF340" i="9"/>
  <c r="AF1761" i="9"/>
  <c r="AF1762" i="9"/>
  <c r="AF1763" i="9"/>
  <c r="AF1765" i="9"/>
  <c r="AF1766" i="9"/>
  <c r="AF1764" i="9"/>
  <c r="AF62" i="9"/>
  <c r="AF9" i="9"/>
  <c r="AF30" i="9"/>
  <c r="AF2" i="9"/>
  <c r="AF327" i="9"/>
  <c r="AF328" i="9"/>
  <c r="AF329" i="9"/>
  <c r="AF325" i="9"/>
  <c r="AF326" i="9"/>
  <c r="AF1152" i="9"/>
  <c r="AF1153" i="9"/>
  <c r="AF1155" i="9"/>
  <c r="AF1154" i="9"/>
  <c r="AF431" i="9"/>
  <c r="AF432" i="9"/>
  <c r="AF1080" i="9"/>
  <c r="AF1076" i="9"/>
  <c r="AF1077" i="9"/>
  <c r="AF1078" i="9"/>
  <c r="AF1081" i="9"/>
  <c r="AF1079" i="9"/>
  <c r="AF353" i="9"/>
  <c r="AF354" i="9"/>
  <c r="AF358" i="9"/>
  <c r="AF360" i="9"/>
  <c r="AF361" i="9"/>
  <c r="AF355" i="9"/>
  <c r="AF356" i="9"/>
  <c r="AF357" i="9"/>
  <c r="AF359" i="9"/>
  <c r="AF738" i="9"/>
  <c r="AF582" i="9"/>
  <c r="AF96" i="9"/>
  <c r="AF117" i="9"/>
  <c r="AF1832" i="9"/>
  <c r="AF924" i="9"/>
  <c r="AF925" i="9"/>
  <c r="AF923" i="9"/>
  <c r="AF926" i="9"/>
  <c r="AF927" i="9"/>
  <c r="AF922" i="9"/>
  <c r="AF1914" i="9"/>
  <c r="AF1915" i="9"/>
  <c r="AF1916" i="9"/>
  <c r="AF1917" i="9"/>
  <c r="AF1622" i="9"/>
  <c r="AF1280" i="9"/>
  <c r="AF1281" i="9"/>
  <c r="AF845" i="9"/>
  <c r="AF846" i="9"/>
  <c r="AF847" i="9"/>
  <c r="AF844" i="9"/>
  <c r="AF206" i="9"/>
  <c r="AF40" i="9"/>
  <c r="AF162" i="9"/>
  <c r="AF163" i="9"/>
  <c r="AF1706" i="9"/>
  <c r="AF1893" i="9"/>
  <c r="AF1894" i="9"/>
  <c r="AF1946" i="9"/>
  <c r="AF1947" i="9"/>
  <c r="AF1948" i="9"/>
  <c r="AF1949" i="9"/>
  <c r="AF1850" i="9"/>
  <c r="AF1848" i="9"/>
  <c r="AF1849" i="9"/>
  <c r="AF1769" i="9"/>
  <c r="AF1094" i="9"/>
  <c r="AF1095" i="9"/>
  <c r="AF1096" i="9"/>
  <c r="AF74" i="9"/>
  <c r="AF177" i="9"/>
  <c r="AF1009" i="9"/>
  <c r="AF1010" i="9"/>
  <c r="AF1008" i="9"/>
  <c r="AF914" i="9"/>
  <c r="AF915" i="9"/>
  <c r="AF916" i="9"/>
  <c r="AF1156" i="9"/>
  <c r="AF1157" i="9"/>
  <c r="AF1158" i="9"/>
  <c r="AF1159" i="9"/>
  <c r="AF794" i="9"/>
  <c r="AF1016" i="9"/>
  <c r="AF1017" i="9"/>
  <c r="AF1015" i="9"/>
  <c r="AF1456" i="9"/>
  <c r="AF800" i="9"/>
  <c r="AF801" i="9"/>
  <c r="AF802" i="9"/>
  <c r="AF803" i="9"/>
  <c r="AF804" i="9"/>
  <c r="AF1431" i="9"/>
  <c r="AF1432" i="9"/>
  <c r="AF1434" i="9"/>
  <c r="AF1433" i="9"/>
  <c r="AF1435" i="9"/>
  <c r="AF109" i="9"/>
  <c r="AF110" i="9"/>
  <c r="AF111" i="9"/>
  <c r="AF33" i="9"/>
  <c r="AF186" i="9"/>
  <c r="AF161" i="9"/>
  <c r="AF200" i="9"/>
  <c r="AF201" i="9"/>
  <c r="AF123" i="9"/>
  <c r="AF124" i="9"/>
  <c r="AF125" i="9"/>
  <c r="AF106" i="9"/>
  <c r="AF107" i="9"/>
  <c r="AF10" i="9"/>
  <c r="AF858" i="9"/>
  <c r="AF853" i="9"/>
  <c r="AF855" i="9"/>
  <c r="AF856" i="9"/>
  <c r="AF857" i="9"/>
  <c r="AF854" i="9"/>
  <c r="AF1300" i="9"/>
  <c r="AF1301" i="9"/>
  <c r="AF1797" i="9"/>
  <c r="AF1798" i="9"/>
  <c r="AF1799" i="9"/>
  <c r="AF1585" i="9"/>
  <c r="AF1586" i="9"/>
  <c r="AF1591" i="9"/>
  <c r="AF1588" i="9"/>
  <c r="AF1587" i="9"/>
  <c r="AF1589" i="9"/>
  <c r="AF1590" i="9"/>
  <c r="AF785" i="9"/>
  <c r="AF786" i="9"/>
  <c r="AF787" i="9"/>
  <c r="AF789" i="9"/>
  <c r="AF788" i="9"/>
  <c r="AF1844" i="9"/>
  <c r="AF1845" i="9"/>
  <c r="AF1611" i="9"/>
  <c r="AF1612" i="9"/>
  <c r="AF1610" i="9"/>
  <c r="AF1613" i="9"/>
  <c r="AF1555" i="9"/>
  <c r="AF454" i="9"/>
  <c r="AF718" i="9"/>
  <c r="AF349" i="9"/>
  <c r="AF1089" i="9"/>
  <c r="AF1090" i="9"/>
  <c r="AF1091" i="9"/>
  <c r="AF1087" i="9"/>
  <c r="AF1088" i="9"/>
  <c r="AF1092" i="9"/>
  <c r="AF1093" i="9"/>
  <c r="AF1776" i="9"/>
  <c r="AF1775" i="9"/>
  <c r="AF1936" i="9"/>
  <c r="AF1121" i="9"/>
  <c r="AF527" i="9"/>
  <c r="AF530" i="9"/>
  <c r="AF528" i="9"/>
  <c r="AF529" i="9"/>
  <c r="AF531" i="9"/>
  <c r="AF1451" i="9"/>
  <c r="AF1452" i="9"/>
  <c r="AF1453" i="9"/>
  <c r="AF1454" i="9"/>
  <c r="AF1455" i="9"/>
  <c r="AF1497" i="9"/>
  <c r="AF144" i="9"/>
  <c r="AF1552" i="9"/>
  <c r="AF1273" i="9"/>
  <c r="AF1274" i="9"/>
  <c r="AF1275" i="9"/>
  <c r="AF1276" i="9"/>
  <c r="AF1559" i="9"/>
  <c r="AF1558" i="9"/>
  <c r="AF1410" i="9"/>
  <c r="AF1041" i="9"/>
  <c r="AF1040" i="9"/>
  <c r="AF1042" i="9"/>
  <c r="AF1043" i="9"/>
  <c r="AF1045" i="9"/>
  <c r="AF1044" i="9"/>
  <c r="AF1046" i="9"/>
  <c r="AF1047" i="9"/>
  <c r="AF1048" i="9"/>
  <c r="AF1690" i="9"/>
  <c r="AF1691" i="9"/>
  <c r="AF1840" i="9"/>
  <c r="AF1841" i="9"/>
  <c r="AF1842" i="9"/>
  <c r="AF1843" i="9"/>
  <c r="AF1658" i="9"/>
  <c r="AF1659" i="9"/>
  <c r="AF1660" i="9"/>
  <c r="AF1207" i="9"/>
  <c r="AF1208" i="9"/>
  <c r="AF314" i="9"/>
  <c r="AF315" i="9"/>
  <c r="AF1354" i="9"/>
  <c r="AF1352" i="9"/>
  <c r="AF1353" i="9"/>
  <c r="AF54" i="9"/>
  <c r="AF55" i="9"/>
  <c r="AF136" i="9"/>
  <c r="AF1528" i="9"/>
  <c r="AF1529" i="9"/>
  <c r="AF1530" i="9"/>
  <c r="AF112" i="9"/>
  <c r="AF113" i="9"/>
  <c r="AF35" i="9"/>
  <c r="AF36" i="9"/>
  <c r="AF343" i="9"/>
  <c r="AF344" i="9"/>
  <c r="AF345" i="9"/>
  <c r="AF346" i="9"/>
  <c r="AF1726" i="9"/>
  <c r="AF394" i="9"/>
  <c r="AF395" i="9"/>
  <c r="AF1537" i="9"/>
  <c r="AF1534" i="9"/>
  <c r="AF1535" i="9"/>
  <c r="AF1536" i="9"/>
  <c r="AF371" i="9"/>
  <c r="AF372" i="9"/>
  <c r="AF1631" i="9"/>
  <c r="AF1634" i="9"/>
  <c r="AF1632" i="9"/>
  <c r="AF1630" i="9"/>
  <c r="AF1633" i="9"/>
  <c r="AF610" i="9"/>
  <c r="AF608" i="9"/>
  <c r="AF609" i="9"/>
  <c r="AF1663" i="9"/>
  <c r="AF1664" i="9"/>
  <c r="AF1665" i="9"/>
  <c r="AF1740" i="9"/>
  <c r="AF435" i="9"/>
  <c r="AF434" i="9"/>
  <c r="AF433" i="9"/>
  <c r="AF34" i="9"/>
  <c r="AF31" i="9"/>
  <c r="AF1214" i="9"/>
  <c r="AF1215" i="9"/>
  <c r="AF1216" i="9"/>
  <c r="AF1217" i="9"/>
  <c r="AF1717" i="9"/>
  <c r="AF1718" i="9"/>
  <c r="AF1950" i="9"/>
  <c r="AF1314" i="9"/>
  <c r="AF1315" i="9"/>
  <c r="AF64" i="9"/>
  <c r="AF322" i="9"/>
  <c r="AF648" i="9"/>
  <c r="AF649" i="9"/>
  <c r="AF650" i="9"/>
  <c r="AF647" i="9"/>
  <c r="AF1543" i="9"/>
  <c r="AF1323" i="9"/>
  <c r="AF1324" i="9"/>
  <c r="AF1327" i="9"/>
  <c r="AF1322" i="9"/>
  <c r="AF1325" i="9"/>
  <c r="AF1326" i="9"/>
  <c r="AF1495" i="9"/>
  <c r="AF1496" i="9"/>
  <c r="AF976" i="9"/>
  <c r="AF977" i="9"/>
  <c r="AF979" i="9"/>
  <c r="AF980" i="9"/>
  <c r="AF981" i="9"/>
  <c r="AF982" i="9"/>
  <c r="AF984" i="9"/>
  <c r="AF983" i="9"/>
  <c r="AF985" i="9"/>
  <c r="AF986" i="9"/>
  <c r="AF1071" i="9"/>
  <c r="AF1074" i="9"/>
  <c r="AF1075" i="9"/>
  <c r="AF1072" i="9"/>
  <c r="AF1073" i="9"/>
  <c r="AF1189" i="9"/>
  <c r="AF1192" i="9"/>
  <c r="AF1193" i="9"/>
  <c r="AF1187" i="9"/>
  <c r="AF1188" i="9"/>
  <c r="AF1190" i="9"/>
  <c r="AF1191" i="9"/>
  <c r="AF1697" i="9"/>
  <c r="AF1698" i="9"/>
  <c r="AF1684" i="9"/>
  <c r="AF813" i="9"/>
  <c r="AF814" i="9"/>
  <c r="AF815" i="9"/>
  <c r="AF93" i="9"/>
  <c r="AF94" i="9"/>
  <c r="AF176" i="9"/>
  <c r="AF1312" i="9"/>
  <c r="AF1500" i="9"/>
  <c r="AF1501" i="9"/>
  <c r="AF1502" i="9"/>
  <c r="AF210" i="9"/>
  <c r="AF208" i="9"/>
  <c r="AF1888" i="9"/>
  <c r="AF1889" i="9"/>
  <c r="AF1890" i="9"/>
  <c r="AF1160" i="9"/>
  <c r="AF605" i="9"/>
  <c r="AF606" i="9"/>
  <c r="AF1378" i="9"/>
  <c r="AF388" i="9"/>
  <c r="AF1007" i="9"/>
  <c r="AF1006" i="9"/>
  <c r="AF307" i="9"/>
  <c r="AF308" i="9"/>
  <c r="AF310" i="9"/>
  <c r="AF311" i="9"/>
  <c r="AF309" i="9"/>
  <c r="AF1931" i="9"/>
  <c r="AF1779" i="9"/>
  <c r="AF92" i="9"/>
  <c r="AF68" i="9"/>
  <c r="AF6" i="9"/>
  <c r="AF165" i="9"/>
  <c r="AF387" i="9"/>
  <c r="AF383" i="9"/>
  <c r="AF384" i="9"/>
  <c r="AF385" i="9"/>
  <c r="AF386" i="9"/>
  <c r="AF1735" i="9"/>
  <c r="AF1736" i="9"/>
  <c r="AF1737" i="9"/>
  <c r="AF1738" i="9"/>
  <c r="AF490" i="9"/>
  <c r="AF488" i="9"/>
  <c r="AF489" i="9"/>
  <c r="AF579" i="9"/>
  <c r="AF580" i="9"/>
  <c r="AF581" i="9"/>
  <c r="AF637" i="9"/>
  <c r="AF638" i="9"/>
  <c r="AF639" i="9"/>
  <c r="AF104" i="9"/>
  <c r="AF105" i="9"/>
  <c r="AF180" i="9"/>
  <c r="AF50" i="9"/>
  <c r="AF141" i="9"/>
  <c r="AF209" i="9"/>
  <c r="AF895" i="9"/>
  <c r="AF892" i="9"/>
  <c r="AF893" i="9"/>
  <c r="AF894" i="9"/>
  <c r="AF896" i="9"/>
  <c r="AF897" i="9"/>
  <c r="AF841" i="9"/>
  <c r="AF437" i="9"/>
  <c r="AF436" i="9"/>
  <c r="AF438" i="9"/>
  <c r="AF1887" i="9"/>
  <c r="AF1742" i="9"/>
  <c r="AF1743" i="9"/>
  <c r="AF1745" i="9"/>
  <c r="AF1744" i="9"/>
  <c r="AF716" i="9"/>
  <c r="AF717" i="9"/>
  <c r="AF1415" i="9"/>
  <c r="AF1416" i="9"/>
  <c r="AF1417" i="9"/>
  <c r="AF1418" i="9"/>
  <c r="AF548" i="9"/>
  <c r="AF549" i="9"/>
  <c r="AF248" i="9"/>
  <c r="AF250" i="9"/>
  <c r="AF249" i="9"/>
  <c r="AF740" i="9"/>
  <c r="AF741" i="9"/>
  <c r="AF742" i="9"/>
  <c r="AF747" i="9"/>
  <c r="AF22" i="9"/>
  <c r="AF23" i="9"/>
  <c r="AF99" i="9"/>
  <c r="AF100" i="9"/>
  <c r="AF137" i="9"/>
  <c r="AF41" i="9"/>
  <c r="AF42" i="9"/>
  <c r="AF746" i="9"/>
  <c r="AF739" i="9"/>
  <c r="AF743" i="9"/>
  <c r="AF744" i="9"/>
  <c r="AF745" i="9"/>
  <c r="AF748" i="9"/>
  <c r="AF1060" i="9"/>
  <c r="AF1063" i="9"/>
  <c r="AF1064" i="9"/>
  <c r="AF1061" i="9"/>
  <c r="AF1062" i="9"/>
  <c r="AF1065" i="9"/>
  <c r="AF194" i="9"/>
  <c r="AF1724" i="9"/>
  <c r="AF1725" i="9"/>
  <c r="AF203" i="9"/>
  <c r="AF204" i="9"/>
  <c r="AF205" i="9"/>
  <c r="AF1592" i="9"/>
  <c r="AF1308" i="9"/>
  <c r="AF1309" i="9"/>
  <c r="AF1310" i="9"/>
  <c r="AF1311" i="9"/>
  <c r="AF291" i="9"/>
  <c r="AF293" i="9"/>
  <c r="AF294" i="9"/>
  <c r="AF295" i="9"/>
  <c r="AF292" i="9"/>
  <c r="AF1753" i="9"/>
  <c r="AF1754" i="9"/>
  <c r="AF121" i="9"/>
  <c r="AF122" i="9"/>
  <c r="AF167" i="9"/>
  <c r="AF1943" i="9"/>
  <c r="AF1944" i="9"/>
  <c r="AF818" i="9"/>
  <c r="AF819" i="9"/>
  <c r="AF820" i="9"/>
  <c r="AF1470" i="9"/>
  <c r="AF1471" i="9"/>
  <c r="AF1472" i="9"/>
  <c r="AF1473" i="9"/>
  <c r="AF1474" i="9"/>
  <c r="AF1475" i="9"/>
  <c r="AF421" i="9"/>
  <c r="AF422" i="9"/>
  <c r="AF420" i="9"/>
  <c r="AF1403" i="9"/>
  <c r="AF1402" i="9"/>
  <c r="AF1343" i="9"/>
  <c r="AF1344" i="9"/>
  <c r="AF1345" i="9"/>
  <c r="AF992" i="9"/>
  <c r="AF993" i="9"/>
  <c r="AF1514" i="9"/>
  <c r="AF1515" i="9"/>
  <c r="AF66" i="9"/>
  <c r="AF1228" i="9"/>
  <c r="AF1229" i="9"/>
  <c r="AF97" i="9"/>
  <c r="AF98" i="9"/>
  <c r="AF1687" i="9"/>
  <c r="AF1688" i="9"/>
  <c r="AF576" i="9"/>
  <c r="AF578" i="9"/>
  <c r="AF577" i="9"/>
  <c r="AF575" i="9"/>
  <c r="AF1924" i="9"/>
  <c r="AF75" i="9"/>
  <c r="AF76" i="9"/>
  <c r="AF90" i="9"/>
  <c r="AF91" i="9"/>
  <c r="AF749" i="9"/>
  <c r="AF750" i="9"/>
  <c r="AF751" i="9"/>
  <c r="AF752" i="9"/>
  <c r="AF753" i="9"/>
  <c r="AF1861" i="9"/>
  <c r="AF70" i="9"/>
  <c r="AF71" i="9"/>
  <c r="AF72" i="9"/>
  <c r="AF85" i="9"/>
  <c r="AF1862" i="9"/>
  <c r="AF1863" i="9"/>
  <c r="AF1864" i="9"/>
  <c r="AF1391" i="9"/>
  <c r="AF940" i="9"/>
  <c r="AF939" i="9"/>
  <c r="AF941" i="9"/>
  <c r="AF1846" i="9"/>
  <c r="AF1847" i="9"/>
  <c r="AF917" i="9"/>
  <c r="AF918" i="9"/>
  <c r="AF1365" i="9"/>
  <c r="AF1366" i="9"/>
  <c r="AF1367" i="9"/>
  <c r="AF1368" i="9"/>
  <c r="AF1477" i="9"/>
  <c r="AF1478" i="9"/>
  <c r="AF1479" i="9"/>
  <c r="AF1640" i="9"/>
  <c r="AF1641" i="9"/>
  <c r="AF1642" i="9"/>
  <c r="AF931" i="9"/>
  <c r="AF932" i="9"/>
  <c r="AF1316" i="9"/>
  <c r="AF1317" i="9"/>
  <c r="AF1318" i="9"/>
  <c r="AF1110" i="9"/>
  <c r="AF1112" i="9"/>
  <c r="AF1113" i="9"/>
  <c r="AF1115" i="9"/>
  <c r="AF1116" i="9"/>
  <c r="AF1111" i="9"/>
  <c r="AF1114" i="9"/>
  <c r="AF129" i="9"/>
  <c r="AF156" i="9"/>
  <c r="AF312" i="9"/>
  <c r="AF313" i="9"/>
  <c r="AF603" i="9"/>
  <c r="AF604" i="9"/>
  <c r="AF37" i="9"/>
  <c r="AF164" i="9"/>
  <c r="AF1650" i="9"/>
  <c r="AF1652" i="9"/>
  <c r="AF1651" i="9"/>
  <c r="AF1653" i="9"/>
  <c r="AF1329" i="9"/>
  <c r="AF1330" i="9"/>
  <c r="AF1331" i="9"/>
  <c r="AF1332" i="9"/>
  <c r="AF1333" i="9"/>
  <c r="AF1760" i="9"/>
  <c r="AF508" i="9"/>
  <c r="AF510" i="9"/>
  <c r="AF509" i="9"/>
  <c r="AF511" i="9"/>
  <c r="AF512" i="9"/>
  <c r="AF1516" i="9"/>
  <c r="AF1517" i="9"/>
  <c r="AF1211" i="9"/>
  <c r="AF1212" i="9"/>
  <c r="AF1213" i="9"/>
  <c r="AF480" i="9"/>
  <c r="AF479" i="9"/>
  <c r="AF382" i="9"/>
  <c r="AF1820" i="9"/>
  <c r="AF1821" i="9"/>
  <c r="AF1822" i="9"/>
  <c r="AF1823" i="9"/>
  <c r="AF600" i="9"/>
  <c r="AF601" i="9"/>
  <c r="AF602" i="9"/>
  <c r="AF599" i="9"/>
  <c r="AF191" i="9"/>
  <c r="AF1891" i="9"/>
  <c r="AF1892" i="9"/>
  <c r="AF1855" i="9"/>
  <c r="AF1856" i="9"/>
  <c r="AF1857" i="9"/>
  <c r="AF1858" i="9"/>
  <c r="AF1859" i="9"/>
  <c r="AF1860" i="9"/>
  <c r="AF864" i="9"/>
  <c r="AF229" i="9"/>
  <c r="AF230" i="9"/>
  <c r="AF231" i="9"/>
  <c r="AF232" i="9"/>
  <c r="AF1703" i="9"/>
  <c r="AF1704" i="9"/>
  <c r="AF1705" i="9"/>
  <c r="AF1255" i="9"/>
  <c r="AF1256" i="9"/>
  <c r="AF1257" i="9"/>
  <c r="AF323" i="9"/>
  <c r="AF1565" i="9"/>
  <c r="AF1465" i="9"/>
  <c r="AF1466" i="9"/>
  <c r="AF503" i="9"/>
  <c r="AF504" i="9"/>
  <c r="AF506" i="9"/>
  <c r="AF507" i="9"/>
  <c r="AF505" i="9"/>
  <c r="AF1145" i="9"/>
  <c r="AF1885" i="9"/>
  <c r="AF1886" i="9"/>
  <c r="AF1014" i="9"/>
  <c r="AF714" i="9"/>
  <c r="AF712" i="9"/>
  <c r="AF710" i="9"/>
  <c r="AF711" i="9"/>
  <c r="AF713" i="9"/>
  <c r="AF691" i="9"/>
  <c r="AF692" i="9"/>
  <c r="AF693" i="9"/>
  <c r="AF694" i="9"/>
  <c r="AF690" i="9"/>
  <c r="AF890" i="9"/>
  <c r="AF891" i="9"/>
  <c r="AF572" i="9"/>
  <c r="AF1772" i="9"/>
  <c r="AF462" i="9"/>
  <c r="AF463" i="9"/>
  <c r="AF1721" i="9"/>
  <c r="AF1722" i="9"/>
  <c r="AF1723" i="9"/>
  <c r="AF1390" i="9"/>
  <c r="AF1388" i="9"/>
  <c r="AF1389" i="9"/>
  <c r="AF859" i="9"/>
  <c r="AF860" i="9"/>
  <c r="AF861" i="9"/>
  <c r="AF862" i="9"/>
  <c r="AF863" i="9"/>
  <c r="AF806" i="9"/>
  <c r="AF807" i="9"/>
  <c r="AF805" i="9"/>
  <c r="AF1553" i="9"/>
  <c r="AF1554" i="9"/>
  <c r="AF754" i="9"/>
  <c r="AF755" i="9"/>
  <c r="AF756" i="9"/>
  <c r="AF1672" i="9"/>
  <c r="AF1673" i="9"/>
  <c r="AF1674" i="9"/>
  <c r="AF1675" i="9"/>
  <c r="AF1676" i="9"/>
  <c r="AF1646" i="9"/>
  <c r="AF1649" i="9"/>
  <c r="AF1647" i="9"/>
  <c r="AF1648" i="9"/>
  <c r="AF1394" i="9"/>
  <c r="AF1395" i="9"/>
  <c r="AF1397" i="9"/>
  <c r="AF1396" i="9"/>
  <c r="AF667" i="9"/>
  <c r="AF1771" i="9"/>
  <c r="AF1794" i="9"/>
  <c r="AF1795" i="9"/>
  <c r="AF1790" i="9"/>
  <c r="AF1791" i="9"/>
  <c r="AF1792" i="9"/>
  <c r="AF1793" i="9"/>
  <c r="AF1448" i="9"/>
  <c r="AF1449" i="9"/>
  <c r="AF1692" i="9"/>
  <c r="AF473" i="9"/>
  <c r="AF474" i="9"/>
  <c r="AF477" i="9"/>
  <c r="AF478" i="9"/>
  <c r="AF475" i="9"/>
  <c r="AF476" i="9"/>
  <c r="AF457" i="9"/>
  <c r="AF455" i="9"/>
  <c r="AF456" i="9"/>
  <c r="AF53" i="9"/>
  <c r="AF134" i="9"/>
  <c r="AF1677" i="9"/>
  <c r="AF1678" i="9"/>
  <c r="AF573" i="9"/>
  <c r="AF1809" i="9"/>
  <c r="AF1808" i="9"/>
  <c r="AF1810" i="9"/>
  <c r="AF1538" i="9"/>
  <c r="AF1539" i="9"/>
  <c r="AF1540" i="9"/>
  <c r="AF367" i="9"/>
  <c r="AF668" i="9"/>
  <c r="AF669" i="9"/>
  <c r="AF1623" i="9"/>
  <c r="AF1624" i="9"/>
  <c r="AF1124" i="9"/>
  <c r="AF1127" i="9"/>
  <c r="AF1125" i="9"/>
  <c r="AF1126" i="9"/>
  <c r="AF790" i="9"/>
  <c r="AF792" i="9"/>
  <c r="AF791" i="9"/>
  <c r="AF1679" i="9"/>
  <c r="AF1719" i="9"/>
  <c r="AF1720" i="9"/>
  <c r="AF142" i="9"/>
  <c r="AF157" i="9"/>
  <c r="AF158" i="9"/>
  <c r="AF108" i="9"/>
  <c r="AF630" i="9"/>
  <c r="AF631" i="9"/>
  <c r="AF632" i="9"/>
  <c r="AF1686" i="9"/>
  <c r="AF16" i="9"/>
  <c r="AF17" i="9"/>
  <c r="AF213" i="9"/>
  <c r="AF998" i="9"/>
  <c r="AF999" i="9"/>
  <c r="AF1000" i="9"/>
  <c r="AF1001" i="9"/>
  <c r="AF225" i="9"/>
  <c r="AF226" i="9"/>
  <c r="AF224" i="9"/>
  <c r="AF228" i="9"/>
  <c r="AF227" i="9"/>
  <c r="AF1786" i="9"/>
  <c r="AF65" i="9"/>
  <c r="AF48" i="9"/>
  <c r="AF45" i="9"/>
  <c r="AF46" i="9"/>
  <c r="AF646" i="9"/>
  <c r="AF644" i="9"/>
  <c r="AF645" i="9"/>
  <c r="AF1531" i="9"/>
  <c r="AF1532" i="9"/>
  <c r="AF1533" i="9"/>
  <c r="AF1411" i="9"/>
  <c r="AF1412" i="9"/>
  <c r="AF1413" i="9"/>
  <c r="AF1414" i="9"/>
  <c r="AF1265" i="9"/>
  <c r="AF1227" i="9"/>
  <c r="AF1464" i="9"/>
  <c r="AF1460" i="9"/>
  <c r="AF1458" i="9"/>
  <c r="AF1459" i="9"/>
  <c r="AF1461" i="9"/>
  <c r="AF1462" i="9"/>
  <c r="AF1463" i="9"/>
  <c r="AF1437" i="9"/>
  <c r="AF1438" i="9"/>
  <c r="AF1436" i="9"/>
  <c r="AF946" i="9"/>
  <c r="AF816" i="9"/>
  <c r="AF1939" i="9"/>
  <c r="AF1272" i="9"/>
  <c r="AF1643" i="9"/>
  <c r="AF1644" i="9"/>
  <c r="AF1645" i="9"/>
  <c r="AF266" i="9"/>
  <c r="AF267" i="9"/>
  <c r="AF268" i="9"/>
  <c r="AF116" i="9"/>
  <c r="AF171" i="9"/>
  <c r="AF172" i="9"/>
  <c r="AF173" i="9"/>
  <c r="AF174" i="9"/>
  <c r="AF563" i="9"/>
  <c r="AF566" i="9"/>
  <c r="AF560" i="9"/>
  <c r="AF564" i="9"/>
  <c r="AF565" i="9"/>
  <c r="AF561" i="9"/>
  <c r="AF567" i="9"/>
  <c r="AF568" i="9"/>
  <c r="AF562" i="9"/>
  <c r="AF569" i="9"/>
  <c r="AF570" i="9"/>
  <c r="AF571" i="9"/>
  <c r="AF443" i="9"/>
  <c r="AF444" i="9"/>
  <c r="AF442" i="9"/>
  <c r="AF1392" i="9"/>
  <c r="AF1393" i="9"/>
  <c r="AF522" i="9"/>
  <c r="AF523" i="9"/>
  <c r="AF521" i="9"/>
  <c r="AF1264" i="9"/>
  <c r="AF1505" i="9"/>
  <c r="AF1506" i="9"/>
  <c r="AF1759" i="9"/>
  <c r="AF679" i="9"/>
  <c r="AF680" i="9"/>
  <c r="AF1683" i="9"/>
  <c r="AF1682" i="9"/>
  <c r="AF1868" i="9"/>
  <c r="AF1866" i="9"/>
  <c r="AF1867" i="9"/>
  <c r="AF1869" i="9"/>
  <c r="AF405" i="9"/>
  <c r="AF406" i="9"/>
  <c r="AF1895" i="9"/>
  <c r="AF233" i="9"/>
  <c r="AF235" i="9"/>
  <c r="AF234" i="9"/>
  <c r="AF237" i="9"/>
  <c r="AF238" i="9"/>
  <c r="AF236" i="9"/>
  <c r="AF1049" i="9"/>
  <c r="AF1050" i="9"/>
  <c r="AF465" i="9"/>
  <c r="AF466" i="9"/>
  <c r="AF464" i="9"/>
  <c r="AF467" i="9"/>
  <c r="AF468" i="9"/>
  <c r="AF469" i="9"/>
  <c r="AF1148" i="9"/>
  <c r="AF1149" i="9"/>
  <c r="AF1150" i="9"/>
  <c r="AF1151" i="9"/>
  <c r="AF365" i="9"/>
  <c r="AF366" i="9"/>
  <c r="AF1605" i="9"/>
  <c r="AF1604" i="9"/>
  <c r="AF1427" i="9"/>
  <c r="AF1425" i="9"/>
  <c r="AF1426" i="9"/>
  <c r="AF95" i="9"/>
  <c r="AF87" i="9"/>
  <c r="AF88" i="9"/>
  <c r="AF89" i="9"/>
  <c r="AF1146" i="9"/>
  <c r="AF1147" i="9"/>
  <c r="AF1334" i="9"/>
  <c r="AF1940" i="9"/>
  <c r="AF1941" i="9"/>
  <c r="AF1942" i="9"/>
  <c r="AF1200" i="9"/>
  <c r="AF1201" i="9"/>
  <c r="AF1198" i="9"/>
  <c r="AF1199" i="9"/>
  <c r="AF1202" i="9"/>
  <c r="AF793" i="9"/>
  <c r="AF1865" i="9"/>
  <c r="AF1755" i="9"/>
  <c r="AF1756" i="9"/>
  <c r="AF1480" i="9"/>
  <c r="AF1481" i="9"/>
  <c r="AF1482" i="9"/>
  <c r="AF1483" i="9"/>
  <c r="AF1484" i="9"/>
  <c r="AF1486" i="9"/>
  <c r="AF1485" i="9"/>
  <c r="AF1575" i="9"/>
  <c r="AF1576" i="9"/>
  <c r="AF1577" i="9"/>
  <c r="AF1657" i="9"/>
  <c r="AF1870" i="9"/>
  <c r="AF1871" i="9"/>
  <c r="AF1131" i="9"/>
  <c r="AF532" i="9"/>
  <c r="AF973" i="9"/>
  <c r="AF974" i="9"/>
  <c r="AF975" i="9"/>
  <c r="AF554" i="9"/>
  <c r="AF1801" i="9"/>
  <c r="AF1802" i="9"/>
  <c r="AF1803" i="9"/>
  <c r="AF607" i="9"/>
  <c r="AF1298" i="9"/>
  <c r="AF1299" i="9"/>
  <c r="AF1099" i="9"/>
  <c r="AF933" i="9"/>
  <c r="AF934" i="9"/>
  <c r="AF935" i="9"/>
  <c r="AF936" i="9"/>
  <c r="AF937" i="9"/>
  <c r="AF938" i="9"/>
  <c r="AF640" i="9"/>
  <c r="AF641" i="9"/>
  <c r="AF642" i="9"/>
  <c r="AF874" i="9"/>
  <c r="AF873" i="9"/>
  <c r="AF875" i="9"/>
  <c r="AF876" i="9"/>
  <c r="AF611" i="9"/>
  <c r="AF612" i="9"/>
  <c r="AF614" i="9"/>
  <c r="AF613" i="9"/>
  <c r="AF217" i="9"/>
  <c r="AF218" i="9"/>
  <c r="AF219" i="9"/>
  <c r="AF1030" i="9"/>
  <c r="AF1038" i="9"/>
  <c r="AF1031" i="9"/>
  <c r="AF1032" i="9"/>
  <c r="AF1039" i="9"/>
  <c r="AF1033" i="9"/>
  <c r="AF1034" i="9"/>
  <c r="AF1035" i="9"/>
  <c r="AF1036" i="9"/>
  <c r="AF1037" i="9"/>
  <c r="AF299" i="9"/>
  <c r="AF967" i="9"/>
  <c r="AF968" i="9"/>
  <c r="AF969" i="9"/>
  <c r="AF451" i="9"/>
  <c r="AF826" i="9"/>
  <c r="AF827" i="9"/>
  <c r="AF825" i="9"/>
  <c r="AF138" i="9"/>
  <c r="AF139" i="9"/>
  <c r="AF817" i="9"/>
  <c r="AF987" i="9"/>
  <c r="AF988" i="9"/>
  <c r="AF989" i="9"/>
  <c r="AF990" i="9"/>
  <c r="AF991" i="9"/>
  <c r="AF1757" i="9"/>
  <c r="AF1758" i="9"/>
  <c r="AF1385" i="9"/>
  <c r="AF1386" i="9"/>
  <c r="AF1387" i="9"/>
  <c r="AF994" i="9"/>
  <c r="AF1504" i="9"/>
  <c r="AF1503" i="9"/>
  <c r="AF1951" i="9"/>
  <c r="AF269" i="9"/>
  <c r="AF270" i="9"/>
  <c r="AF734" i="9"/>
  <c r="AF735" i="9"/>
  <c r="AF736" i="9"/>
  <c r="AF737" i="9"/>
  <c r="AF733" i="9"/>
  <c r="AF598" i="9"/>
  <c r="AF597" i="9"/>
  <c r="AF1601" i="9"/>
  <c r="AF1602" i="9"/>
  <c r="AF1593" i="9"/>
  <c r="AF1594" i="9"/>
  <c r="AF1595" i="9"/>
  <c r="AF1596" i="9"/>
  <c r="AF1597" i="9"/>
  <c r="AF1598" i="9"/>
  <c r="AF1599" i="9"/>
  <c r="AF1600" i="9"/>
  <c r="AF1128" i="9"/>
  <c r="AF1129" i="9"/>
  <c r="AF1130" i="9"/>
  <c r="AF1335" i="9"/>
  <c r="AF1945" i="9"/>
  <c r="AF1328" i="9"/>
  <c r="AF25" i="9"/>
  <c r="AF149" i="9"/>
  <c r="AF150" i="9"/>
  <c r="AF1693" i="9"/>
  <c r="AF1694" i="9"/>
  <c r="AF1249" i="9"/>
  <c r="AF1250" i="9"/>
  <c r="AF1251" i="9"/>
  <c r="AF1252" i="9"/>
  <c r="AF1253" i="9"/>
  <c r="AF1247" i="9"/>
  <c r="AF1248" i="9"/>
  <c r="AF288" i="9"/>
  <c r="AF281" i="9"/>
  <c r="AF282" i="9"/>
  <c r="AF283" i="9"/>
  <c r="AF284" i="9"/>
  <c r="AF286" i="9"/>
  <c r="AF285" i="9"/>
  <c r="AF287" i="9"/>
  <c r="AF341" i="9"/>
  <c r="AF342" i="9"/>
  <c r="AF872" i="9"/>
  <c r="AF870" i="9"/>
  <c r="AF871" i="9"/>
  <c r="AF1567" i="9"/>
  <c r="AF1568" i="9"/>
  <c r="AF1569" i="9"/>
  <c r="AF1789" i="9"/>
  <c r="AF1469" i="9"/>
  <c r="AF1226" i="9"/>
  <c r="AF472" i="9"/>
  <c r="AF1277" i="9"/>
  <c r="AF1278" i="9"/>
  <c r="AF1279" i="9"/>
  <c r="AF850" i="9"/>
  <c r="AF851" i="9"/>
  <c r="AF852" i="9"/>
  <c r="AF848" i="9"/>
  <c r="AF849" i="9"/>
  <c r="AF1369" i="9"/>
  <c r="AF1370" i="9"/>
  <c r="AF1371" i="9"/>
  <c r="AF1372" i="9"/>
  <c r="AF447" i="9"/>
  <c r="AF448" i="9"/>
  <c r="AF449" i="9"/>
  <c r="AF445" i="9"/>
  <c r="AF446" i="9"/>
  <c r="AF1356" i="9"/>
  <c r="AF1357" i="9"/>
  <c r="AF1358" i="9"/>
  <c r="AF1359" i="9"/>
  <c r="AF1513" i="9"/>
  <c r="AF1510" i="9"/>
  <c r="AF1511" i="9"/>
  <c r="AF1512" i="9"/>
  <c r="AF1935" i="9"/>
  <c r="AF253" i="9"/>
  <c r="AF252" i="9"/>
  <c r="AF254" i="9"/>
  <c r="AF251" i="9"/>
  <c r="AF1525" i="9"/>
  <c r="AF1518" i="9"/>
  <c r="AF1519" i="9"/>
  <c r="AF1520" i="9"/>
  <c r="AF1521" i="9"/>
  <c r="AF1522" i="9"/>
  <c r="AF1523" i="9"/>
  <c r="AF1524" i="9"/>
  <c r="AF913" i="9"/>
  <c r="AF910" i="9"/>
  <c r="AF911" i="9"/>
  <c r="AF912" i="9"/>
  <c r="AF779" i="9"/>
  <c r="AF780" i="9"/>
  <c r="AF781" i="9"/>
  <c r="AF175" i="9"/>
  <c r="AF133" i="9"/>
  <c r="AF1439" i="9"/>
  <c r="AF1655" i="9"/>
  <c r="AF1656" i="9"/>
  <c r="AF1107" i="9"/>
  <c r="AF1108" i="9"/>
  <c r="AF1109" i="9"/>
  <c r="AF1777" i="9"/>
  <c r="AF1377" i="9"/>
  <c r="AF1373" i="9"/>
  <c r="AF1374" i="9"/>
  <c r="AF1375" i="9"/>
  <c r="AF1376" i="9"/>
  <c r="AF1928" i="9"/>
  <c r="AF1929" i="9"/>
  <c r="AF1930" i="9"/>
  <c r="AF1340" i="9"/>
  <c r="AF1341" i="9"/>
  <c r="AF1339" i="9"/>
  <c r="AF1342" i="9"/>
  <c r="AF316" i="9"/>
  <c r="AF319" i="9"/>
  <c r="AF320" i="9"/>
  <c r="AF321" i="9"/>
  <c r="AF317" i="9"/>
  <c r="AF318" i="9"/>
  <c r="AF1877" i="9"/>
  <c r="AF1879" i="9"/>
  <c r="AF1878" i="9"/>
  <c r="AF949" i="9"/>
  <c r="AF950" i="9"/>
  <c r="AF947" i="9"/>
  <c r="AF948" i="9"/>
  <c r="AF1494" i="9"/>
  <c r="AF1603" i="9"/>
  <c r="AF1699" i="9"/>
  <c r="AF1883" i="9"/>
  <c r="AF1884" i="9"/>
  <c r="AF459" i="9"/>
  <c r="AF458" i="9"/>
  <c r="AF460" i="9"/>
  <c r="AF49" i="9"/>
  <c r="AF7" i="9"/>
  <c r="AF8" i="9"/>
  <c r="AF1254" i="9"/>
  <c r="AF1824" i="9"/>
  <c r="AF1825" i="9"/>
  <c r="AF1826" i="9"/>
  <c r="AF1827" i="9"/>
  <c r="AF557" i="9"/>
  <c r="AF558" i="9"/>
  <c r="AF555" i="9"/>
  <c r="AF556" i="9"/>
  <c r="AF559" i="9"/>
  <c r="AF376" i="9"/>
  <c r="AF487" i="9"/>
  <c r="AF481" i="9"/>
  <c r="AF485" i="9"/>
  <c r="AF486" i="9"/>
  <c r="AF482" i="9"/>
  <c r="AF483" i="9"/>
  <c r="AF484" i="9"/>
  <c r="AF1204" i="9"/>
  <c r="AF1206" i="9"/>
  <c r="AF1205" i="9"/>
  <c r="AF1746" i="9"/>
  <c r="AF1748" i="9"/>
  <c r="AF1749" i="9"/>
  <c r="AF1747" i="9"/>
  <c r="AF1817" i="9"/>
  <c r="AF1818" i="9"/>
  <c r="AF1819" i="9"/>
  <c r="AF86" i="9"/>
  <c r="AF21" i="9"/>
  <c r="AF1224" i="9"/>
  <c r="AF1225" i="9"/>
  <c r="AF1223" i="9"/>
  <c r="AF1564" i="9"/>
  <c r="AF1287" i="9"/>
  <c r="AF1288" i="9"/>
  <c r="AF1286" i="9"/>
  <c r="AF1289" i="9"/>
  <c r="AF797" i="9"/>
  <c r="AF1570" i="9"/>
  <c r="AF1269" i="9"/>
  <c r="AF1266" i="9"/>
  <c r="AF1267" i="9"/>
  <c r="AF1268" i="9"/>
  <c r="AF1872" i="9"/>
  <c r="AF1873" i="9"/>
  <c r="AF102" i="9"/>
  <c r="AF103" i="9"/>
  <c r="AF1103" i="9"/>
  <c r="AF1104" i="9"/>
  <c r="AF1105" i="9"/>
  <c r="AF1106" i="9"/>
  <c r="AF900" i="9"/>
  <c r="AF901" i="9"/>
  <c r="AF902" i="9"/>
  <c r="AF899" i="9"/>
  <c r="AF903" i="9"/>
  <c r="AF413" i="9"/>
  <c r="AF1783" i="9"/>
  <c r="AF1185" i="9"/>
  <c r="AF1186" i="9"/>
  <c r="AF1907" i="9"/>
  <c r="AF1908" i="9"/>
  <c r="AF1911" i="9"/>
  <c r="AF1909" i="9"/>
  <c r="AF1910" i="9"/>
  <c r="AF1912" i="9"/>
  <c r="AF539" i="9"/>
  <c r="AF540" i="9"/>
  <c r="AF533" i="9"/>
  <c r="AF535" i="9"/>
  <c r="AF537" i="9"/>
  <c r="AF534" i="9"/>
  <c r="AF538" i="9"/>
  <c r="AF179" i="9"/>
  <c r="AF44" i="9"/>
  <c r="AF77" i="9"/>
  <c r="AF79" i="9"/>
  <c r="AF80" i="9"/>
  <c r="AF57" i="9"/>
  <c r="AF58" i="9"/>
  <c r="AF536" i="9"/>
  <c r="AF59" i="9"/>
  <c r="AF60" i="9"/>
  <c r="AF193" i="9"/>
  <c r="AF67" i="9"/>
  <c r="AF963" i="9"/>
  <c r="AF964" i="9"/>
  <c r="AF1880" i="9"/>
  <c r="AF1881" i="9"/>
  <c r="AF587" i="9"/>
  <c r="AF588" i="9"/>
  <c r="AF585" i="9"/>
  <c r="AF583" i="9"/>
  <c r="AF584" i="9"/>
  <c r="AF589" i="9"/>
  <c r="AF590" i="9"/>
  <c r="AF586" i="9"/>
  <c r="AF591" i="9"/>
  <c r="AF633" i="9"/>
  <c r="AF634" i="9"/>
  <c r="AF699" i="9"/>
  <c r="AF701" i="9"/>
  <c r="AF700" i="9"/>
  <c r="AF1784" i="9"/>
  <c r="AF1785" i="9"/>
  <c r="AF835" i="9"/>
  <c r="AF836" i="9"/>
  <c r="AF833" i="9"/>
  <c r="AF834" i="9"/>
  <c r="AF166" i="9"/>
  <c r="AF145" i="9"/>
  <c r="AF146" i="9"/>
  <c r="AF147" i="9"/>
  <c r="AF101" i="9"/>
  <c r="AF1083" i="9"/>
  <c r="AF1084" i="9"/>
  <c r="AF1085" i="9"/>
  <c r="AF1086" i="9"/>
  <c r="AF1082" i="9"/>
  <c r="AF417" i="9"/>
  <c r="AF416" i="9"/>
  <c r="AF418" i="9"/>
  <c r="AF419" i="9"/>
  <c r="AF396" i="9"/>
  <c r="AF397" i="9"/>
  <c r="AF398" i="9"/>
  <c r="AF1923" i="9"/>
  <c r="AF1571" i="9"/>
  <c r="AF1572" i="9"/>
  <c r="AF1573" i="9"/>
  <c r="AF1574" i="9"/>
  <c r="AF181" i="9"/>
  <c r="AF182" i="9"/>
  <c r="AF960" i="9"/>
  <c r="AF961" i="9"/>
  <c r="AF962" i="9"/>
  <c r="AF958" i="9"/>
  <c r="AF959" i="9"/>
  <c r="AF1382" i="9"/>
  <c r="AF1383" i="9"/>
  <c r="AF1384" i="9"/>
  <c r="AF1833" i="9"/>
  <c r="AF1834" i="9"/>
  <c r="AF795" i="9"/>
  <c r="AF796" i="9"/>
  <c r="AF681" i="9"/>
  <c r="AF682" i="9"/>
  <c r="AF683" i="9"/>
  <c r="AF305" i="9"/>
  <c r="AF306" i="9"/>
  <c r="AF1933" i="9"/>
  <c r="AF1934" i="9"/>
  <c r="AF168" i="9"/>
  <c r="AF169" i="9"/>
  <c r="AF170" i="9"/>
  <c r="AF114" i="9"/>
  <c r="AF115" i="9"/>
  <c r="AF185" i="9"/>
  <c r="AF865" i="9"/>
  <c r="AF866" i="9"/>
  <c r="AF868" i="9"/>
  <c r="AF867" i="9"/>
  <c r="AF1770" i="9"/>
  <c r="AF243" i="9"/>
  <c r="AF239" i="9"/>
  <c r="AF240" i="9"/>
  <c r="AF241" i="9"/>
  <c r="AF242" i="9"/>
  <c r="AF1773" i="9"/>
  <c r="AF1774" i="9"/>
  <c r="AF1897" i="9"/>
  <c r="AF1898" i="9"/>
  <c r="AF1132" i="9"/>
  <c r="AF1133" i="9"/>
  <c r="AF1307" i="9"/>
  <c r="AF1305" i="9"/>
  <c r="AF1306" i="9"/>
  <c r="AF289" i="9"/>
  <c r="AF290" i="9"/>
  <c r="AF399" i="9"/>
  <c r="AF810" i="9"/>
  <c r="AF811" i="9"/>
  <c r="AF808" i="9"/>
  <c r="AF809" i="9"/>
  <c r="AF812" i="9"/>
  <c r="AF131" i="9"/>
  <c r="AF132" i="9"/>
  <c r="AF1654" i="9"/>
  <c r="AF452" i="9"/>
  <c r="AF453" i="9"/>
  <c r="AF1239" i="9"/>
  <c r="AF1240" i="9"/>
  <c r="AF1242" i="9"/>
  <c r="AF1243" i="9"/>
  <c r="AF1244" i="9"/>
  <c r="AF1241" i="9"/>
  <c r="AF1680" i="9"/>
  <c r="AF1681" i="9"/>
  <c r="AF774" i="9"/>
  <c r="AF776" i="9"/>
  <c r="AF777" i="9"/>
  <c r="AF775" i="9"/>
  <c r="AF778" i="9"/>
  <c r="AF1905" i="9"/>
  <c r="AF1906" i="9"/>
  <c r="AF1270" i="9"/>
  <c r="AF1271" i="9"/>
  <c r="AF1100" i="9"/>
  <c r="AF1101" i="9"/>
  <c r="AF1102" i="9"/>
  <c r="AF1313" i="9"/>
  <c r="AF1123" i="9"/>
  <c r="AF1179" i="9"/>
  <c r="AF1180" i="9"/>
  <c r="AF1178" i="9"/>
  <c r="AF898" i="9"/>
  <c r="AF1195" i="9"/>
  <c r="AF1196" i="9"/>
  <c r="AF1194" i="9"/>
  <c r="AF1336" i="9"/>
  <c r="AF324" i="9"/>
  <c r="AF118" i="9"/>
  <c r="AF78" i="9"/>
  <c r="AF1913" i="9"/>
  <c r="AF1700" i="9"/>
  <c r="AF1701" i="9"/>
  <c r="AF1702" i="9"/>
  <c r="AF1184" i="9"/>
  <c r="AF1183" i="9"/>
  <c r="AF1952" i="9"/>
  <c r="AF1854" i="9"/>
  <c r="AF1852" i="9"/>
  <c r="AF1853" i="9"/>
  <c r="AF615" i="9"/>
  <c r="AF616" i="9"/>
  <c r="AF617" i="9"/>
  <c r="AF618" i="9"/>
  <c r="AF619" i="9"/>
  <c r="AF620" i="9"/>
  <c r="AF1882" i="9"/>
  <c r="AF1122" i="9"/>
  <c r="AF728" i="9"/>
  <c r="AF729" i="9"/>
  <c r="AF730" i="9"/>
  <c r="AF731" i="9"/>
  <c r="AF732" i="9"/>
  <c r="AF726" i="9"/>
  <c r="AF725" i="9"/>
  <c r="AF727" i="9"/>
  <c r="AF1796" i="9"/>
  <c r="AF335" i="9"/>
  <c r="AF336" i="9"/>
  <c r="AF1134" i="9"/>
  <c r="AF1404" i="9"/>
  <c r="AF1405" i="9"/>
  <c r="AF828" i="9"/>
  <c r="AF829" i="9"/>
  <c r="AF643" i="9"/>
  <c r="AF1337" i="9"/>
  <c r="AF1338" i="9"/>
  <c r="AF783" i="9"/>
  <c r="AF784" i="9"/>
  <c r="AF1787" i="9"/>
  <c r="AF1788" i="9"/>
  <c r="AF1420" i="9"/>
  <c r="AF1421" i="9"/>
  <c r="AF821" i="9"/>
  <c r="AF822" i="9"/>
  <c r="AF823" i="9"/>
  <c r="AF824" i="9"/>
  <c r="AF244" i="9"/>
  <c r="AF245" i="9"/>
  <c r="AF246" i="9"/>
  <c r="AF247" i="9"/>
  <c r="AF393" i="9"/>
  <c r="AF664" i="9"/>
  <c r="AF665" i="9"/>
  <c r="AF666" i="9"/>
  <c r="AF952" i="9"/>
  <c r="AF955" i="9"/>
  <c r="AF956" i="9"/>
  <c r="AF957" i="9"/>
  <c r="AF954" i="9"/>
  <c r="AF953" i="9"/>
  <c r="AF951" i="9"/>
  <c r="AF1751" i="9"/>
  <c r="AF1752" i="9"/>
  <c r="AF39" i="9"/>
  <c r="AF214" i="9"/>
  <c r="AF215" i="9"/>
  <c r="AF216" i="9"/>
  <c r="AF1440" i="9"/>
  <c r="AF1441" i="9"/>
  <c r="AF1442" i="9"/>
  <c r="AF1443" i="9"/>
  <c r="AF1444" i="9"/>
  <c r="AF1932" i="9"/>
  <c r="AF192" i="9"/>
  <c r="AF1069" i="9"/>
  <c r="AF1070" i="9"/>
  <c r="AF197" i="9"/>
  <c r="AF198" i="9"/>
  <c r="AF199" i="9"/>
  <c r="AF61" i="9"/>
  <c r="AF18" i="9"/>
  <c r="AF73" i="9"/>
  <c r="AF143" i="9"/>
  <c r="AF183" i="9"/>
  <c r="AF766" i="9"/>
  <c r="AF765" i="9"/>
  <c r="AF767" i="9"/>
  <c r="AF768" i="9"/>
  <c r="AF762" i="9"/>
  <c r="AF763" i="9"/>
  <c r="AF764" i="9"/>
  <c r="AF1487" i="9"/>
  <c r="AF1488" i="9"/>
  <c r="AF550" i="9"/>
  <c r="AF553" i="9"/>
  <c r="AF551" i="9"/>
  <c r="AF552" i="9"/>
  <c r="AF678" i="9"/>
  <c r="AF906" i="9"/>
  <c r="AF907" i="9"/>
  <c r="AF908" i="9"/>
  <c r="AF909" i="9"/>
  <c r="AF684" i="9"/>
  <c r="AF685" i="9"/>
  <c r="AF212" i="9"/>
  <c r="AF441" i="9"/>
  <c r="AF439" i="9"/>
  <c r="AF440" i="9"/>
  <c r="AF1544" i="9"/>
  <c r="AF1545" i="9"/>
  <c r="AF759" i="9"/>
  <c r="AF760" i="9"/>
  <c r="AF757" i="9"/>
  <c r="AF761" i="9"/>
  <c r="AF758" i="9"/>
  <c r="AF1566" i="9"/>
  <c r="AF715" i="9"/>
  <c r="AF1902" i="9"/>
  <c r="AF1903" i="9"/>
  <c r="AF1904" i="9"/>
  <c r="AF389" i="9"/>
  <c r="AF1556" i="9"/>
  <c r="AF1557" i="9"/>
  <c r="AF1685" i="9"/>
  <c r="AF1067" i="9"/>
  <c r="AF1068" i="9"/>
  <c r="AF1066" i="9"/>
  <c r="AF296" i="9"/>
  <c r="AF297" i="9"/>
  <c r="AF298" i="9"/>
  <c r="AF627" i="9"/>
  <c r="AF628" i="9"/>
  <c r="AF629" i="9"/>
  <c r="AF1203" i="9"/>
  <c r="AF423" i="9"/>
  <c r="AF426" i="9"/>
  <c r="AF427" i="9"/>
  <c r="AF428" i="9"/>
  <c r="AF424" i="9"/>
  <c r="AF425" i="9"/>
  <c r="AF429" i="9"/>
  <c r="AF430" i="9"/>
  <c r="AF1838" i="9"/>
  <c r="AF1839" i="9"/>
  <c r="AF1926" i="9"/>
  <c r="AF1927" i="9"/>
  <c r="AF592" i="9"/>
  <c r="AF593" i="9"/>
  <c r="AF594" i="9"/>
  <c r="AF1953" i="9"/>
  <c r="AF195" i="9"/>
  <c r="AF196" i="9"/>
  <c r="AF1901" i="9"/>
  <c r="AF1899" i="9"/>
  <c r="AF1900" i="9"/>
  <c r="AF1319" i="9"/>
  <c r="AF1320" i="9"/>
  <c r="AF207" i="9"/>
  <c r="AF26" i="9"/>
  <c r="AF27" i="9"/>
  <c r="AF28" i="9"/>
  <c r="AF368" i="9"/>
  <c r="AF369" i="9"/>
  <c r="AF370" i="9"/>
  <c r="AF1209" i="9"/>
  <c r="AF1210" i="9"/>
  <c r="AF1230" i="9"/>
  <c r="AF1231" i="9"/>
  <c r="AF1232" i="9"/>
  <c r="AF1233" i="9"/>
  <c r="AF1234" i="9"/>
  <c r="AF1235" i="9"/>
  <c r="AF301" i="9"/>
  <c r="AF302" i="9"/>
  <c r="AF300" i="9"/>
  <c r="AF304" i="9"/>
  <c r="AF303" i="9"/>
  <c r="AF1419" i="9"/>
  <c r="AF461" i="9"/>
  <c r="AF1002" i="9"/>
  <c r="AF1003" i="9"/>
  <c r="AF1005" i="9"/>
  <c r="AF1004" i="9"/>
  <c r="AF1896" i="9"/>
  <c r="AF919" i="9"/>
  <c r="AF920" i="9"/>
  <c r="AF921" i="9"/>
  <c r="AF56" i="9"/>
  <c r="AF945" i="9"/>
  <c r="AF942" i="9"/>
  <c r="AF943" i="9"/>
  <c r="AF944" i="9"/>
  <c r="AF148" i="9"/>
  <c r="AF187" i="9"/>
  <c r="AF188" i="9"/>
  <c r="AF189" i="9"/>
  <c r="AF190" i="9"/>
  <c r="AF47" i="9"/>
  <c r="AF178" i="9"/>
  <c r="AF1445" i="9"/>
  <c r="AF1446" i="9"/>
  <c r="AF1447" i="9"/>
  <c r="AF978" i="9"/>
  <c r="AF1851" i="9"/>
  <c r="AF330" i="9"/>
  <c r="AF331" i="9"/>
  <c r="AF332" i="9"/>
  <c r="AF333" i="9"/>
  <c r="AF334" i="9"/>
  <c r="AF1290" i="9"/>
  <c r="AF1291" i="9"/>
  <c r="AF1292" i="9"/>
  <c r="AF1476" i="9"/>
  <c r="AF362" i="9"/>
  <c r="AF363" i="9"/>
  <c r="AF364" i="9"/>
  <c r="AF3" i="9"/>
  <c r="AF4" i="9"/>
  <c r="AF5" i="9"/>
  <c r="AF524" i="9"/>
  <c r="AF525" i="9"/>
  <c r="AF526" i="9"/>
  <c r="AF390" i="9"/>
  <c r="AF1527" i="9"/>
  <c r="AF657" i="9"/>
  <c r="AF656" i="9"/>
  <c r="AF655" i="9"/>
  <c r="AF1424" i="9"/>
  <c r="AF493" i="9"/>
  <c r="AF500" i="9"/>
  <c r="AF491" i="9"/>
  <c r="AF492" i="9"/>
  <c r="AF495" i="9"/>
  <c r="AF496" i="9"/>
  <c r="AF497" i="9"/>
  <c r="AF498" i="9"/>
  <c r="AF494" i="9"/>
  <c r="AF501" i="9"/>
  <c r="AF502" i="9"/>
  <c r="AF499" i="9"/>
  <c r="AF374" i="9"/>
  <c r="AF375" i="9"/>
  <c r="AF373" i="9"/>
  <c r="AF220" i="9"/>
  <c r="AF221" i="9"/>
  <c r="AF1398" i="9"/>
  <c r="AF1399" i="9"/>
  <c r="AF1023" i="9"/>
  <c r="AF1024" i="9"/>
  <c r="AF1025" i="9"/>
  <c r="AF1026" i="9"/>
  <c r="AF1027" i="9"/>
  <c r="AF1028" i="9"/>
  <c r="AF1029" i="9"/>
  <c r="AF542" i="9"/>
  <c r="AF545" i="9"/>
  <c r="AF546" i="9"/>
  <c r="AF541" i="9"/>
  <c r="AF543" i="9"/>
  <c r="AF544" i="9"/>
  <c r="AF547" i="9"/>
  <c r="AF402" i="9"/>
  <c r="AF403" i="9"/>
  <c r="AF404" i="9"/>
  <c r="AF401" i="9"/>
  <c r="AF400" i="9"/>
  <c r="AF1732" i="9"/>
  <c r="AF1733" i="9"/>
  <c r="AF1734" i="9"/>
  <c r="AF1730" i="9"/>
  <c r="AF1731" i="9"/>
  <c r="AF574" i="9"/>
  <c r="AF1197" i="9"/>
  <c r="AF391" i="9"/>
  <c r="AF392" i="9"/>
  <c r="AF1422" i="9"/>
  <c r="AF1423" i="9"/>
  <c r="AF84" i="9"/>
  <c r="AF1741" i="9"/>
  <c r="AF837" i="9"/>
  <c r="AF838" i="9"/>
  <c r="AF839" i="9"/>
  <c r="AF840" i="9"/>
  <c r="AF1707" i="9"/>
  <c r="AF1937" i="9"/>
  <c r="AF1938" i="9"/>
  <c r="AF1729" i="9"/>
  <c r="AF1727" i="9"/>
  <c r="AF1728" i="9"/>
  <c r="AF411" i="9"/>
  <c r="AF407" i="9"/>
  <c r="AF408" i="9"/>
  <c r="AF409" i="9"/>
  <c r="AF410" i="9"/>
  <c r="AF412" i="9"/>
  <c r="AF695" i="9"/>
  <c r="AF696" i="9"/>
  <c r="AF697" i="9"/>
  <c r="AF698" i="9"/>
  <c r="AF1355" i="9"/>
  <c r="AF965" i="9"/>
  <c r="AF966" i="9"/>
  <c r="AF659" i="9"/>
  <c r="AF660" i="9"/>
  <c r="AF140" i="9"/>
  <c r="AF658" i="9"/>
  <c r="AF661" i="9"/>
  <c r="AF1629" i="9"/>
  <c r="AF1136" i="9"/>
  <c r="AF1137" i="9"/>
  <c r="AF1135" i="9"/>
  <c r="AF1563" i="9"/>
  <c r="AF1428" i="9"/>
  <c r="AF1429" i="9"/>
  <c r="AF1430" i="9"/>
  <c r="AF337" i="9"/>
  <c r="AF338" i="9"/>
  <c r="AF339" i="9"/>
  <c r="AF1713" i="9"/>
  <c r="AF1714" i="9"/>
  <c r="AF1715" i="9"/>
  <c r="AF1716" i="9"/>
  <c r="AF1711" i="9"/>
  <c r="AF1712" i="9"/>
  <c r="AF1710" i="9"/>
  <c r="AF1708" i="9"/>
  <c r="AF1709" i="9"/>
  <c r="AF1450" i="9"/>
  <c r="AF798" i="9"/>
  <c r="AF1618" i="9"/>
  <c r="AF1619" i="9"/>
  <c r="AF1616" i="9"/>
  <c r="AF1617" i="9"/>
  <c r="AF1620" i="9"/>
  <c r="AF1621" i="9"/>
  <c r="AF1509" i="9"/>
  <c r="AF1507" i="9"/>
  <c r="AF1508" i="9"/>
  <c r="AF1780" i="9"/>
  <c r="AF1781" i="9"/>
  <c r="AF1782" i="9"/>
  <c r="AF651" i="9"/>
  <c r="AF652" i="9"/>
  <c r="AF350" i="9"/>
  <c r="AF351" i="9"/>
  <c r="AF262" i="9"/>
  <c r="AF264" i="9"/>
  <c r="AF265" i="9"/>
  <c r="AF263" i="9"/>
  <c r="AF69" i="9"/>
  <c r="AF1457" i="9"/>
  <c r="AF1302" i="9"/>
  <c r="AF1303" i="9"/>
  <c r="AF1304" i="9"/>
  <c r="AF1874" i="9"/>
  <c r="AF1875" i="9"/>
  <c r="AF1876" i="9"/>
  <c r="AF1057" i="9"/>
  <c r="AF1058" i="9"/>
  <c r="AF1059" i="9"/>
  <c r="AF1051" i="9"/>
  <c r="AF1052" i="9"/>
  <c r="AF1053" i="9"/>
  <c r="AF1054" i="9"/>
  <c r="AF1055" i="9"/>
  <c r="AF1056" i="9"/>
  <c r="AF1921" i="9"/>
  <c r="AF1918" i="9"/>
  <c r="AF1919" i="9"/>
  <c r="AF1920" i="9"/>
  <c r="AF1922" i="9"/>
  <c r="AF1636" i="9"/>
  <c r="AF1637" i="9"/>
  <c r="AF1638" i="9"/>
  <c r="AF1639" i="9"/>
  <c r="AF1635" i="9"/>
  <c r="AF706" i="9"/>
  <c r="AF707" i="9"/>
  <c r="AF708" i="9"/>
  <c r="AF709" i="9"/>
  <c r="AF1139" i="9"/>
  <c r="AF1143" i="9"/>
  <c r="AF1140" i="9"/>
  <c r="AF1141" i="9"/>
  <c r="AF1142" i="9"/>
  <c r="AF1138" i="9"/>
  <c r="AF1144" i="9"/>
  <c r="AF1117" i="9"/>
  <c r="AF1118" i="9"/>
  <c r="AF1119" i="9"/>
  <c r="AF1120" i="9"/>
  <c r="AF1526" i="9"/>
  <c r="AF831" i="9"/>
  <c r="AF832" i="9"/>
  <c r="AF721" i="9"/>
  <c r="AF722" i="9"/>
  <c r="AF723" i="9"/>
  <c r="AF720" i="9"/>
  <c r="AF724" i="9"/>
  <c r="AF719" i="9"/>
  <c r="AF1019" i="9"/>
  <c r="AE1542" i="9"/>
  <c r="AE1541" i="9"/>
  <c r="AE516" i="9"/>
  <c r="AE517" i="9"/>
  <c r="AE518" i="9"/>
  <c r="AE519" i="9"/>
  <c r="AE515" i="9"/>
  <c r="AE520" i="9"/>
  <c r="AE513" i="9"/>
  <c r="AE514" i="9"/>
  <c r="AE1492" i="9"/>
  <c r="AE1493" i="9"/>
  <c r="AE151" i="9"/>
  <c r="AE154" i="9"/>
  <c r="AE155" i="9"/>
  <c r="AE769" i="9"/>
  <c r="AE770" i="9"/>
  <c r="AE771" i="9"/>
  <c r="AE1258" i="9"/>
  <c r="AE1259" i="9"/>
  <c r="AE1262" i="9"/>
  <c r="AE1263" i="9"/>
  <c r="AE1260" i="9"/>
  <c r="AE1261" i="9"/>
  <c r="AE1925" i="9"/>
  <c r="AE996" i="9"/>
  <c r="AE995" i="9"/>
  <c r="AE997" i="9"/>
  <c r="AE884" i="9"/>
  <c r="AE885" i="9"/>
  <c r="AE688" i="9"/>
  <c r="AE689" i="9"/>
  <c r="AE686" i="9"/>
  <c r="AE687" i="9"/>
  <c r="AE842" i="9"/>
  <c r="AE126" i="9"/>
  <c r="AE127" i="9"/>
  <c r="AE128" i="9"/>
  <c r="AE202" i="9"/>
  <c r="AE843" i="9"/>
  <c r="AE676" i="9"/>
  <c r="AE675" i="9"/>
  <c r="AE677" i="9"/>
  <c r="AE1669" i="9"/>
  <c r="AE1670" i="9"/>
  <c r="AE1671" i="9"/>
  <c r="AE621" i="9"/>
  <c r="AE624" i="9"/>
  <c r="AE625" i="9"/>
  <c r="AE622" i="9"/>
  <c r="AE623" i="9"/>
  <c r="AE626" i="9"/>
  <c r="AE159" i="9"/>
  <c r="AE160" i="9"/>
  <c r="AE662" i="9"/>
  <c r="AE663" i="9"/>
  <c r="AE929" i="9"/>
  <c r="AE152" i="9"/>
  <c r="AE13" i="9"/>
  <c r="AE14" i="9"/>
  <c r="AE928" i="9"/>
  <c r="AE930" i="9"/>
  <c r="AE1361" i="9"/>
  <c r="AE1362" i="9"/>
  <c r="AE1363" i="9"/>
  <c r="AE1364" i="9"/>
  <c r="AE29" i="9"/>
  <c r="AE51" i="9"/>
  <c r="AE52" i="9"/>
  <c r="AE211" i="9"/>
  <c r="AE414" i="9"/>
  <c r="AE415" i="9"/>
  <c r="AE1689" i="9"/>
  <c r="AE470" i="9"/>
  <c r="AE471" i="9"/>
  <c r="AE1021" i="9"/>
  <c r="AE1022" i="9"/>
  <c r="AE1812" i="9"/>
  <c r="AE1813" i="9"/>
  <c r="AE1811" i="9"/>
  <c r="AE1815" i="9"/>
  <c r="AE1814" i="9"/>
  <c r="AE1816" i="9"/>
  <c r="AE1347" i="9"/>
  <c r="AE1349" i="9"/>
  <c r="AE1346" i="9"/>
  <c r="AE1348" i="9"/>
  <c r="AE1350" i="9"/>
  <c r="AE1351" i="9"/>
  <c r="AE772" i="9"/>
  <c r="AE773" i="9"/>
  <c r="AE1467" i="9"/>
  <c r="AE1468" i="9"/>
  <c r="AE1321" i="9"/>
  <c r="AE702" i="9"/>
  <c r="AE703" i="9"/>
  <c r="AE704" i="9"/>
  <c r="AE705" i="9"/>
  <c r="AE135" i="9"/>
  <c r="AE15" i="9"/>
  <c r="AE970" i="9"/>
  <c r="AE971" i="9"/>
  <c r="AE972" i="9"/>
  <c r="AE1218" i="9"/>
  <c r="AE1219" i="9"/>
  <c r="AE1220" i="9"/>
  <c r="AE1221" i="9"/>
  <c r="AE1222" i="9"/>
  <c r="AE1606" i="9"/>
  <c r="AE1608" i="9"/>
  <c r="AE1607" i="9"/>
  <c r="AE1609" i="9"/>
  <c r="AE1168" i="9"/>
  <c r="AE184" i="9"/>
  <c r="AE1181" i="9"/>
  <c r="AE1182" i="9"/>
  <c r="AE257" i="9"/>
  <c r="AE258" i="9"/>
  <c r="AE259" i="9"/>
  <c r="AE260" i="9"/>
  <c r="AE255" i="9"/>
  <c r="AE256" i="9"/>
  <c r="AE261" i="9"/>
  <c r="AE877" i="9"/>
  <c r="AE1020" i="9"/>
  <c r="AE1547" i="9"/>
  <c r="AE1548" i="9"/>
  <c r="AE1546" i="9"/>
  <c r="AE1549" i="9"/>
  <c r="AE1550" i="9"/>
  <c r="AE1551" i="9"/>
  <c r="AE450" i="9"/>
  <c r="AE1625" i="9"/>
  <c r="AE1626" i="9"/>
  <c r="AE1627" i="9"/>
  <c r="AE1628" i="9"/>
  <c r="AE1236" i="9"/>
  <c r="AE1237" i="9"/>
  <c r="AE1238" i="9"/>
  <c r="AE635" i="9"/>
  <c r="AE636" i="9"/>
  <c r="AE348" i="9"/>
  <c r="AE347" i="9"/>
  <c r="AE223" i="9"/>
  <c r="AE222" i="9"/>
  <c r="AE352" i="9"/>
  <c r="AE1666" i="9"/>
  <c r="AE1667" i="9"/>
  <c r="AE1668" i="9"/>
  <c r="AE1173" i="9"/>
  <c r="AE1174" i="9"/>
  <c r="AE1175" i="9"/>
  <c r="AE1176" i="9"/>
  <c r="AE1177" i="9"/>
  <c r="AE1172" i="9"/>
  <c r="AE19" i="9"/>
  <c r="AE20" i="9"/>
  <c r="AE119" i="9"/>
  <c r="AE120" i="9"/>
  <c r="AE1284" i="9"/>
  <c r="AE1282" i="9"/>
  <c r="AE1283" i="9"/>
  <c r="AE1285" i="9"/>
  <c r="AE1406" i="9"/>
  <c r="AE1407" i="9"/>
  <c r="AE1408" i="9"/>
  <c r="AE1409" i="9"/>
  <c r="AE1739" i="9"/>
  <c r="AE595" i="9"/>
  <c r="AE596" i="9"/>
  <c r="AE130" i="9"/>
  <c r="AE1245" i="9"/>
  <c r="AE1246" i="9"/>
  <c r="AE278" i="9"/>
  <c r="AE279" i="9"/>
  <c r="AE280" i="9"/>
  <c r="AE1800" i="9"/>
  <c r="AE1778" i="9"/>
  <c r="AE1400" i="9"/>
  <c r="AE1401" i="9"/>
  <c r="AE653" i="9"/>
  <c r="AE654" i="9"/>
  <c r="AE1661" i="9"/>
  <c r="AE1662" i="9"/>
  <c r="AE12" i="9"/>
  <c r="AE904" i="9"/>
  <c r="AE905" i="9"/>
  <c r="AE63" i="9"/>
  <c r="AE43" i="9"/>
  <c r="AE1097" i="9"/>
  <c r="AE1098" i="9"/>
  <c r="AE1380" i="9"/>
  <c r="AE1381" i="9"/>
  <c r="AE1831" i="9"/>
  <c r="AE1830" i="9"/>
  <c r="AE670" i="9"/>
  <c r="AE1562" i="9"/>
  <c r="AE1560" i="9"/>
  <c r="AE1561" i="9"/>
  <c r="AE81" i="9"/>
  <c r="AE82" i="9"/>
  <c r="AE83" i="9"/>
  <c r="AE1767" i="9"/>
  <c r="AE1768" i="9"/>
  <c r="AE1360" i="9"/>
  <c r="AE1171" i="9"/>
  <c r="AE1169" i="9"/>
  <c r="AE1170" i="9"/>
  <c r="AE1581" i="9"/>
  <c r="AE1578" i="9"/>
  <c r="AE1579" i="9"/>
  <c r="AE1580" i="9"/>
  <c r="AE378" i="9"/>
  <c r="AE379" i="9"/>
  <c r="AE377" i="9"/>
  <c r="AE380" i="9"/>
  <c r="AE381" i="9"/>
  <c r="AE1293" i="9"/>
  <c r="AE1294" i="9"/>
  <c r="AE799" i="9"/>
  <c r="AE1379" i="9"/>
  <c r="AE830" i="9"/>
  <c r="AE782" i="9"/>
  <c r="AE1011" i="9"/>
  <c r="AE1012" i="9"/>
  <c r="AE1013" i="9"/>
  <c r="AE1695" i="9"/>
  <c r="AE889" i="9"/>
  <c r="AE886" i="9"/>
  <c r="AE887" i="9"/>
  <c r="AE888" i="9"/>
  <c r="AE1614" i="9"/>
  <c r="AE1615" i="9"/>
  <c r="AE271" i="9"/>
  <c r="AE273" i="9"/>
  <c r="AE275" i="9"/>
  <c r="AE276" i="9"/>
  <c r="AE274" i="9"/>
  <c r="AE272" i="9"/>
  <c r="AE277" i="9"/>
  <c r="AE883" i="9"/>
  <c r="AE878" i="9"/>
  <c r="AE879" i="9"/>
  <c r="AE880" i="9"/>
  <c r="AE881" i="9"/>
  <c r="AE882" i="9"/>
  <c r="AE11" i="9"/>
  <c r="AE869" i="9"/>
  <c r="AE1582" i="9"/>
  <c r="AE1583" i="9"/>
  <c r="AE1584" i="9"/>
  <c r="AE1804" i="9"/>
  <c r="AE1805" i="9"/>
  <c r="AE1806" i="9"/>
  <c r="AE1807" i="9"/>
  <c r="AE32" i="9"/>
  <c r="AE38" i="9"/>
  <c r="AE24" i="9"/>
  <c r="AE153" i="9"/>
  <c r="AE1163" i="9"/>
  <c r="AE1164" i="9"/>
  <c r="AE1161" i="9"/>
  <c r="AE1162" i="9"/>
  <c r="AE1165" i="9"/>
  <c r="AE1166" i="9"/>
  <c r="AE1167" i="9"/>
  <c r="AE1696" i="9"/>
  <c r="AE672" i="9"/>
  <c r="AE673" i="9"/>
  <c r="AE671" i="9"/>
  <c r="AE674" i="9"/>
  <c r="AE1498" i="9"/>
  <c r="AE1499" i="9"/>
  <c r="AE1750" i="9"/>
  <c r="AE1295" i="9"/>
  <c r="AE1296" i="9"/>
  <c r="AE1297" i="9"/>
  <c r="AE1828" i="9"/>
  <c r="AE1829" i="9"/>
  <c r="AE1489" i="9"/>
  <c r="AE1490" i="9"/>
  <c r="AE1491" i="9"/>
  <c r="AE1018" i="9"/>
  <c r="AE1835" i="9"/>
  <c r="AE1836" i="9"/>
  <c r="AE1837" i="9"/>
  <c r="AE340" i="9"/>
  <c r="AE1761" i="9"/>
  <c r="AE1762" i="9"/>
  <c r="AE1763" i="9"/>
  <c r="AE1765" i="9"/>
  <c r="AE1766" i="9"/>
  <c r="AE1764" i="9"/>
  <c r="AE62" i="9"/>
  <c r="AE9" i="9"/>
  <c r="AE30" i="9"/>
  <c r="AE2" i="9"/>
  <c r="AE327" i="9"/>
  <c r="AE328" i="9"/>
  <c r="AE329" i="9"/>
  <c r="AE325" i="9"/>
  <c r="AE326" i="9"/>
  <c r="AE1152" i="9"/>
  <c r="AE1153" i="9"/>
  <c r="AE1155" i="9"/>
  <c r="AE1154" i="9"/>
  <c r="AE431" i="9"/>
  <c r="AE432" i="9"/>
  <c r="AE1080" i="9"/>
  <c r="AE1076" i="9"/>
  <c r="AE1077" i="9"/>
  <c r="AE1078" i="9"/>
  <c r="AE1081" i="9"/>
  <c r="AE1079" i="9"/>
  <c r="AE353" i="9"/>
  <c r="AE354" i="9"/>
  <c r="AE358" i="9"/>
  <c r="AE360" i="9"/>
  <c r="AE361" i="9"/>
  <c r="AE355" i="9"/>
  <c r="AE356" i="9"/>
  <c r="AE357" i="9"/>
  <c r="AE359" i="9"/>
  <c r="AE738" i="9"/>
  <c r="AE582" i="9"/>
  <c r="AE96" i="9"/>
  <c r="AE117" i="9"/>
  <c r="AE1832" i="9"/>
  <c r="AE924" i="9"/>
  <c r="AE925" i="9"/>
  <c r="AE923" i="9"/>
  <c r="AE926" i="9"/>
  <c r="AE927" i="9"/>
  <c r="AE922" i="9"/>
  <c r="AE1914" i="9"/>
  <c r="AE1915" i="9"/>
  <c r="AE1916" i="9"/>
  <c r="AE1917" i="9"/>
  <c r="AE1622" i="9"/>
  <c r="AE1280" i="9"/>
  <c r="AE1281" i="9"/>
  <c r="AE845" i="9"/>
  <c r="AE846" i="9"/>
  <c r="AE847" i="9"/>
  <c r="AE844" i="9"/>
  <c r="AE206" i="9"/>
  <c r="AE40" i="9"/>
  <c r="AE162" i="9"/>
  <c r="AE163" i="9"/>
  <c r="AE1706" i="9"/>
  <c r="AE1893" i="9"/>
  <c r="AE1894" i="9"/>
  <c r="AE1946" i="9"/>
  <c r="AE1947" i="9"/>
  <c r="AE1948" i="9"/>
  <c r="AE1949" i="9"/>
  <c r="AE1850" i="9"/>
  <c r="AE1848" i="9"/>
  <c r="AE1849" i="9"/>
  <c r="AE1769" i="9"/>
  <c r="AE1094" i="9"/>
  <c r="AE1095" i="9"/>
  <c r="AE1096" i="9"/>
  <c r="AE74" i="9"/>
  <c r="AE177" i="9"/>
  <c r="AE1009" i="9"/>
  <c r="AE1010" i="9"/>
  <c r="AE1008" i="9"/>
  <c r="AE914" i="9"/>
  <c r="AE915" i="9"/>
  <c r="AE916" i="9"/>
  <c r="AE1156" i="9"/>
  <c r="AE1157" i="9"/>
  <c r="AE1158" i="9"/>
  <c r="AE1159" i="9"/>
  <c r="AE794" i="9"/>
  <c r="AE1016" i="9"/>
  <c r="AE1017" i="9"/>
  <c r="AE1015" i="9"/>
  <c r="AE1456" i="9"/>
  <c r="AE800" i="9"/>
  <c r="AE801" i="9"/>
  <c r="AE802" i="9"/>
  <c r="AE803" i="9"/>
  <c r="AE804" i="9"/>
  <c r="AE1431" i="9"/>
  <c r="AE1432" i="9"/>
  <c r="AE1434" i="9"/>
  <c r="AE1433" i="9"/>
  <c r="AE1435" i="9"/>
  <c r="AE109" i="9"/>
  <c r="AE110" i="9"/>
  <c r="AE111" i="9"/>
  <c r="AE33" i="9"/>
  <c r="AE186" i="9"/>
  <c r="AE161" i="9"/>
  <c r="AE200" i="9"/>
  <c r="AE201" i="9"/>
  <c r="AE123" i="9"/>
  <c r="AE124" i="9"/>
  <c r="AE125" i="9"/>
  <c r="AE106" i="9"/>
  <c r="AE107" i="9"/>
  <c r="AE10" i="9"/>
  <c r="AE858" i="9"/>
  <c r="AE853" i="9"/>
  <c r="AE855" i="9"/>
  <c r="AE856" i="9"/>
  <c r="AE857" i="9"/>
  <c r="AE854" i="9"/>
  <c r="AE1300" i="9"/>
  <c r="AE1301" i="9"/>
  <c r="AE1797" i="9"/>
  <c r="AE1798" i="9"/>
  <c r="AE1799" i="9"/>
  <c r="AE1585" i="9"/>
  <c r="AE1586" i="9"/>
  <c r="AE1591" i="9"/>
  <c r="AE1588" i="9"/>
  <c r="AE1587" i="9"/>
  <c r="AE1589" i="9"/>
  <c r="AE1590" i="9"/>
  <c r="AE785" i="9"/>
  <c r="AE786" i="9"/>
  <c r="AE787" i="9"/>
  <c r="AE789" i="9"/>
  <c r="AE788" i="9"/>
  <c r="AE1844" i="9"/>
  <c r="AE1845" i="9"/>
  <c r="AE1611" i="9"/>
  <c r="AE1612" i="9"/>
  <c r="AE1610" i="9"/>
  <c r="AE1613" i="9"/>
  <c r="AE1555" i="9"/>
  <c r="AE454" i="9"/>
  <c r="AE718" i="9"/>
  <c r="AE349" i="9"/>
  <c r="AE1089" i="9"/>
  <c r="AE1090" i="9"/>
  <c r="AE1091" i="9"/>
  <c r="AE1087" i="9"/>
  <c r="AE1088" i="9"/>
  <c r="AE1092" i="9"/>
  <c r="AE1093" i="9"/>
  <c r="AE1776" i="9"/>
  <c r="AE1775" i="9"/>
  <c r="AE1936" i="9"/>
  <c r="AE1121" i="9"/>
  <c r="AE527" i="9"/>
  <c r="AE530" i="9"/>
  <c r="AE528" i="9"/>
  <c r="AE529" i="9"/>
  <c r="AE531" i="9"/>
  <c r="AE1451" i="9"/>
  <c r="AE1452" i="9"/>
  <c r="AE1453" i="9"/>
  <c r="AE1454" i="9"/>
  <c r="AE1455" i="9"/>
  <c r="AE1497" i="9"/>
  <c r="AE144" i="9"/>
  <c r="AE1552" i="9"/>
  <c r="AE1273" i="9"/>
  <c r="AE1274" i="9"/>
  <c r="AE1275" i="9"/>
  <c r="AE1276" i="9"/>
  <c r="AE1559" i="9"/>
  <c r="AE1558" i="9"/>
  <c r="AE1410" i="9"/>
  <c r="AE1041" i="9"/>
  <c r="AE1040" i="9"/>
  <c r="AE1042" i="9"/>
  <c r="AE1043" i="9"/>
  <c r="AE1045" i="9"/>
  <c r="AE1044" i="9"/>
  <c r="AE1046" i="9"/>
  <c r="AE1047" i="9"/>
  <c r="AE1048" i="9"/>
  <c r="AE1690" i="9"/>
  <c r="AE1691" i="9"/>
  <c r="AE1840" i="9"/>
  <c r="AE1841" i="9"/>
  <c r="AE1842" i="9"/>
  <c r="AE1843" i="9"/>
  <c r="AE1658" i="9"/>
  <c r="AE1659" i="9"/>
  <c r="AE1660" i="9"/>
  <c r="AE1207" i="9"/>
  <c r="AE1208" i="9"/>
  <c r="AE314" i="9"/>
  <c r="AE315" i="9"/>
  <c r="AE1354" i="9"/>
  <c r="AE1352" i="9"/>
  <c r="AE1353" i="9"/>
  <c r="AE54" i="9"/>
  <c r="AE55" i="9"/>
  <c r="AE136" i="9"/>
  <c r="AE1528" i="9"/>
  <c r="AE1529" i="9"/>
  <c r="AE1530" i="9"/>
  <c r="AE112" i="9"/>
  <c r="AE113" i="9"/>
  <c r="AE35" i="9"/>
  <c r="AE36" i="9"/>
  <c r="AE343" i="9"/>
  <c r="AE344" i="9"/>
  <c r="AE345" i="9"/>
  <c r="AE346" i="9"/>
  <c r="AE1726" i="9"/>
  <c r="AE394" i="9"/>
  <c r="AE395" i="9"/>
  <c r="AE1537" i="9"/>
  <c r="AE1534" i="9"/>
  <c r="AE1535" i="9"/>
  <c r="AE1536" i="9"/>
  <c r="AE371" i="9"/>
  <c r="AE372" i="9"/>
  <c r="AE1631" i="9"/>
  <c r="AE1634" i="9"/>
  <c r="AE1632" i="9"/>
  <c r="AE1630" i="9"/>
  <c r="AE1633" i="9"/>
  <c r="AE610" i="9"/>
  <c r="AE608" i="9"/>
  <c r="AE609" i="9"/>
  <c r="AE1663" i="9"/>
  <c r="AE1664" i="9"/>
  <c r="AE1665" i="9"/>
  <c r="AE1740" i="9"/>
  <c r="AE435" i="9"/>
  <c r="AE434" i="9"/>
  <c r="AE433" i="9"/>
  <c r="AE34" i="9"/>
  <c r="AE31" i="9"/>
  <c r="AE1214" i="9"/>
  <c r="AE1215" i="9"/>
  <c r="AE1216" i="9"/>
  <c r="AE1217" i="9"/>
  <c r="AE1717" i="9"/>
  <c r="AE1718" i="9"/>
  <c r="AE1950" i="9"/>
  <c r="AE1314" i="9"/>
  <c r="AE1315" i="9"/>
  <c r="AE64" i="9"/>
  <c r="AE322" i="9"/>
  <c r="AE648" i="9"/>
  <c r="AE649" i="9"/>
  <c r="AE650" i="9"/>
  <c r="AE647" i="9"/>
  <c r="AE1543" i="9"/>
  <c r="AE1323" i="9"/>
  <c r="AE1324" i="9"/>
  <c r="AE1327" i="9"/>
  <c r="AE1322" i="9"/>
  <c r="AE1325" i="9"/>
  <c r="AE1326" i="9"/>
  <c r="AE1495" i="9"/>
  <c r="AE1496" i="9"/>
  <c r="AE976" i="9"/>
  <c r="AE977" i="9"/>
  <c r="AE979" i="9"/>
  <c r="AE980" i="9"/>
  <c r="AE981" i="9"/>
  <c r="AE982" i="9"/>
  <c r="AE984" i="9"/>
  <c r="AE983" i="9"/>
  <c r="AE985" i="9"/>
  <c r="AE986" i="9"/>
  <c r="AE1071" i="9"/>
  <c r="AE1074" i="9"/>
  <c r="AE1075" i="9"/>
  <c r="AE1072" i="9"/>
  <c r="AE1073" i="9"/>
  <c r="AE1189" i="9"/>
  <c r="AE1192" i="9"/>
  <c r="AE1193" i="9"/>
  <c r="AE1187" i="9"/>
  <c r="AE1188" i="9"/>
  <c r="AE1190" i="9"/>
  <c r="AE1191" i="9"/>
  <c r="AE1697" i="9"/>
  <c r="AE1698" i="9"/>
  <c r="AE1684" i="9"/>
  <c r="AE813" i="9"/>
  <c r="AE814" i="9"/>
  <c r="AE815" i="9"/>
  <c r="AE93" i="9"/>
  <c r="AE94" i="9"/>
  <c r="AE176" i="9"/>
  <c r="AE1312" i="9"/>
  <c r="AE1500" i="9"/>
  <c r="AE1501" i="9"/>
  <c r="AE1502" i="9"/>
  <c r="AE210" i="9"/>
  <c r="AE208" i="9"/>
  <c r="AE1888" i="9"/>
  <c r="AE1889" i="9"/>
  <c r="AE1890" i="9"/>
  <c r="AE1160" i="9"/>
  <c r="AE605" i="9"/>
  <c r="AE606" i="9"/>
  <c r="AE1378" i="9"/>
  <c r="AE388" i="9"/>
  <c r="AE1007" i="9"/>
  <c r="AE1006" i="9"/>
  <c r="AE307" i="9"/>
  <c r="AE308" i="9"/>
  <c r="AE310" i="9"/>
  <c r="AE311" i="9"/>
  <c r="AE309" i="9"/>
  <c r="AE1931" i="9"/>
  <c r="AE1779" i="9"/>
  <c r="AE92" i="9"/>
  <c r="AE68" i="9"/>
  <c r="AE6" i="9"/>
  <c r="AE165" i="9"/>
  <c r="AE387" i="9"/>
  <c r="AE383" i="9"/>
  <c r="AE384" i="9"/>
  <c r="AE385" i="9"/>
  <c r="AE386" i="9"/>
  <c r="AE1735" i="9"/>
  <c r="AE1736" i="9"/>
  <c r="AE1737" i="9"/>
  <c r="AE1738" i="9"/>
  <c r="AE490" i="9"/>
  <c r="AE488" i="9"/>
  <c r="AE489" i="9"/>
  <c r="AE579" i="9"/>
  <c r="AE580" i="9"/>
  <c r="AE581" i="9"/>
  <c r="AE637" i="9"/>
  <c r="AE638" i="9"/>
  <c r="AE639" i="9"/>
  <c r="AE104" i="9"/>
  <c r="AE105" i="9"/>
  <c r="AE180" i="9"/>
  <c r="AE50" i="9"/>
  <c r="AE141" i="9"/>
  <c r="AE209" i="9"/>
  <c r="AE895" i="9"/>
  <c r="AE892" i="9"/>
  <c r="AE893" i="9"/>
  <c r="AE894" i="9"/>
  <c r="AE896" i="9"/>
  <c r="AE897" i="9"/>
  <c r="AE841" i="9"/>
  <c r="AE437" i="9"/>
  <c r="AE436" i="9"/>
  <c r="AE438" i="9"/>
  <c r="AE1887" i="9"/>
  <c r="AE1742" i="9"/>
  <c r="AE1743" i="9"/>
  <c r="AE1745" i="9"/>
  <c r="AE1744" i="9"/>
  <c r="AE716" i="9"/>
  <c r="AE717" i="9"/>
  <c r="AE1415" i="9"/>
  <c r="AE1416" i="9"/>
  <c r="AE1417" i="9"/>
  <c r="AE1418" i="9"/>
  <c r="AE548" i="9"/>
  <c r="AE549" i="9"/>
  <c r="AE248" i="9"/>
  <c r="AE250" i="9"/>
  <c r="AE249" i="9"/>
  <c r="AE740" i="9"/>
  <c r="AE741" i="9"/>
  <c r="AE742" i="9"/>
  <c r="AE747" i="9"/>
  <c r="AE22" i="9"/>
  <c r="AE23" i="9"/>
  <c r="AE99" i="9"/>
  <c r="AE100" i="9"/>
  <c r="AE137" i="9"/>
  <c r="AE41" i="9"/>
  <c r="AE42" i="9"/>
  <c r="AE746" i="9"/>
  <c r="AE739" i="9"/>
  <c r="AE743" i="9"/>
  <c r="AE744" i="9"/>
  <c r="AE745" i="9"/>
  <c r="AE748" i="9"/>
  <c r="AE1060" i="9"/>
  <c r="AE1063" i="9"/>
  <c r="AE1064" i="9"/>
  <c r="AE1061" i="9"/>
  <c r="AE1062" i="9"/>
  <c r="AE1065" i="9"/>
  <c r="AE194" i="9"/>
  <c r="AE1724" i="9"/>
  <c r="AE1725" i="9"/>
  <c r="AE203" i="9"/>
  <c r="AE204" i="9"/>
  <c r="AE205" i="9"/>
  <c r="AE1592" i="9"/>
  <c r="AE1308" i="9"/>
  <c r="AE1309" i="9"/>
  <c r="AE1310" i="9"/>
  <c r="AE1311" i="9"/>
  <c r="AE291" i="9"/>
  <c r="AE293" i="9"/>
  <c r="AE294" i="9"/>
  <c r="AE295" i="9"/>
  <c r="AE292" i="9"/>
  <c r="AE1753" i="9"/>
  <c r="AE1754" i="9"/>
  <c r="AE121" i="9"/>
  <c r="AE122" i="9"/>
  <c r="AE167" i="9"/>
  <c r="AE1943" i="9"/>
  <c r="AE1944" i="9"/>
  <c r="AE818" i="9"/>
  <c r="AE819" i="9"/>
  <c r="AE820" i="9"/>
  <c r="AE1470" i="9"/>
  <c r="AE1471" i="9"/>
  <c r="AE1472" i="9"/>
  <c r="AE1473" i="9"/>
  <c r="AE1474" i="9"/>
  <c r="AE1475" i="9"/>
  <c r="AE421" i="9"/>
  <c r="AE422" i="9"/>
  <c r="AE420" i="9"/>
  <c r="AE1403" i="9"/>
  <c r="AE1402" i="9"/>
  <c r="AE1343" i="9"/>
  <c r="AE1344" i="9"/>
  <c r="AE1345" i="9"/>
  <c r="AE992" i="9"/>
  <c r="AE993" i="9"/>
  <c r="AE1514" i="9"/>
  <c r="AE1515" i="9"/>
  <c r="AE66" i="9"/>
  <c r="AE1228" i="9"/>
  <c r="AE1229" i="9"/>
  <c r="AE97" i="9"/>
  <c r="AE98" i="9"/>
  <c r="AE1687" i="9"/>
  <c r="AE1688" i="9"/>
  <c r="AE576" i="9"/>
  <c r="AE578" i="9"/>
  <c r="AE577" i="9"/>
  <c r="AE575" i="9"/>
  <c r="AE1924" i="9"/>
  <c r="AE75" i="9"/>
  <c r="AE76" i="9"/>
  <c r="AE90" i="9"/>
  <c r="AE91" i="9"/>
  <c r="AE749" i="9"/>
  <c r="AE750" i="9"/>
  <c r="AE751" i="9"/>
  <c r="AE752" i="9"/>
  <c r="AE753" i="9"/>
  <c r="AE1861" i="9"/>
  <c r="AE70" i="9"/>
  <c r="AE71" i="9"/>
  <c r="AE72" i="9"/>
  <c r="AE85" i="9"/>
  <c r="AE1862" i="9"/>
  <c r="AE1863" i="9"/>
  <c r="AE1864" i="9"/>
  <c r="AE1391" i="9"/>
  <c r="AE940" i="9"/>
  <c r="AE939" i="9"/>
  <c r="AE941" i="9"/>
  <c r="AE1846" i="9"/>
  <c r="AE1847" i="9"/>
  <c r="AE917" i="9"/>
  <c r="AE918" i="9"/>
  <c r="AE1365" i="9"/>
  <c r="AE1366" i="9"/>
  <c r="AE1367" i="9"/>
  <c r="AE1368" i="9"/>
  <c r="AE1477" i="9"/>
  <c r="AE1478" i="9"/>
  <c r="AE1479" i="9"/>
  <c r="AE1640" i="9"/>
  <c r="AE1641" i="9"/>
  <c r="AE1642" i="9"/>
  <c r="AE931" i="9"/>
  <c r="AE932" i="9"/>
  <c r="AE1316" i="9"/>
  <c r="AE1317" i="9"/>
  <c r="AE1318" i="9"/>
  <c r="AE1110" i="9"/>
  <c r="AE1112" i="9"/>
  <c r="AE1113" i="9"/>
  <c r="AE1115" i="9"/>
  <c r="AE1116" i="9"/>
  <c r="AE1111" i="9"/>
  <c r="AE1114" i="9"/>
  <c r="AE129" i="9"/>
  <c r="AE156" i="9"/>
  <c r="AE312" i="9"/>
  <c r="AE313" i="9"/>
  <c r="AE603" i="9"/>
  <c r="AE604" i="9"/>
  <c r="AE37" i="9"/>
  <c r="AE164" i="9"/>
  <c r="AE1650" i="9"/>
  <c r="AE1652" i="9"/>
  <c r="AE1651" i="9"/>
  <c r="AE1653" i="9"/>
  <c r="AE1329" i="9"/>
  <c r="AE1330" i="9"/>
  <c r="AE1331" i="9"/>
  <c r="AE1332" i="9"/>
  <c r="AE1333" i="9"/>
  <c r="AE1760" i="9"/>
  <c r="AE508" i="9"/>
  <c r="AE510" i="9"/>
  <c r="AE509" i="9"/>
  <c r="AE511" i="9"/>
  <c r="AE512" i="9"/>
  <c r="AE1516" i="9"/>
  <c r="AE1517" i="9"/>
  <c r="AE1211" i="9"/>
  <c r="AE1212" i="9"/>
  <c r="AE1213" i="9"/>
  <c r="AE480" i="9"/>
  <c r="AE479" i="9"/>
  <c r="AE382" i="9"/>
  <c r="AE1820" i="9"/>
  <c r="AE1821" i="9"/>
  <c r="AE1822" i="9"/>
  <c r="AE1823" i="9"/>
  <c r="AE600" i="9"/>
  <c r="AE601" i="9"/>
  <c r="AE602" i="9"/>
  <c r="AE599" i="9"/>
  <c r="AE191" i="9"/>
  <c r="AE1891" i="9"/>
  <c r="AE1892" i="9"/>
  <c r="AE1855" i="9"/>
  <c r="AE1856" i="9"/>
  <c r="AE1857" i="9"/>
  <c r="AE1858" i="9"/>
  <c r="AE1859" i="9"/>
  <c r="AE1860" i="9"/>
  <c r="AE864" i="9"/>
  <c r="AE229" i="9"/>
  <c r="AE230" i="9"/>
  <c r="AE231" i="9"/>
  <c r="AE232" i="9"/>
  <c r="AE1703" i="9"/>
  <c r="AE1704" i="9"/>
  <c r="AE1705" i="9"/>
  <c r="AE1255" i="9"/>
  <c r="AE1256" i="9"/>
  <c r="AE1257" i="9"/>
  <c r="AE323" i="9"/>
  <c r="AE1565" i="9"/>
  <c r="AE1465" i="9"/>
  <c r="AE1466" i="9"/>
  <c r="AE503" i="9"/>
  <c r="AE504" i="9"/>
  <c r="AE506" i="9"/>
  <c r="AE507" i="9"/>
  <c r="AE505" i="9"/>
  <c r="AE1145" i="9"/>
  <c r="AE1885" i="9"/>
  <c r="AE1886" i="9"/>
  <c r="AE1014" i="9"/>
  <c r="AE714" i="9"/>
  <c r="AE712" i="9"/>
  <c r="AE710" i="9"/>
  <c r="AE711" i="9"/>
  <c r="AE713" i="9"/>
  <c r="AE691" i="9"/>
  <c r="AE692" i="9"/>
  <c r="AE693" i="9"/>
  <c r="AE694" i="9"/>
  <c r="AE690" i="9"/>
  <c r="AE890" i="9"/>
  <c r="AE891" i="9"/>
  <c r="AE572" i="9"/>
  <c r="AE1772" i="9"/>
  <c r="AE462" i="9"/>
  <c r="AE463" i="9"/>
  <c r="AE1721" i="9"/>
  <c r="AE1722" i="9"/>
  <c r="AE1723" i="9"/>
  <c r="AE1390" i="9"/>
  <c r="AE1388" i="9"/>
  <c r="AE1389" i="9"/>
  <c r="AE859" i="9"/>
  <c r="AE860" i="9"/>
  <c r="AE861" i="9"/>
  <c r="AE862" i="9"/>
  <c r="AE863" i="9"/>
  <c r="AE806" i="9"/>
  <c r="AE807" i="9"/>
  <c r="AE805" i="9"/>
  <c r="AE1553" i="9"/>
  <c r="AE1554" i="9"/>
  <c r="AE754" i="9"/>
  <c r="AE755" i="9"/>
  <c r="AE756" i="9"/>
  <c r="AE1672" i="9"/>
  <c r="AE1673" i="9"/>
  <c r="AE1674" i="9"/>
  <c r="AE1675" i="9"/>
  <c r="AE1676" i="9"/>
  <c r="AE1646" i="9"/>
  <c r="AE1649" i="9"/>
  <c r="AE1647" i="9"/>
  <c r="AE1648" i="9"/>
  <c r="AE1394" i="9"/>
  <c r="AE1395" i="9"/>
  <c r="AE1397" i="9"/>
  <c r="AE1396" i="9"/>
  <c r="AE667" i="9"/>
  <c r="AE1771" i="9"/>
  <c r="AE1794" i="9"/>
  <c r="AE1795" i="9"/>
  <c r="AE1790" i="9"/>
  <c r="AE1791" i="9"/>
  <c r="AE1792" i="9"/>
  <c r="AE1793" i="9"/>
  <c r="AE1448" i="9"/>
  <c r="AE1449" i="9"/>
  <c r="AE1692" i="9"/>
  <c r="AE473" i="9"/>
  <c r="AE474" i="9"/>
  <c r="AE477" i="9"/>
  <c r="AE478" i="9"/>
  <c r="AE475" i="9"/>
  <c r="AE476" i="9"/>
  <c r="AE457" i="9"/>
  <c r="AE455" i="9"/>
  <c r="AE456" i="9"/>
  <c r="AE53" i="9"/>
  <c r="AE134" i="9"/>
  <c r="AE1677" i="9"/>
  <c r="AE1678" i="9"/>
  <c r="AE573" i="9"/>
  <c r="AE1809" i="9"/>
  <c r="AE1808" i="9"/>
  <c r="AE1810" i="9"/>
  <c r="AE1538" i="9"/>
  <c r="AE1539" i="9"/>
  <c r="AE1540" i="9"/>
  <c r="AE367" i="9"/>
  <c r="AE668" i="9"/>
  <c r="AE669" i="9"/>
  <c r="AE1623" i="9"/>
  <c r="AE1624" i="9"/>
  <c r="AE1124" i="9"/>
  <c r="AE1127" i="9"/>
  <c r="AE1125" i="9"/>
  <c r="AE1126" i="9"/>
  <c r="AE790" i="9"/>
  <c r="AE792" i="9"/>
  <c r="AE791" i="9"/>
  <c r="AE1679" i="9"/>
  <c r="AE1719" i="9"/>
  <c r="AE1720" i="9"/>
  <c r="AE142" i="9"/>
  <c r="AE157" i="9"/>
  <c r="AE158" i="9"/>
  <c r="AE108" i="9"/>
  <c r="AE630" i="9"/>
  <c r="AE631" i="9"/>
  <c r="AE632" i="9"/>
  <c r="AE1686" i="9"/>
  <c r="AE16" i="9"/>
  <c r="AE17" i="9"/>
  <c r="AE213" i="9"/>
  <c r="AE998" i="9"/>
  <c r="AE999" i="9"/>
  <c r="AE1000" i="9"/>
  <c r="AE1001" i="9"/>
  <c r="AE225" i="9"/>
  <c r="AE226" i="9"/>
  <c r="AE224" i="9"/>
  <c r="AE228" i="9"/>
  <c r="AE227" i="9"/>
  <c r="AE1786" i="9"/>
  <c r="AE65" i="9"/>
  <c r="AE48" i="9"/>
  <c r="AE45" i="9"/>
  <c r="AE46" i="9"/>
  <c r="AE646" i="9"/>
  <c r="AE644" i="9"/>
  <c r="AE645" i="9"/>
  <c r="AE1531" i="9"/>
  <c r="AE1532" i="9"/>
  <c r="AE1533" i="9"/>
  <c r="AE1411" i="9"/>
  <c r="AE1412" i="9"/>
  <c r="AE1413" i="9"/>
  <c r="AE1414" i="9"/>
  <c r="AE1265" i="9"/>
  <c r="AE1227" i="9"/>
  <c r="AE1464" i="9"/>
  <c r="AE1460" i="9"/>
  <c r="AE1458" i="9"/>
  <c r="AE1459" i="9"/>
  <c r="AE1461" i="9"/>
  <c r="AE1462" i="9"/>
  <c r="AE1463" i="9"/>
  <c r="AE1437" i="9"/>
  <c r="AE1438" i="9"/>
  <c r="AE1436" i="9"/>
  <c r="AE946" i="9"/>
  <c r="AE816" i="9"/>
  <c r="AE1939" i="9"/>
  <c r="AE1272" i="9"/>
  <c r="AE1643" i="9"/>
  <c r="AE1644" i="9"/>
  <c r="AE1645" i="9"/>
  <c r="AE266" i="9"/>
  <c r="AE267" i="9"/>
  <c r="AE268" i="9"/>
  <c r="AE116" i="9"/>
  <c r="AE171" i="9"/>
  <c r="AE172" i="9"/>
  <c r="AE173" i="9"/>
  <c r="AE174" i="9"/>
  <c r="AE563" i="9"/>
  <c r="AE566" i="9"/>
  <c r="AE560" i="9"/>
  <c r="AE564" i="9"/>
  <c r="AE565" i="9"/>
  <c r="AE561" i="9"/>
  <c r="AE567" i="9"/>
  <c r="AE568" i="9"/>
  <c r="AE562" i="9"/>
  <c r="AE569" i="9"/>
  <c r="AE570" i="9"/>
  <c r="AE571" i="9"/>
  <c r="AE443" i="9"/>
  <c r="AE444" i="9"/>
  <c r="AE442" i="9"/>
  <c r="AE1392" i="9"/>
  <c r="AE1393" i="9"/>
  <c r="AE522" i="9"/>
  <c r="AE523" i="9"/>
  <c r="AE521" i="9"/>
  <c r="AE1264" i="9"/>
  <c r="AE1505" i="9"/>
  <c r="AE1506" i="9"/>
  <c r="AE1759" i="9"/>
  <c r="AE679" i="9"/>
  <c r="AE680" i="9"/>
  <c r="AE1683" i="9"/>
  <c r="AE1682" i="9"/>
  <c r="AE1868" i="9"/>
  <c r="AE1866" i="9"/>
  <c r="AE1867" i="9"/>
  <c r="AE1869" i="9"/>
  <c r="AE405" i="9"/>
  <c r="AE406" i="9"/>
  <c r="AE1895" i="9"/>
  <c r="AE233" i="9"/>
  <c r="AE235" i="9"/>
  <c r="AE234" i="9"/>
  <c r="AE237" i="9"/>
  <c r="AE238" i="9"/>
  <c r="AE236" i="9"/>
  <c r="AE1049" i="9"/>
  <c r="AE1050" i="9"/>
  <c r="AE465" i="9"/>
  <c r="AE466" i="9"/>
  <c r="AE464" i="9"/>
  <c r="AE467" i="9"/>
  <c r="AE468" i="9"/>
  <c r="AE469" i="9"/>
  <c r="AE1148" i="9"/>
  <c r="AE1149" i="9"/>
  <c r="AE1150" i="9"/>
  <c r="AE1151" i="9"/>
  <c r="AE365" i="9"/>
  <c r="AE366" i="9"/>
  <c r="AE1605" i="9"/>
  <c r="AE1604" i="9"/>
  <c r="AE1427" i="9"/>
  <c r="AE1425" i="9"/>
  <c r="AE1426" i="9"/>
  <c r="AE95" i="9"/>
  <c r="AE87" i="9"/>
  <c r="AE88" i="9"/>
  <c r="AE89" i="9"/>
  <c r="AE1146" i="9"/>
  <c r="AE1147" i="9"/>
  <c r="AE1334" i="9"/>
  <c r="AE1940" i="9"/>
  <c r="AE1941" i="9"/>
  <c r="AE1942" i="9"/>
  <c r="AE1200" i="9"/>
  <c r="AE1201" i="9"/>
  <c r="AE1198" i="9"/>
  <c r="AE1199" i="9"/>
  <c r="AE1202" i="9"/>
  <c r="AE793" i="9"/>
  <c r="AE1865" i="9"/>
  <c r="AE1755" i="9"/>
  <c r="AE1756" i="9"/>
  <c r="AE1480" i="9"/>
  <c r="AE1481" i="9"/>
  <c r="AE1482" i="9"/>
  <c r="AE1483" i="9"/>
  <c r="AE1484" i="9"/>
  <c r="AE1486" i="9"/>
  <c r="AE1485" i="9"/>
  <c r="AE1575" i="9"/>
  <c r="AE1576" i="9"/>
  <c r="AE1577" i="9"/>
  <c r="AE1657" i="9"/>
  <c r="AE1870" i="9"/>
  <c r="AE1871" i="9"/>
  <c r="AE1131" i="9"/>
  <c r="AE532" i="9"/>
  <c r="AE973" i="9"/>
  <c r="AE974" i="9"/>
  <c r="AE975" i="9"/>
  <c r="AE554" i="9"/>
  <c r="AE1801" i="9"/>
  <c r="AE1802" i="9"/>
  <c r="AE1803" i="9"/>
  <c r="AE607" i="9"/>
  <c r="AE1298" i="9"/>
  <c r="AE1299" i="9"/>
  <c r="AE1099" i="9"/>
  <c r="AE933" i="9"/>
  <c r="AE934" i="9"/>
  <c r="AE935" i="9"/>
  <c r="AE936" i="9"/>
  <c r="AE937" i="9"/>
  <c r="AE938" i="9"/>
  <c r="AE640" i="9"/>
  <c r="AE641" i="9"/>
  <c r="AE642" i="9"/>
  <c r="AE874" i="9"/>
  <c r="AE873" i="9"/>
  <c r="AE875" i="9"/>
  <c r="AE876" i="9"/>
  <c r="AE611" i="9"/>
  <c r="AE612" i="9"/>
  <c r="AE614" i="9"/>
  <c r="AE613" i="9"/>
  <c r="AE217" i="9"/>
  <c r="AE218" i="9"/>
  <c r="AE219" i="9"/>
  <c r="AE1030" i="9"/>
  <c r="AE1038" i="9"/>
  <c r="AE1031" i="9"/>
  <c r="AE1032" i="9"/>
  <c r="AE1039" i="9"/>
  <c r="AE1033" i="9"/>
  <c r="AE1034" i="9"/>
  <c r="AE1035" i="9"/>
  <c r="AE1036" i="9"/>
  <c r="AE1037" i="9"/>
  <c r="AE299" i="9"/>
  <c r="AE967" i="9"/>
  <c r="AE968" i="9"/>
  <c r="AE969" i="9"/>
  <c r="AE451" i="9"/>
  <c r="AE826" i="9"/>
  <c r="AE827" i="9"/>
  <c r="AE825" i="9"/>
  <c r="AE138" i="9"/>
  <c r="AE139" i="9"/>
  <c r="AE817" i="9"/>
  <c r="AE987" i="9"/>
  <c r="AE988" i="9"/>
  <c r="AE989" i="9"/>
  <c r="AE990" i="9"/>
  <c r="AE991" i="9"/>
  <c r="AE1757" i="9"/>
  <c r="AE1758" i="9"/>
  <c r="AE1385" i="9"/>
  <c r="AE1386" i="9"/>
  <c r="AE1387" i="9"/>
  <c r="AE994" i="9"/>
  <c r="AE1504" i="9"/>
  <c r="AE1503" i="9"/>
  <c r="AE1951" i="9"/>
  <c r="AE269" i="9"/>
  <c r="AE270" i="9"/>
  <c r="AE734" i="9"/>
  <c r="AE735" i="9"/>
  <c r="AE736" i="9"/>
  <c r="AE737" i="9"/>
  <c r="AE733" i="9"/>
  <c r="AE598" i="9"/>
  <c r="AE597" i="9"/>
  <c r="AE1601" i="9"/>
  <c r="AE1602" i="9"/>
  <c r="AE1593" i="9"/>
  <c r="AE1594" i="9"/>
  <c r="AE1595" i="9"/>
  <c r="AE1596" i="9"/>
  <c r="AE1597" i="9"/>
  <c r="AE1598" i="9"/>
  <c r="AE1599" i="9"/>
  <c r="AE1600" i="9"/>
  <c r="AE1128" i="9"/>
  <c r="AE1129" i="9"/>
  <c r="AE1130" i="9"/>
  <c r="AE1335" i="9"/>
  <c r="AE1945" i="9"/>
  <c r="AE1328" i="9"/>
  <c r="AE25" i="9"/>
  <c r="AE149" i="9"/>
  <c r="AE150" i="9"/>
  <c r="AE1693" i="9"/>
  <c r="AE1694" i="9"/>
  <c r="AE1249" i="9"/>
  <c r="AE1250" i="9"/>
  <c r="AE1251" i="9"/>
  <c r="AE1252" i="9"/>
  <c r="AE1253" i="9"/>
  <c r="AE1247" i="9"/>
  <c r="AE1248" i="9"/>
  <c r="AE288" i="9"/>
  <c r="AE281" i="9"/>
  <c r="AE282" i="9"/>
  <c r="AE283" i="9"/>
  <c r="AE284" i="9"/>
  <c r="AE286" i="9"/>
  <c r="AE285" i="9"/>
  <c r="AE287" i="9"/>
  <c r="AE341" i="9"/>
  <c r="AE342" i="9"/>
  <c r="AE872" i="9"/>
  <c r="AE870" i="9"/>
  <c r="AE871" i="9"/>
  <c r="AE1567" i="9"/>
  <c r="AE1568" i="9"/>
  <c r="AE1569" i="9"/>
  <c r="AE1789" i="9"/>
  <c r="AE1469" i="9"/>
  <c r="AE1226" i="9"/>
  <c r="AE472" i="9"/>
  <c r="AE1277" i="9"/>
  <c r="AE1278" i="9"/>
  <c r="AE1279" i="9"/>
  <c r="AE850" i="9"/>
  <c r="AE851" i="9"/>
  <c r="AE852" i="9"/>
  <c r="AE848" i="9"/>
  <c r="AE849" i="9"/>
  <c r="AE1369" i="9"/>
  <c r="AE1370" i="9"/>
  <c r="AE1371" i="9"/>
  <c r="AE1372" i="9"/>
  <c r="AE447" i="9"/>
  <c r="AE448" i="9"/>
  <c r="AE449" i="9"/>
  <c r="AE445" i="9"/>
  <c r="AE446" i="9"/>
  <c r="AE1356" i="9"/>
  <c r="AE1357" i="9"/>
  <c r="AE1358" i="9"/>
  <c r="AE1359" i="9"/>
  <c r="AE1513" i="9"/>
  <c r="AE1510" i="9"/>
  <c r="AE1511" i="9"/>
  <c r="AE1512" i="9"/>
  <c r="AE1935" i="9"/>
  <c r="AE253" i="9"/>
  <c r="AE252" i="9"/>
  <c r="AE254" i="9"/>
  <c r="AE251" i="9"/>
  <c r="AE1525" i="9"/>
  <c r="AE1518" i="9"/>
  <c r="AE1519" i="9"/>
  <c r="AE1520" i="9"/>
  <c r="AE1521" i="9"/>
  <c r="AE1522" i="9"/>
  <c r="AE1523" i="9"/>
  <c r="AE1524" i="9"/>
  <c r="AE913" i="9"/>
  <c r="AE910" i="9"/>
  <c r="AE911" i="9"/>
  <c r="AE912" i="9"/>
  <c r="AE779" i="9"/>
  <c r="AE780" i="9"/>
  <c r="AE781" i="9"/>
  <c r="AE175" i="9"/>
  <c r="AE133" i="9"/>
  <c r="AE1439" i="9"/>
  <c r="AE1655" i="9"/>
  <c r="AE1656" i="9"/>
  <c r="AE1107" i="9"/>
  <c r="AE1108" i="9"/>
  <c r="AE1109" i="9"/>
  <c r="AE1777" i="9"/>
  <c r="AE1377" i="9"/>
  <c r="AE1373" i="9"/>
  <c r="AE1374" i="9"/>
  <c r="AE1375" i="9"/>
  <c r="AE1376" i="9"/>
  <c r="AE1928" i="9"/>
  <c r="AE1929" i="9"/>
  <c r="AE1930" i="9"/>
  <c r="AE1340" i="9"/>
  <c r="AE1341" i="9"/>
  <c r="AE1339" i="9"/>
  <c r="AE1342" i="9"/>
  <c r="AE316" i="9"/>
  <c r="AE319" i="9"/>
  <c r="AE320" i="9"/>
  <c r="AE321" i="9"/>
  <c r="AE317" i="9"/>
  <c r="AE318" i="9"/>
  <c r="AE1877" i="9"/>
  <c r="AE1879" i="9"/>
  <c r="AE1878" i="9"/>
  <c r="AE949" i="9"/>
  <c r="AE950" i="9"/>
  <c r="AE947" i="9"/>
  <c r="AE948" i="9"/>
  <c r="AE1494" i="9"/>
  <c r="AE1603" i="9"/>
  <c r="AE1699" i="9"/>
  <c r="AE1883" i="9"/>
  <c r="AE1884" i="9"/>
  <c r="AE459" i="9"/>
  <c r="AE458" i="9"/>
  <c r="AE460" i="9"/>
  <c r="AE49" i="9"/>
  <c r="AE7" i="9"/>
  <c r="AE8" i="9"/>
  <c r="AE1254" i="9"/>
  <c r="AE1824" i="9"/>
  <c r="AE1825" i="9"/>
  <c r="AE1826" i="9"/>
  <c r="AE1827" i="9"/>
  <c r="AE557" i="9"/>
  <c r="AE558" i="9"/>
  <c r="AE555" i="9"/>
  <c r="AE556" i="9"/>
  <c r="AE559" i="9"/>
  <c r="AE376" i="9"/>
  <c r="AE487" i="9"/>
  <c r="AE481" i="9"/>
  <c r="AE485" i="9"/>
  <c r="AE486" i="9"/>
  <c r="AE482" i="9"/>
  <c r="AE483" i="9"/>
  <c r="AE484" i="9"/>
  <c r="AE1204" i="9"/>
  <c r="AE1206" i="9"/>
  <c r="AE1205" i="9"/>
  <c r="AE1746" i="9"/>
  <c r="AE1748" i="9"/>
  <c r="AE1749" i="9"/>
  <c r="AE1747" i="9"/>
  <c r="AE1817" i="9"/>
  <c r="AE1818" i="9"/>
  <c r="AE1819" i="9"/>
  <c r="AE86" i="9"/>
  <c r="AE21" i="9"/>
  <c r="AE1224" i="9"/>
  <c r="AE1225" i="9"/>
  <c r="AE1223" i="9"/>
  <c r="AE1564" i="9"/>
  <c r="AE1287" i="9"/>
  <c r="AE1288" i="9"/>
  <c r="AE1286" i="9"/>
  <c r="AE1289" i="9"/>
  <c r="AE797" i="9"/>
  <c r="AE1570" i="9"/>
  <c r="AE1269" i="9"/>
  <c r="AE1266" i="9"/>
  <c r="AE1267" i="9"/>
  <c r="AE1268" i="9"/>
  <c r="AE1872" i="9"/>
  <c r="AE1873" i="9"/>
  <c r="AE102" i="9"/>
  <c r="AE103" i="9"/>
  <c r="AE1103" i="9"/>
  <c r="AE1104" i="9"/>
  <c r="AE1105" i="9"/>
  <c r="AE1106" i="9"/>
  <c r="AE900" i="9"/>
  <c r="AE901" i="9"/>
  <c r="AE902" i="9"/>
  <c r="AE899" i="9"/>
  <c r="AE903" i="9"/>
  <c r="AE413" i="9"/>
  <c r="AE1783" i="9"/>
  <c r="AE1185" i="9"/>
  <c r="AE1186" i="9"/>
  <c r="AE1907" i="9"/>
  <c r="AE1908" i="9"/>
  <c r="AE1911" i="9"/>
  <c r="AE1909" i="9"/>
  <c r="AE1910" i="9"/>
  <c r="AE1912" i="9"/>
  <c r="AE539" i="9"/>
  <c r="AE540" i="9"/>
  <c r="AE533" i="9"/>
  <c r="AE535" i="9"/>
  <c r="AE537" i="9"/>
  <c r="AE534" i="9"/>
  <c r="AE538" i="9"/>
  <c r="AE179" i="9"/>
  <c r="AE44" i="9"/>
  <c r="AE77" i="9"/>
  <c r="AE79" i="9"/>
  <c r="AE80" i="9"/>
  <c r="AE57" i="9"/>
  <c r="AE58" i="9"/>
  <c r="AE536" i="9"/>
  <c r="AE59" i="9"/>
  <c r="AE60" i="9"/>
  <c r="AE193" i="9"/>
  <c r="AE67" i="9"/>
  <c r="AE963" i="9"/>
  <c r="AE964" i="9"/>
  <c r="AE1880" i="9"/>
  <c r="AE1881" i="9"/>
  <c r="AE587" i="9"/>
  <c r="AE588" i="9"/>
  <c r="AE585" i="9"/>
  <c r="AE583" i="9"/>
  <c r="AE584" i="9"/>
  <c r="AE589" i="9"/>
  <c r="AE590" i="9"/>
  <c r="AE586" i="9"/>
  <c r="AE591" i="9"/>
  <c r="AE633" i="9"/>
  <c r="AE634" i="9"/>
  <c r="AE699" i="9"/>
  <c r="AE701" i="9"/>
  <c r="AE700" i="9"/>
  <c r="AE1784" i="9"/>
  <c r="AE1785" i="9"/>
  <c r="AE835" i="9"/>
  <c r="AE836" i="9"/>
  <c r="AE833" i="9"/>
  <c r="AE834" i="9"/>
  <c r="AE166" i="9"/>
  <c r="AE145" i="9"/>
  <c r="AE146" i="9"/>
  <c r="AE147" i="9"/>
  <c r="AE101" i="9"/>
  <c r="AE1083" i="9"/>
  <c r="AE1084" i="9"/>
  <c r="AE1085" i="9"/>
  <c r="AE1086" i="9"/>
  <c r="AE1082" i="9"/>
  <c r="AE417" i="9"/>
  <c r="AE416" i="9"/>
  <c r="AE418" i="9"/>
  <c r="AE419" i="9"/>
  <c r="AE396" i="9"/>
  <c r="AE397" i="9"/>
  <c r="AE398" i="9"/>
  <c r="AE1923" i="9"/>
  <c r="AE1571" i="9"/>
  <c r="AE1572" i="9"/>
  <c r="AE1573" i="9"/>
  <c r="AE1574" i="9"/>
  <c r="AE181" i="9"/>
  <c r="AE182" i="9"/>
  <c r="AE960" i="9"/>
  <c r="AE961" i="9"/>
  <c r="AE962" i="9"/>
  <c r="AE958" i="9"/>
  <c r="AE959" i="9"/>
  <c r="AE1382" i="9"/>
  <c r="AE1383" i="9"/>
  <c r="AE1384" i="9"/>
  <c r="AE1833" i="9"/>
  <c r="AE1834" i="9"/>
  <c r="AE795" i="9"/>
  <c r="AE796" i="9"/>
  <c r="AE681" i="9"/>
  <c r="AE682" i="9"/>
  <c r="AE683" i="9"/>
  <c r="AE305" i="9"/>
  <c r="AE306" i="9"/>
  <c r="AE1933" i="9"/>
  <c r="AE1934" i="9"/>
  <c r="AE168" i="9"/>
  <c r="AE169" i="9"/>
  <c r="AE170" i="9"/>
  <c r="AE114" i="9"/>
  <c r="AE115" i="9"/>
  <c r="AE185" i="9"/>
  <c r="AE865" i="9"/>
  <c r="AE866" i="9"/>
  <c r="AE868" i="9"/>
  <c r="AE867" i="9"/>
  <c r="AE1770" i="9"/>
  <c r="AE243" i="9"/>
  <c r="AE239" i="9"/>
  <c r="AE240" i="9"/>
  <c r="AE241" i="9"/>
  <c r="AE242" i="9"/>
  <c r="AE1773" i="9"/>
  <c r="AE1774" i="9"/>
  <c r="AE1897" i="9"/>
  <c r="AE1898" i="9"/>
  <c r="AE1132" i="9"/>
  <c r="AE1133" i="9"/>
  <c r="AE1307" i="9"/>
  <c r="AE1305" i="9"/>
  <c r="AE1306" i="9"/>
  <c r="AE289" i="9"/>
  <c r="AE290" i="9"/>
  <c r="AE399" i="9"/>
  <c r="AE810" i="9"/>
  <c r="AE811" i="9"/>
  <c r="AE808" i="9"/>
  <c r="AE809" i="9"/>
  <c r="AE812" i="9"/>
  <c r="AE131" i="9"/>
  <c r="AE132" i="9"/>
  <c r="AE1654" i="9"/>
  <c r="AE452" i="9"/>
  <c r="AE453" i="9"/>
  <c r="AE1239" i="9"/>
  <c r="AE1240" i="9"/>
  <c r="AE1242" i="9"/>
  <c r="AE1243" i="9"/>
  <c r="AE1244" i="9"/>
  <c r="AE1241" i="9"/>
  <c r="AE1680" i="9"/>
  <c r="AE1681" i="9"/>
  <c r="AE774" i="9"/>
  <c r="AE776" i="9"/>
  <c r="AE777" i="9"/>
  <c r="AE775" i="9"/>
  <c r="AE778" i="9"/>
  <c r="AE1905" i="9"/>
  <c r="AE1906" i="9"/>
  <c r="AE1270" i="9"/>
  <c r="AE1271" i="9"/>
  <c r="AE1100" i="9"/>
  <c r="AE1101" i="9"/>
  <c r="AE1102" i="9"/>
  <c r="AE1313" i="9"/>
  <c r="AE1123" i="9"/>
  <c r="AE1179" i="9"/>
  <c r="AE1180" i="9"/>
  <c r="AE1178" i="9"/>
  <c r="AE898" i="9"/>
  <c r="AE1195" i="9"/>
  <c r="AE1196" i="9"/>
  <c r="AE1194" i="9"/>
  <c r="AE1336" i="9"/>
  <c r="AE324" i="9"/>
  <c r="AE118" i="9"/>
  <c r="AE78" i="9"/>
  <c r="AE1913" i="9"/>
  <c r="AE1700" i="9"/>
  <c r="AE1701" i="9"/>
  <c r="AE1702" i="9"/>
  <c r="AE1184" i="9"/>
  <c r="AE1183" i="9"/>
  <c r="AE1952" i="9"/>
  <c r="AE1854" i="9"/>
  <c r="AE1852" i="9"/>
  <c r="AE1853" i="9"/>
  <c r="AE615" i="9"/>
  <c r="AE616" i="9"/>
  <c r="AE617" i="9"/>
  <c r="AE618" i="9"/>
  <c r="AE619" i="9"/>
  <c r="AE620" i="9"/>
  <c r="AE1882" i="9"/>
  <c r="AE1122" i="9"/>
  <c r="AE728" i="9"/>
  <c r="AE729" i="9"/>
  <c r="AE730" i="9"/>
  <c r="AE731" i="9"/>
  <c r="AE732" i="9"/>
  <c r="AE726" i="9"/>
  <c r="AE725" i="9"/>
  <c r="AE727" i="9"/>
  <c r="AE1796" i="9"/>
  <c r="AE335" i="9"/>
  <c r="AE336" i="9"/>
  <c r="AE1134" i="9"/>
  <c r="AE1404" i="9"/>
  <c r="AE1405" i="9"/>
  <c r="AE828" i="9"/>
  <c r="AE829" i="9"/>
  <c r="AE643" i="9"/>
  <c r="AE1337" i="9"/>
  <c r="AE1338" i="9"/>
  <c r="AE783" i="9"/>
  <c r="AE784" i="9"/>
  <c r="AE1787" i="9"/>
  <c r="AE1788" i="9"/>
  <c r="AE1420" i="9"/>
  <c r="AE1421" i="9"/>
  <c r="AE821" i="9"/>
  <c r="AE822" i="9"/>
  <c r="AE823" i="9"/>
  <c r="AE824" i="9"/>
  <c r="AE244" i="9"/>
  <c r="AE245" i="9"/>
  <c r="AE246" i="9"/>
  <c r="AE247" i="9"/>
  <c r="AE393" i="9"/>
  <c r="AE664" i="9"/>
  <c r="AE665" i="9"/>
  <c r="AE666" i="9"/>
  <c r="AE952" i="9"/>
  <c r="AE955" i="9"/>
  <c r="AE956" i="9"/>
  <c r="AE957" i="9"/>
  <c r="AE954" i="9"/>
  <c r="AE953" i="9"/>
  <c r="AE951" i="9"/>
  <c r="AE1751" i="9"/>
  <c r="AE1752" i="9"/>
  <c r="AE39" i="9"/>
  <c r="AE214" i="9"/>
  <c r="AE215" i="9"/>
  <c r="AE216" i="9"/>
  <c r="AE1440" i="9"/>
  <c r="AE1441" i="9"/>
  <c r="AE1442" i="9"/>
  <c r="AE1443" i="9"/>
  <c r="AE1444" i="9"/>
  <c r="AE1932" i="9"/>
  <c r="AE192" i="9"/>
  <c r="AE1069" i="9"/>
  <c r="AE1070" i="9"/>
  <c r="AE197" i="9"/>
  <c r="AE198" i="9"/>
  <c r="AE199" i="9"/>
  <c r="AE61" i="9"/>
  <c r="AE18" i="9"/>
  <c r="AE73" i="9"/>
  <c r="AE143" i="9"/>
  <c r="AE183" i="9"/>
  <c r="AE766" i="9"/>
  <c r="AE765" i="9"/>
  <c r="AE767" i="9"/>
  <c r="AE768" i="9"/>
  <c r="AE762" i="9"/>
  <c r="AE763" i="9"/>
  <c r="AE764" i="9"/>
  <c r="AE1487" i="9"/>
  <c r="AE1488" i="9"/>
  <c r="AE550" i="9"/>
  <c r="AE553" i="9"/>
  <c r="AE551" i="9"/>
  <c r="AE552" i="9"/>
  <c r="AE678" i="9"/>
  <c r="AE906" i="9"/>
  <c r="AE907" i="9"/>
  <c r="AE908" i="9"/>
  <c r="AE909" i="9"/>
  <c r="AE684" i="9"/>
  <c r="AE685" i="9"/>
  <c r="AE212" i="9"/>
  <c r="AE441" i="9"/>
  <c r="AE439" i="9"/>
  <c r="AE440" i="9"/>
  <c r="AE1544" i="9"/>
  <c r="AE1545" i="9"/>
  <c r="AE759" i="9"/>
  <c r="AE760" i="9"/>
  <c r="AE757" i="9"/>
  <c r="AE761" i="9"/>
  <c r="AE758" i="9"/>
  <c r="AE1566" i="9"/>
  <c r="AE715" i="9"/>
  <c r="AE1902" i="9"/>
  <c r="AE1903" i="9"/>
  <c r="AE1904" i="9"/>
  <c r="AE389" i="9"/>
  <c r="AE1556" i="9"/>
  <c r="AE1557" i="9"/>
  <c r="AE1685" i="9"/>
  <c r="AE1067" i="9"/>
  <c r="AE1068" i="9"/>
  <c r="AE1066" i="9"/>
  <c r="AE296" i="9"/>
  <c r="AE297" i="9"/>
  <c r="AE298" i="9"/>
  <c r="AE627" i="9"/>
  <c r="AE628" i="9"/>
  <c r="AE629" i="9"/>
  <c r="AE1203" i="9"/>
  <c r="AE423" i="9"/>
  <c r="AE426" i="9"/>
  <c r="AE427" i="9"/>
  <c r="AE428" i="9"/>
  <c r="AE424" i="9"/>
  <c r="AE425" i="9"/>
  <c r="AE429" i="9"/>
  <c r="AE430" i="9"/>
  <c r="AE1838" i="9"/>
  <c r="AE1839" i="9"/>
  <c r="AE1926" i="9"/>
  <c r="AE1927" i="9"/>
  <c r="AE592" i="9"/>
  <c r="AE593" i="9"/>
  <c r="AE594" i="9"/>
  <c r="AE1953" i="9"/>
  <c r="AE195" i="9"/>
  <c r="AE196" i="9"/>
  <c r="AE1901" i="9"/>
  <c r="AE1899" i="9"/>
  <c r="AE1900" i="9"/>
  <c r="AE1319" i="9"/>
  <c r="AE1320" i="9"/>
  <c r="AE207" i="9"/>
  <c r="AE26" i="9"/>
  <c r="AE27" i="9"/>
  <c r="AE28" i="9"/>
  <c r="AE368" i="9"/>
  <c r="AE369" i="9"/>
  <c r="AE370" i="9"/>
  <c r="AE1209" i="9"/>
  <c r="AE1210" i="9"/>
  <c r="AE1230" i="9"/>
  <c r="AE1231" i="9"/>
  <c r="AE1232" i="9"/>
  <c r="AE1233" i="9"/>
  <c r="AE1234" i="9"/>
  <c r="AE1235" i="9"/>
  <c r="AE301" i="9"/>
  <c r="AE302" i="9"/>
  <c r="AE300" i="9"/>
  <c r="AE304" i="9"/>
  <c r="AE303" i="9"/>
  <c r="AE1419" i="9"/>
  <c r="AE461" i="9"/>
  <c r="AE1002" i="9"/>
  <c r="AE1003" i="9"/>
  <c r="AE1005" i="9"/>
  <c r="AE1004" i="9"/>
  <c r="AE1896" i="9"/>
  <c r="AE919" i="9"/>
  <c r="AE920" i="9"/>
  <c r="AE921" i="9"/>
  <c r="AE56" i="9"/>
  <c r="AE945" i="9"/>
  <c r="AE942" i="9"/>
  <c r="AE943" i="9"/>
  <c r="AE944" i="9"/>
  <c r="AE148" i="9"/>
  <c r="AE187" i="9"/>
  <c r="AE188" i="9"/>
  <c r="AE189" i="9"/>
  <c r="AE190" i="9"/>
  <c r="AE47" i="9"/>
  <c r="AE178" i="9"/>
  <c r="AE1445" i="9"/>
  <c r="AE1446" i="9"/>
  <c r="AE1447" i="9"/>
  <c r="AE978" i="9"/>
  <c r="AE1851" i="9"/>
  <c r="AE330" i="9"/>
  <c r="AE331" i="9"/>
  <c r="AE332" i="9"/>
  <c r="AE333" i="9"/>
  <c r="AE334" i="9"/>
  <c r="AE1290" i="9"/>
  <c r="AE1291" i="9"/>
  <c r="AE1292" i="9"/>
  <c r="AE1476" i="9"/>
  <c r="AE362" i="9"/>
  <c r="AE363" i="9"/>
  <c r="AE364" i="9"/>
  <c r="AE3" i="9"/>
  <c r="AE4" i="9"/>
  <c r="AE5" i="9"/>
  <c r="AE524" i="9"/>
  <c r="AE525" i="9"/>
  <c r="AE526" i="9"/>
  <c r="AE390" i="9"/>
  <c r="AE1527" i="9"/>
  <c r="AE657" i="9"/>
  <c r="AE656" i="9"/>
  <c r="AE655" i="9"/>
  <c r="AE1424" i="9"/>
  <c r="AE493" i="9"/>
  <c r="AE500" i="9"/>
  <c r="AE491" i="9"/>
  <c r="AE492" i="9"/>
  <c r="AE495" i="9"/>
  <c r="AE496" i="9"/>
  <c r="AE497" i="9"/>
  <c r="AE498" i="9"/>
  <c r="AE494" i="9"/>
  <c r="AE501" i="9"/>
  <c r="AE502" i="9"/>
  <c r="AE499" i="9"/>
  <c r="AE374" i="9"/>
  <c r="AE375" i="9"/>
  <c r="AE373" i="9"/>
  <c r="AE220" i="9"/>
  <c r="AE221" i="9"/>
  <c r="AE1398" i="9"/>
  <c r="AE1399" i="9"/>
  <c r="AE1023" i="9"/>
  <c r="AE1024" i="9"/>
  <c r="AE1025" i="9"/>
  <c r="AE1026" i="9"/>
  <c r="AE1027" i="9"/>
  <c r="AE1028" i="9"/>
  <c r="AE1029" i="9"/>
  <c r="AE542" i="9"/>
  <c r="AE545" i="9"/>
  <c r="AE546" i="9"/>
  <c r="AE541" i="9"/>
  <c r="AE543" i="9"/>
  <c r="AE544" i="9"/>
  <c r="AE547" i="9"/>
  <c r="AE402" i="9"/>
  <c r="AE403" i="9"/>
  <c r="AE404" i="9"/>
  <c r="AE401" i="9"/>
  <c r="AE400" i="9"/>
  <c r="AE1732" i="9"/>
  <c r="AE1733" i="9"/>
  <c r="AE1734" i="9"/>
  <c r="AE1730" i="9"/>
  <c r="AE1731" i="9"/>
  <c r="AE574" i="9"/>
  <c r="AE1197" i="9"/>
  <c r="AE391" i="9"/>
  <c r="AE392" i="9"/>
  <c r="AE1422" i="9"/>
  <c r="AE1423" i="9"/>
  <c r="AE84" i="9"/>
  <c r="AE1741" i="9"/>
  <c r="AE837" i="9"/>
  <c r="AE838" i="9"/>
  <c r="AE839" i="9"/>
  <c r="AE840" i="9"/>
  <c r="AE1707" i="9"/>
  <c r="AE1937" i="9"/>
  <c r="AE1938" i="9"/>
  <c r="AE1729" i="9"/>
  <c r="AE1727" i="9"/>
  <c r="AE1728" i="9"/>
  <c r="AE411" i="9"/>
  <c r="AE407" i="9"/>
  <c r="AE408" i="9"/>
  <c r="AE409" i="9"/>
  <c r="AE410" i="9"/>
  <c r="AE412" i="9"/>
  <c r="AE695" i="9"/>
  <c r="AE696" i="9"/>
  <c r="AE697" i="9"/>
  <c r="AE698" i="9"/>
  <c r="AE1355" i="9"/>
  <c r="AE965" i="9"/>
  <c r="AE966" i="9"/>
  <c r="AE659" i="9"/>
  <c r="AE660" i="9"/>
  <c r="AE140" i="9"/>
  <c r="AE658" i="9"/>
  <c r="AE661" i="9"/>
  <c r="AE1629" i="9"/>
  <c r="AE1136" i="9"/>
  <c r="AE1137" i="9"/>
  <c r="AE1135" i="9"/>
  <c r="AE1563" i="9"/>
  <c r="AE1428" i="9"/>
  <c r="AE1429" i="9"/>
  <c r="AE1430" i="9"/>
  <c r="AE337" i="9"/>
  <c r="AE338" i="9"/>
  <c r="AE339" i="9"/>
  <c r="AE1713" i="9"/>
  <c r="AE1714" i="9"/>
  <c r="AE1715" i="9"/>
  <c r="AE1716" i="9"/>
  <c r="AE1711" i="9"/>
  <c r="AE1712" i="9"/>
  <c r="AE1710" i="9"/>
  <c r="AE1708" i="9"/>
  <c r="AE1709" i="9"/>
  <c r="AE1450" i="9"/>
  <c r="AE798" i="9"/>
  <c r="AE1618" i="9"/>
  <c r="AE1619" i="9"/>
  <c r="AE1616" i="9"/>
  <c r="AE1617" i="9"/>
  <c r="AE1620" i="9"/>
  <c r="AE1621" i="9"/>
  <c r="AE1509" i="9"/>
  <c r="AE1507" i="9"/>
  <c r="AE1508" i="9"/>
  <c r="AE1780" i="9"/>
  <c r="AE1781" i="9"/>
  <c r="AE1782" i="9"/>
  <c r="AE651" i="9"/>
  <c r="AE652" i="9"/>
  <c r="AE350" i="9"/>
  <c r="AE351" i="9"/>
  <c r="AE262" i="9"/>
  <c r="AE264" i="9"/>
  <c r="AE265" i="9"/>
  <c r="AE263" i="9"/>
  <c r="AE69" i="9"/>
  <c r="AE1457" i="9"/>
  <c r="AE1302" i="9"/>
  <c r="AE1303" i="9"/>
  <c r="AE1304" i="9"/>
  <c r="AE1874" i="9"/>
  <c r="AE1875" i="9"/>
  <c r="AE1876" i="9"/>
  <c r="AE1057" i="9"/>
  <c r="AE1058" i="9"/>
  <c r="AE1059" i="9"/>
  <c r="AE1051" i="9"/>
  <c r="AE1052" i="9"/>
  <c r="AE1053" i="9"/>
  <c r="AE1054" i="9"/>
  <c r="AE1055" i="9"/>
  <c r="AE1056" i="9"/>
  <c r="AE1921" i="9"/>
  <c r="AE1918" i="9"/>
  <c r="AE1919" i="9"/>
  <c r="AE1920" i="9"/>
  <c r="AE1922" i="9"/>
  <c r="AE1636" i="9"/>
  <c r="AE1637" i="9"/>
  <c r="AE1638" i="9"/>
  <c r="AE1639" i="9"/>
  <c r="AE1635" i="9"/>
  <c r="AE706" i="9"/>
  <c r="AE707" i="9"/>
  <c r="AE708" i="9"/>
  <c r="AE709" i="9"/>
  <c r="AE1139" i="9"/>
  <c r="AE1143" i="9"/>
  <c r="AE1140" i="9"/>
  <c r="AE1141" i="9"/>
  <c r="AE1142" i="9"/>
  <c r="AE1138" i="9"/>
  <c r="AE1144" i="9"/>
  <c r="AE1117" i="9"/>
  <c r="AE1118" i="9"/>
  <c r="AE1119" i="9"/>
  <c r="AE1120" i="9"/>
  <c r="AE1526" i="9"/>
  <c r="AE831" i="9"/>
  <c r="AE832" i="9"/>
  <c r="AE721" i="9"/>
  <c r="AE722" i="9"/>
  <c r="AE723" i="9"/>
  <c r="AE720" i="9"/>
  <c r="AE724" i="9"/>
  <c r="AE719" i="9"/>
  <c r="AE1019" i="9"/>
  <c r="X1542" i="9"/>
  <c r="X1541" i="9"/>
  <c r="X516" i="9"/>
  <c r="X517" i="9"/>
  <c r="X518" i="9"/>
  <c r="X519" i="9"/>
  <c r="X515" i="9"/>
  <c r="X520" i="9"/>
  <c r="X513" i="9"/>
  <c r="X514" i="9"/>
  <c r="X1492" i="9"/>
  <c r="X1493" i="9"/>
  <c r="X151" i="9"/>
  <c r="X154" i="9"/>
  <c r="X155" i="9"/>
  <c r="X769" i="9"/>
  <c r="X770" i="9"/>
  <c r="X771" i="9"/>
  <c r="X1258" i="9"/>
  <c r="X1259" i="9"/>
  <c r="X1262" i="9"/>
  <c r="X1263" i="9"/>
  <c r="X1260" i="9"/>
  <c r="X1261" i="9"/>
  <c r="X1925" i="9"/>
  <c r="X996" i="9"/>
  <c r="X995" i="9"/>
  <c r="X997" i="9"/>
  <c r="X884" i="9"/>
  <c r="X885" i="9"/>
  <c r="X688" i="9"/>
  <c r="X689" i="9"/>
  <c r="X686" i="9"/>
  <c r="X687" i="9"/>
  <c r="X842" i="9"/>
  <c r="X126" i="9"/>
  <c r="X127" i="9"/>
  <c r="X128" i="9"/>
  <c r="X202" i="9"/>
  <c r="X843" i="9"/>
  <c r="X676" i="9"/>
  <c r="X675" i="9"/>
  <c r="X677" i="9"/>
  <c r="X1669" i="9"/>
  <c r="X1670" i="9"/>
  <c r="X1671" i="9"/>
  <c r="X621" i="9"/>
  <c r="X624" i="9"/>
  <c r="X625" i="9"/>
  <c r="X622" i="9"/>
  <c r="X623" i="9"/>
  <c r="X626" i="9"/>
  <c r="X159" i="9"/>
  <c r="X160" i="9"/>
  <c r="X662" i="9"/>
  <c r="X663" i="9"/>
  <c r="X929" i="9"/>
  <c r="X152" i="9"/>
  <c r="X13" i="9"/>
  <c r="X14" i="9"/>
  <c r="X928" i="9"/>
  <c r="X930" i="9"/>
  <c r="X1361" i="9"/>
  <c r="X1362" i="9"/>
  <c r="X1363" i="9"/>
  <c r="X1364" i="9"/>
  <c r="X29" i="9"/>
  <c r="X51" i="9"/>
  <c r="X52" i="9"/>
  <c r="X211" i="9"/>
  <c r="X414" i="9"/>
  <c r="X415" i="9"/>
  <c r="X1689" i="9"/>
  <c r="X470" i="9"/>
  <c r="X471" i="9"/>
  <c r="X1021" i="9"/>
  <c r="X1022" i="9"/>
  <c r="X1812" i="9"/>
  <c r="X1813" i="9"/>
  <c r="X1811" i="9"/>
  <c r="X1815" i="9"/>
  <c r="X1814" i="9"/>
  <c r="X1816" i="9"/>
  <c r="X1347" i="9"/>
  <c r="X1349" i="9"/>
  <c r="X1346" i="9"/>
  <c r="X1348" i="9"/>
  <c r="X1350" i="9"/>
  <c r="X1351" i="9"/>
  <c r="X772" i="9"/>
  <c r="X773" i="9"/>
  <c r="X1467" i="9"/>
  <c r="X1468" i="9"/>
  <c r="X1321" i="9"/>
  <c r="X702" i="9"/>
  <c r="X703" i="9"/>
  <c r="X704" i="9"/>
  <c r="X705" i="9"/>
  <c r="X135" i="9"/>
  <c r="X15" i="9"/>
  <c r="X970" i="9"/>
  <c r="X971" i="9"/>
  <c r="X972" i="9"/>
  <c r="X1218" i="9"/>
  <c r="X1219" i="9"/>
  <c r="X1220" i="9"/>
  <c r="X1221" i="9"/>
  <c r="X1222" i="9"/>
  <c r="X1606" i="9"/>
  <c r="X1608" i="9"/>
  <c r="X1607" i="9"/>
  <c r="X1609" i="9"/>
  <c r="X1168" i="9"/>
  <c r="X184" i="9"/>
  <c r="X1181" i="9"/>
  <c r="X1182" i="9"/>
  <c r="X257" i="9"/>
  <c r="X258" i="9"/>
  <c r="X259" i="9"/>
  <c r="X260" i="9"/>
  <c r="X255" i="9"/>
  <c r="X256" i="9"/>
  <c r="X261" i="9"/>
  <c r="X877" i="9"/>
  <c r="X1020" i="9"/>
  <c r="X1547" i="9"/>
  <c r="X1548" i="9"/>
  <c r="X1546" i="9"/>
  <c r="X1549" i="9"/>
  <c r="X1550" i="9"/>
  <c r="X1551" i="9"/>
  <c r="X450" i="9"/>
  <c r="X1625" i="9"/>
  <c r="X1626" i="9"/>
  <c r="X1627" i="9"/>
  <c r="X1628" i="9"/>
  <c r="X1236" i="9"/>
  <c r="X1237" i="9"/>
  <c r="X1238" i="9"/>
  <c r="X635" i="9"/>
  <c r="X636" i="9"/>
  <c r="X348" i="9"/>
  <c r="X347" i="9"/>
  <c r="X223" i="9"/>
  <c r="X222" i="9"/>
  <c r="X352" i="9"/>
  <c r="X1666" i="9"/>
  <c r="X1667" i="9"/>
  <c r="X1668" i="9"/>
  <c r="X1173" i="9"/>
  <c r="X1174" i="9"/>
  <c r="X1175" i="9"/>
  <c r="X1176" i="9"/>
  <c r="X1177" i="9"/>
  <c r="X1172" i="9"/>
  <c r="X19" i="9"/>
  <c r="X20" i="9"/>
  <c r="X119" i="9"/>
  <c r="X120" i="9"/>
  <c r="X1284" i="9"/>
  <c r="X1282" i="9"/>
  <c r="X1283" i="9"/>
  <c r="X1285" i="9"/>
  <c r="X1406" i="9"/>
  <c r="X1407" i="9"/>
  <c r="X1408" i="9"/>
  <c r="X1409" i="9"/>
  <c r="X1739" i="9"/>
  <c r="X595" i="9"/>
  <c r="X596" i="9"/>
  <c r="X130" i="9"/>
  <c r="X1245" i="9"/>
  <c r="X1246" i="9"/>
  <c r="X278" i="9"/>
  <c r="X279" i="9"/>
  <c r="X280" i="9"/>
  <c r="X1800" i="9"/>
  <c r="X1778" i="9"/>
  <c r="X1400" i="9"/>
  <c r="X1401" i="9"/>
  <c r="X653" i="9"/>
  <c r="X654" i="9"/>
  <c r="X1661" i="9"/>
  <c r="X1662" i="9"/>
  <c r="X12" i="9"/>
  <c r="X904" i="9"/>
  <c r="X905" i="9"/>
  <c r="X63" i="9"/>
  <c r="X43" i="9"/>
  <c r="X1097" i="9"/>
  <c r="X1098" i="9"/>
  <c r="X1380" i="9"/>
  <c r="X1381" i="9"/>
  <c r="X1831" i="9"/>
  <c r="X1830" i="9"/>
  <c r="X670" i="9"/>
  <c r="X1562" i="9"/>
  <c r="X1560" i="9"/>
  <c r="X1561" i="9"/>
  <c r="X81" i="9"/>
  <c r="X82" i="9"/>
  <c r="X83" i="9"/>
  <c r="X1767" i="9"/>
  <c r="X1768" i="9"/>
  <c r="X1360" i="9"/>
  <c r="X1171" i="9"/>
  <c r="X1169" i="9"/>
  <c r="X1170" i="9"/>
  <c r="X1581" i="9"/>
  <c r="X1578" i="9"/>
  <c r="X1579" i="9"/>
  <c r="X1580" i="9"/>
  <c r="X378" i="9"/>
  <c r="X379" i="9"/>
  <c r="X377" i="9"/>
  <c r="X380" i="9"/>
  <c r="X381" i="9"/>
  <c r="X1293" i="9"/>
  <c r="X1294" i="9"/>
  <c r="X799" i="9"/>
  <c r="X1379" i="9"/>
  <c r="X830" i="9"/>
  <c r="X782" i="9"/>
  <c r="X1011" i="9"/>
  <c r="X1012" i="9"/>
  <c r="X1013" i="9"/>
  <c r="X1695" i="9"/>
  <c r="X889" i="9"/>
  <c r="X886" i="9"/>
  <c r="X887" i="9"/>
  <c r="X888" i="9"/>
  <c r="X1614" i="9"/>
  <c r="X1615" i="9"/>
  <c r="X271" i="9"/>
  <c r="X273" i="9"/>
  <c r="X275" i="9"/>
  <c r="X276" i="9"/>
  <c r="X274" i="9"/>
  <c r="X272" i="9"/>
  <c r="X277" i="9"/>
  <c r="X883" i="9"/>
  <c r="X878" i="9"/>
  <c r="X879" i="9"/>
  <c r="X880" i="9"/>
  <c r="X881" i="9"/>
  <c r="X882" i="9"/>
  <c r="X11" i="9"/>
  <c r="X869" i="9"/>
  <c r="X1582" i="9"/>
  <c r="X1583" i="9"/>
  <c r="X1584" i="9"/>
  <c r="X1804" i="9"/>
  <c r="X1805" i="9"/>
  <c r="X1806" i="9"/>
  <c r="X1807" i="9"/>
  <c r="X32" i="9"/>
  <c r="X38" i="9"/>
  <c r="X24" i="9"/>
  <c r="X153" i="9"/>
  <c r="X1163" i="9"/>
  <c r="X1164" i="9"/>
  <c r="X1161" i="9"/>
  <c r="X1162" i="9"/>
  <c r="X1165" i="9"/>
  <c r="X1166" i="9"/>
  <c r="X1167" i="9"/>
  <c r="X1696" i="9"/>
  <c r="X672" i="9"/>
  <c r="X673" i="9"/>
  <c r="X671" i="9"/>
  <c r="X674" i="9"/>
  <c r="X1498" i="9"/>
  <c r="X1499" i="9"/>
  <c r="X1750" i="9"/>
  <c r="X1295" i="9"/>
  <c r="X1296" i="9"/>
  <c r="X1297" i="9"/>
  <c r="X1828" i="9"/>
  <c r="X1829" i="9"/>
  <c r="X1489" i="9"/>
  <c r="X1490" i="9"/>
  <c r="X1491" i="9"/>
  <c r="X1018" i="9"/>
  <c r="X1835" i="9"/>
  <c r="X1836" i="9"/>
  <c r="X1837" i="9"/>
  <c r="X340" i="9"/>
  <c r="X1761" i="9"/>
  <c r="X1762" i="9"/>
  <c r="X1763" i="9"/>
  <c r="X1765" i="9"/>
  <c r="X1766" i="9"/>
  <c r="X1764" i="9"/>
  <c r="X62" i="9"/>
  <c r="X9" i="9"/>
  <c r="X30" i="9"/>
  <c r="X2" i="9"/>
  <c r="X327" i="9"/>
  <c r="X328" i="9"/>
  <c r="X329" i="9"/>
  <c r="X325" i="9"/>
  <c r="X326" i="9"/>
  <c r="X1152" i="9"/>
  <c r="X1153" i="9"/>
  <c r="X1155" i="9"/>
  <c r="X1154" i="9"/>
  <c r="X431" i="9"/>
  <c r="X432" i="9"/>
  <c r="X1080" i="9"/>
  <c r="X1076" i="9"/>
  <c r="X1077" i="9"/>
  <c r="X1078" i="9"/>
  <c r="X1081" i="9"/>
  <c r="X1079" i="9"/>
  <c r="X353" i="9"/>
  <c r="X354" i="9"/>
  <c r="X358" i="9"/>
  <c r="X360" i="9"/>
  <c r="X361" i="9"/>
  <c r="X355" i="9"/>
  <c r="X356" i="9"/>
  <c r="X357" i="9"/>
  <c r="X359" i="9"/>
  <c r="X738" i="9"/>
  <c r="X582" i="9"/>
  <c r="X96" i="9"/>
  <c r="X117" i="9"/>
  <c r="X1832" i="9"/>
  <c r="X924" i="9"/>
  <c r="X925" i="9"/>
  <c r="X923" i="9"/>
  <c r="X926" i="9"/>
  <c r="X927" i="9"/>
  <c r="X922" i="9"/>
  <c r="X1914" i="9"/>
  <c r="X1915" i="9"/>
  <c r="X1916" i="9"/>
  <c r="X1917" i="9"/>
  <c r="X1622" i="9"/>
  <c r="X1280" i="9"/>
  <c r="X1281" i="9"/>
  <c r="X845" i="9"/>
  <c r="X846" i="9"/>
  <c r="X847" i="9"/>
  <c r="X844" i="9"/>
  <c r="X206" i="9"/>
  <c r="X40" i="9"/>
  <c r="X162" i="9"/>
  <c r="X163" i="9"/>
  <c r="X1706" i="9"/>
  <c r="X1893" i="9"/>
  <c r="X1894" i="9"/>
  <c r="X1946" i="9"/>
  <c r="X1947" i="9"/>
  <c r="X1948" i="9"/>
  <c r="X1949" i="9"/>
  <c r="X1850" i="9"/>
  <c r="X1848" i="9"/>
  <c r="X1849" i="9"/>
  <c r="X1769" i="9"/>
  <c r="X1094" i="9"/>
  <c r="X1095" i="9"/>
  <c r="X1096" i="9"/>
  <c r="X74" i="9"/>
  <c r="X177" i="9"/>
  <c r="X1009" i="9"/>
  <c r="X1010" i="9"/>
  <c r="X1008" i="9"/>
  <c r="X914" i="9"/>
  <c r="X915" i="9"/>
  <c r="X916" i="9"/>
  <c r="X1156" i="9"/>
  <c r="X1157" i="9"/>
  <c r="X1158" i="9"/>
  <c r="X1159" i="9"/>
  <c r="X794" i="9"/>
  <c r="X1016" i="9"/>
  <c r="X1017" i="9"/>
  <c r="X1015" i="9"/>
  <c r="X1456" i="9"/>
  <c r="X800" i="9"/>
  <c r="X801" i="9"/>
  <c r="X802" i="9"/>
  <c r="X803" i="9"/>
  <c r="X804" i="9"/>
  <c r="X1431" i="9"/>
  <c r="X1432" i="9"/>
  <c r="X1434" i="9"/>
  <c r="X1433" i="9"/>
  <c r="X1435" i="9"/>
  <c r="X109" i="9"/>
  <c r="X110" i="9"/>
  <c r="X111" i="9"/>
  <c r="X33" i="9"/>
  <c r="X186" i="9"/>
  <c r="X161" i="9"/>
  <c r="X200" i="9"/>
  <c r="X201" i="9"/>
  <c r="X123" i="9"/>
  <c r="X124" i="9"/>
  <c r="X125" i="9"/>
  <c r="X106" i="9"/>
  <c r="X107" i="9"/>
  <c r="X10" i="9"/>
  <c r="X858" i="9"/>
  <c r="X853" i="9"/>
  <c r="X855" i="9"/>
  <c r="X856" i="9"/>
  <c r="X857" i="9"/>
  <c r="X854" i="9"/>
  <c r="X1300" i="9"/>
  <c r="X1301" i="9"/>
  <c r="X1797" i="9"/>
  <c r="X1798" i="9"/>
  <c r="X1799" i="9"/>
  <c r="X1585" i="9"/>
  <c r="X1586" i="9"/>
  <c r="X1591" i="9"/>
  <c r="X1588" i="9"/>
  <c r="X1587" i="9"/>
  <c r="X1589" i="9"/>
  <c r="X1590" i="9"/>
  <c r="X785" i="9"/>
  <c r="X786" i="9"/>
  <c r="X787" i="9"/>
  <c r="X789" i="9"/>
  <c r="X788" i="9"/>
  <c r="X1844" i="9"/>
  <c r="X1845" i="9"/>
  <c r="X1611" i="9"/>
  <c r="X1612" i="9"/>
  <c r="X1610" i="9"/>
  <c r="X1613" i="9"/>
  <c r="X1555" i="9"/>
  <c r="X454" i="9"/>
  <c r="X718" i="9"/>
  <c r="X349" i="9"/>
  <c r="X1089" i="9"/>
  <c r="X1090" i="9"/>
  <c r="X1091" i="9"/>
  <c r="X1087" i="9"/>
  <c r="X1088" i="9"/>
  <c r="X1092" i="9"/>
  <c r="X1093" i="9"/>
  <c r="X1776" i="9"/>
  <c r="X1775" i="9"/>
  <c r="X1936" i="9"/>
  <c r="X1121" i="9"/>
  <c r="X527" i="9"/>
  <c r="X530" i="9"/>
  <c r="X528" i="9"/>
  <c r="X529" i="9"/>
  <c r="X531" i="9"/>
  <c r="X1451" i="9"/>
  <c r="X1452" i="9"/>
  <c r="X1453" i="9"/>
  <c r="X1454" i="9"/>
  <c r="X1455" i="9"/>
  <c r="X1497" i="9"/>
  <c r="X144" i="9"/>
  <c r="X1552" i="9"/>
  <c r="X1273" i="9"/>
  <c r="X1274" i="9"/>
  <c r="X1275" i="9"/>
  <c r="X1276" i="9"/>
  <c r="X1559" i="9"/>
  <c r="X1558" i="9"/>
  <c r="X1410" i="9"/>
  <c r="X1041" i="9"/>
  <c r="X1040" i="9"/>
  <c r="X1042" i="9"/>
  <c r="X1043" i="9"/>
  <c r="X1045" i="9"/>
  <c r="X1044" i="9"/>
  <c r="X1046" i="9"/>
  <c r="X1047" i="9"/>
  <c r="X1048" i="9"/>
  <c r="X1690" i="9"/>
  <c r="X1691" i="9"/>
  <c r="X1840" i="9"/>
  <c r="X1841" i="9"/>
  <c r="X1842" i="9"/>
  <c r="X1843" i="9"/>
  <c r="X1658" i="9"/>
  <c r="X1659" i="9"/>
  <c r="X1660" i="9"/>
  <c r="X1207" i="9"/>
  <c r="X1208" i="9"/>
  <c r="X314" i="9"/>
  <c r="X315" i="9"/>
  <c r="X1354" i="9"/>
  <c r="X1352" i="9"/>
  <c r="X1353" i="9"/>
  <c r="X54" i="9"/>
  <c r="X55" i="9"/>
  <c r="X136" i="9"/>
  <c r="X1528" i="9"/>
  <c r="X1529" i="9"/>
  <c r="X1530" i="9"/>
  <c r="X112" i="9"/>
  <c r="X113" i="9"/>
  <c r="X35" i="9"/>
  <c r="X36" i="9"/>
  <c r="X343" i="9"/>
  <c r="X344" i="9"/>
  <c r="X345" i="9"/>
  <c r="X346" i="9"/>
  <c r="X1726" i="9"/>
  <c r="X394" i="9"/>
  <c r="X395" i="9"/>
  <c r="X1537" i="9"/>
  <c r="X1534" i="9"/>
  <c r="X1535" i="9"/>
  <c r="X1536" i="9"/>
  <c r="X371" i="9"/>
  <c r="X372" i="9"/>
  <c r="X1631" i="9"/>
  <c r="X1634" i="9"/>
  <c r="X1632" i="9"/>
  <c r="X1630" i="9"/>
  <c r="X1633" i="9"/>
  <c r="X610" i="9"/>
  <c r="X608" i="9"/>
  <c r="X609" i="9"/>
  <c r="X1663" i="9"/>
  <c r="X1664" i="9"/>
  <c r="X1665" i="9"/>
  <c r="X1740" i="9"/>
  <c r="X435" i="9"/>
  <c r="X434" i="9"/>
  <c r="X433" i="9"/>
  <c r="X34" i="9"/>
  <c r="X31" i="9"/>
  <c r="X1214" i="9"/>
  <c r="X1215" i="9"/>
  <c r="X1216" i="9"/>
  <c r="X1217" i="9"/>
  <c r="X1717" i="9"/>
  <c r="X1718" i="9"/>
  <c r="X1950" i="9"/>
  <c r="X1314" i="9"/>
  <c r="X1315" i="9"/>
  <c r="X64" i="9"/>
  <c r="X322" i="9"/>
  <c r="X648" i="9"/>
  <c r="X649" i="9"/>
  <c r="X650" i="9"/>
  <c r="X647" i="9"/>
  <c r="X1543" i="9"/>
  <c r="X1323" i="9"/>
  <c r="X1324" i="9"/>
  <c r="X1327" i="9"/>
  <c r="X1322" i="9"/>
  <c r="X1325" i="9"/>
  <c r="X1326" i="9"/>
  <c r="X1495" i="9"/>
  <c r="X1496" i="9"/>
  <c r="X976" i="9"/>
  <c r="X977" i="9"/>
  <c r="X979" i="9"/>
  <c r="X980" i="9"/>
  <c r="X981" i="9"/>
  <c r="X982" i="9"/>
  <c r="X984" i="9"/>
  <c r="X983" i="9"/>
  <c r="X985" i="9"/>
  <c r="X986" i="9"/>
  <c r="X1071" i="9"/>
  <c r="X1074" i="9"/>
  <c r="X1075" i="9"/>
  <c r="X1072" i="9"/>
  <c r="X1073" i="9"/>
  <c r="X1189" i="9"/>
  <c r="X1192" i="9"/>
  <c r="X1193" i="9"/>
  <c r="X1187" i="9"/>
  <c r="X1188" i="9"/>
  <c r="X1190" i="9"/>
  <c r="X1191" i="9"/>
  <c r="X1697" i="9"/>
  <c r="X1698" i="9"/>
  <c r="X1684" i="9"/>
  <c r="X813" i="9"/>
  <c r="X814" i="9"/>
  <c r="X815" i="9"/>
  <c r="X93" i="9"/>
  <c r="X94" i="9"/>
  <c r="X176" i="9"/>
  <c r="X1312" i="9"/>
  <c r="X1500" i="9"/>
  <c r="X1501" i="9"/>
  <c r="X1502" i="9"/>
  <c r="X210" i="9"/>
  <c r="X208" i="9"/>
  <c r="X1888" i="9"/>
  <c r="X1889" i="9"/>
  <c r="X1890" i="9"/>
  <c r="X1160" i="9"/>
  <c r="X605" i="9"/>
  <c r="X606" i="9"/>
  <c r="X1378" i="9"/>
  <c r="X388" i="9"/>
  <c r="X1007" i="9"/>
  <c r="X1006" i="9"/>
  <c r="X307" i="9"/>
  <c r="X308" i="9"/>
  <c r="X310" i="9"/>
  <c r="X311" i="9"/>
  <c r="X309" i="9"/>
  <c r="X1931" i="9"/>
  <c r="X1779" i="9"/>
  <c r="X92" i="9"/>
  <c r="X68" i="9"/>
  <c r="X6" i="9"/>
  <c r="X165" i="9"/>
  <c r="X387" i="9"/>
  <c r="X383" i="9"/>
  <c r="X384" i="9"/>
  <c r="X385" i="9"/>
  <c r="X386" i="9"/>
  <c r="X1735" i="9"/>
  <c r="X1736" i="9"/>
  <c r="X1737" i="9"/>
  <c r="X1738" i="9"/>
  <c r="X490" i="9"/>
  <c r="X488" i="9"/>
  <c r="X489" i="9"/>
  <c r="X579" i="9"/>
  <c r="X580" i="9"/>
  <c r="X581" i="9"/>
  <c r="X637" i="9"/>
  <c r="X638" i="9"/>
  <c r="X639" i="9"/>
  <c r="X104" i="9"/>
  <c r="X105" i="9"/>
  <c r="X180" i="9"/>
  <c r="X50" i="9"/>
  <c r="X141" i="9"/>
  <c r="X209" i="9"/>
  <c r="X895" i="9"/>
  <c r="X892" i="9"/>
  <c r="X893" i="9"/>
  <c r="X894" i="9"/>
  <c r="X896" i="9"/>
  <c r="X897" i="9"/>
  <c r="X841" i="9"/>
  <c r="X437" i="9"/>
  <c r="X436" i="9"/>
  <c r="X438" i="9"/>
  <c r="X1887" i="9"/>
  <c r="X1742" i="9"/>
  <c r="X1743" i="9"/>
  <c r="X1745" i="9"/>
  <c r="X1744" i="9"/>
  <c r="X716" i="9"/>
  <c r="X717" i="9"/>
  <c r="X1415" i="9"/>
  <c r="X1416" i="9"/>
  <c r="X1417" i="9"/>
  <c r="X1418" i="9"/>
  <c r="X548" i="9"/>
  <c r="X549" i="9"/>
  <c r="X248" i="9"/>
  <c r="X250" i="9"/>
  <c r="X249" i="9"/>
  <c r="X740" i="9"/>
  <c r="X741" i="9"/>
  <c r="X742" i="9"/>
  <c r="X747" i="9"/>
  <c r="X22" i="9"/>
  <c r="X23" i="9"/>
  <c r="X99" i="9"/>
  <c r="X100" i="9"/>
  <c r="X137" i="9"/>
  <c r="X41" i="9"/>
  <c r="X42" i="9"/>
  <c r="X746" i="9"/>
  <c r="X739" i="9"/>
  <c r="X743" i="9"/>
  <c r="X744" i="9"/>
  <c r="X745" i="9"/>
  <c r="X748" i="9"/>
  <c r="X1060" i="9"/>
  <c r="X1063" i="9"/>
  <c r="X1064" i="9"/>
  <c r="X1061" i="9"/>
  <c r="X1062" i="9"/>
  <c r="X1065" i="9"/>
  <c r="X194" i="9"/>
  <c r="X1724" i="9"/>
  <c r="X1725" i="9"/>
  <c r="X203" i="9"/>
  <c r="X204" i="9"/>
  <c r="X205" i="9"/>
  <c r="X1592" i="9"/>
  <c r="X1308" i="9"/>
  <c r="X1309" i="9"/>
  <c r="X1310" i="9"/>
  <c r="X1311" i="9"/>
  <c r="X291" i="9"/>
  <c r="X293" i="9"/>
  <c r="X294" i="9"/>
  <c r="X295" i="9"/>
  <c r="X292" i="9"/>
  <c r="X1753" i="9"/>
  <c r="X1754" i="9"/>
  <c r="X121" i="9"/>
  <c r="X122" i="9"/>
  <c r="X167" i="9"/>
  <c r="X1943" i="9"/>
  <c r="X1944" i="9"/>
  <c r="X818" i="9"/>
  <c r="X819" i="9"/>
  <c r="X820" i="9"/>
  <c r="X1470" i="9"/>
  <c r="X1471" i="9"/>
  <c r="X1472" i="9"/>
  <c r="X1473" i="9"/>
  <c r="X1474" i="9"/>
  <c r="X1475" i="9"/>
  <c r="X421" i="9"/>
  <c r="X422" i="9"/>
  <c r="X420" i="9"/>
  <c r="X1403" i="9"/>
  <c r="X1402" i="9"/>
  <c r="X1343" i="9"/>
  <c r="X1344" i="9"/>
  <c r="X1345" i="9"/>
  <c r="X992" i="9"/>
  <c r="X993" i="9"/>
  <c r="X1514" i="9"/>
  <c r="X1515" i="9"/>
  <c r="X66" i="9"/>
  <c r="X1228" i="9"/>
  <c r="X1229" i="9"/>
  <c r="X97" i="9"/>
  <c r="X98" i="9"/>
  <c r="X1687" i="9"/>
  <c r="X1688" i="9"/>
  <c r="X576" i="9"/>
  <c r="X578" i="9"/>
  <c r="X577" i="9"/>
  <c r="X575" i="9"/>
  <c r="X1924" i="9"/>
  <c r="X75" i="9"/>
  <c r="X76" i="9"/>
  <c r="X90" i="9"/>
  <c r="X91" i="9"/>
  <c r="X749" i="9"/>
  <c r="X750" i="9"/>
  <c r="X751" i="9"/>
  <c r="X752" i="9"/>
  <c r="X753" i="9"/>
  <c r="X1861" i="9"/>
  <c r="X70" i="9"/>
  <c r="X71" i="9"/>
  <c r="X72" i="9"/>
  <c r="X85" i="9"/>
  <c r="X1862" i="9"/>
  <c r="X1863" i="9"/>
  <c r="X1864" i="9"/>
  <c r="X1391" i="9"/>
  <c r="X940" i="9"/>
  <c r="X939" i="9"/>
  <c r="X941" i="9"/>
  <c r="X1846" i="9"/>
  <c r="X1847" i="9"/>
  <c r="X917" i="9"/>
  <c r="X918" i="9"/>
  <c r="X1365" i="9"/>
  <c r="X1366" i="9"/>
  <c r="X1367" i="9"/>
  <c r="X1368" i="9"/>
  <c r="X1477" i="9"/>
  <c r="X1478" i="9"/>
  <c r="X1479" i="9"/>
  <c r="X1640" i="9"/>
  <c r="X1641" i="9"/>
  <c r="X1642" i="9"/>
  <c r="X931" i="9"/>
  <c r="X932" i="9"/>
  <c r="X1316" i="9"/>
  <c r="X1317" i="9"/>
  <c r="X1318" i="9"/>
  <c r="X1110" i="9"/>
  <c r="X1112" i="9"/>
  <c r="X1113" i="9"/>
  <c r="X1115" i="9"/>
  <c r="X1116" i="9"/>
  <c r="X1111" i="9"/>
  <c r="X1114" i="9"/>
  <c r="X129" i="9"/>
  <c r="X156" i="9"/>
  <c r="X312" i="9"/>
  <c r="X313" i="9"/>
  <c r="X603" i="9"/>
  <c r="X604" i="9"/>
  <c r="X37" i="9"/>
  <c r="X164" i="9"/>
  <c r="X1650" i="9"/>
  <c r="X1652" i="9"/>
  <c r="X1651" i="9"/>
  <c r="X1653" i="9"/>
  <c r="X1329" i="9"/>
  <c r="X1330" i="9"/>
  <c r="X1331" i="9"/>
  <c r="X1332" i="9"/>
  <c r="X1333" i="9"/>
  <c r="X1760" i="9"/>
  <c r="X508" i="9"/>
  <c r="X510" i="9"/>
  <c r="X509" i="9"/>
  <c r="X511" i="9"/>
  <c r="X512" i="9"/>
  <c r="X1516" i="9"/>
  <c r="X1517" i="9"/>
  <c r="X1211" i="9"/>
  <c r="X1212" i="9"/>
  <c r="X1213" i="9"/>
  <c r="X480" i="9"/>
  <c r="X479" i="9"/>
  <c r="X382" i="9"/>
  <c r="X1820" i="9"/>
  <c r="X1821" i="9"/>
  <c r="X1822" i="9"/>
  <c r="X1823" i="9"/>
  <c r="X600" i="9"/>
  <c r="X601" i="9"/>
  <c r="X602" i="9"/>
  <c r="X599" i="9"/>
  <c r="X191" i="9"/>
  <c r="X1891" i="9"/>
  <c r="X1892" i="9"/>
  <c r="X1855" i="9"/>
  <c r="X1856" i="9"/>
  <c r="X1857" i="9"/>
  <c r="X1858" i="9"/>
  <c r="X1859" i="9"/>
  <c r="X1860" i="9"/>
  <c r="X864" i="9"/>
  <c r="X229" i="9"/>
  <c r="X230" i="9"/>
  <c r="X231" i="9"/>
  <c r="X232" i="9"/>
  <c r="X1703" i="9"/>
  <c r="X1704" i="9"/>
  <c r="X1705" i="9"/>
  <c r="X1255" i="9"/>
  <c r="X1256" i="9"/>
  <c r="X1257" i="9"/>
  <c r="X323" i="9"/>
  <c r="X1565" i="9"/>
  <c r="X1465" i="9"/>
  <c r="X1466" i="9"/>
  <c r="X503" i="9"/>
  <c r="X504" i="9"/>
  <c r="X506" i="9"/>
  <c r="X507" i="9"/>
  <c r="X505" i="9"/>
  <c r="X1145" i="9"/>
  <c r="X1885" i="9"/>
  <c r="X1886" i="9"/>
  <c r="X1014" i="9"/>
  <c r="X714" i="9"/>
  <c r="X712" i="9"/>
  <c r="X710" i="9"/>
  <c r="X711" i="9"/>
  <c r="X713" i="9"/>
  <c r="X691" i="9"/>
  <c r="X692" i="9"/>
  <c r="X693" i="9"/>
  <c r="X694" i="9"/>
  <c r="X690" i="9"/>
  <c r="X890" i="9"/>
  <c r="X891" i="9"/>
  <c r="X572" i="9"/>
  <c r="X1772" i="9"/>
  <c r="X462" i="9"/>
  <c r="X463" i="9"/>
  <c r="X1721" i="9"/>
  <c r="X1722" i="9"/>
  <c r="X1723" i="9"/>
  <c r="X1390" i="9"/>
  <c r="X1388" i="9"/>
  <c r="X1389" i="9"/>
  <c r="X859" i="9"/>
  <c r="X860" i="9"/>
  <c r="X861" i="9"/>
  <c r="X862" i="9"/>
  <c r="X863" i="9"/>
  <c r="X806" i="9"/>
  <c r="X807" i="9"/>
  <c r="X805" i="9"/>
  <c r="X1553" i="9"/>
  <c r="X1554" i="9"/>
  <c r="X754" i="9"/>
  <c r="X755" i="9"/>
  <c r="X756" i="9"/>
  <c r="X1672" i="9"/>
  <c r="X1673" i="9"/>
  <c r="X1674" i="9"/>
  <c r="X1675" i="9"/>
  <c r="X1676" i="9"/>
  <c r="X1646" i="9"/>
  <c r="X1649" i="9"/>
  <c r="X1647" i="9"/>
  <c r="X1648" i="9"/>
  <c r="X1394" i="9"/>
  <c r="X1395" i="9"/>
  <c r="X1397" i="9"/>
  <c r="X1396" i="9"/>
  <c r="X667" i="9"/>
  <c r="X1771" i="9"/>
  <c r="X1794" i="9"/>
  <c r="X1795" i="9"/>
  <c r="X1790" i="9"/>
  <c r="X1791" i="9"/>
  <c r="X1792" i="9"/>
  <c r="X1793" i="9"/>
  <c r="X1448" i="9"/>
  <c r="X1449" i="9"/>
  <c r="X1692" i="9"/>
  <c r="X473" i="9"/>
  <c r="X474" i="9"/>
  <c r="X477" i="9"/>
  <c r="X478" i="9"/>
  <c r="X475" i="9"/>
  <c r="X476" i="9"/>
  <c r="X457" i="9"/>
  <c r="X455" i="9"/>
  <c r="X456" i="9"/>
  <c r="X53" i="9"/>
  <c r="X134" i="9"/>
  <c r="X1677" i="9"/>
  <c r="X1678" i="9"/>
  <c r="X573" i="9"/>
  <c r="X1809" i="9"/>
  <c r="X1808" i="9"/>
  <c r="X1810" i="9"/>
  <c r="X1538" i="9"/>
  <c r="X1539" i="9"/>
  <c r="X1540" i="9"/>
  <c r="X367" i="9"/>
  <c r="X668" i="9"/>
  <c r="X669" i="9"/>
  <c r="X1623" i="9"/>
  <c r="X1624" i="9"/>
  <c r="X1124" i="9"/>
  <c r="X1127" i="9"/>
  <c r="X1125" i="9"/>
  <c r="X1126" i="9"/>
  <c r="X790" i="9"/>
  <c r="X792" i="9"/>
  <c r="X791" i="9"/>
  <c r="X1679" i="9"/>
  <c r="X1719" i="9"/>
  <c r="X1720" i="9"/>
  <c r="X142" i="9"/>
  <c r="X157" i="9"/>
  <c r="X158" i="9"/>
  <c r="X108" i="9"/>
  <c r="X630" i="9"/>
  <c r="X631" i="9"/>
  <c r="X632" i="9"/>
  <c r="X1686" i="9"/>
  <c r="X16" i="9"/>
  <c r="X17" i="9"/>
  <c r="X213" i="9"/>
  <c r="X998" i="9"/>
  <c r="X999" i="9"/>
  <c r="X1000" i="9"/>
  <c r="X1001" i="9"/>
  <c r="X225" i="9"/>
  <c r="X226" i="9"/>
  <c r="X224" i="9"/>
  <c r="X228" i="9"/>
  <c r="X227" i="9"/>
  <c r="X1786" i="9"/>
  <c r="X65" i="9"/>
  <c r="X48" i="9"/>
  <c r="X45" i="9"/>
  <c r="X46" i="9"/>
  <c r="X646" i="9"/>
  <c r="X644" i="9"/>
  <c r="X645" i="9"/>
  <c r="X1531" i="9"/>
  <c r="X1532" i="9"/>
  <c r="X1533" i="9"/>
  <c r="X1411" i="9"/>
  <c r="X1412" i="9"/>
  <c r="X1413" i="9"/>
  <c r="X1414" i="9"/>
  <c r="X1265" i="9"/>
  <c r="X1227" i="9"/>
  <c r="X1464" i="9"/>
  <c r="X1460" i="9"/>
  <c r="X1458" i="9"/>
  <c r="X1459" i="9"/>
  <c r="X1461" i="9"/>
  <c r="X1462" i="9"/>
  <c r="X1463" i="9"/>
  <c r="X1437" i="9"/>
  <c r="X1438" i="9"/>
  <c r="X1436" i="9"/>
  <c r="X946" i="9"/>
  <c r="X816" i="9"/>
  <c r="X1939" i="9"/>
  <c r="X1272" i="9"/>
  <c r="X1643" i="9"/>
  <c r="X1644" i="9"/>
  <c r="X1645" i="9"/>
  <c r="X266" i="9"/>
  <c r="X267" i="9"/>
  <c r="X268" i="9"/>
  <c r="X116" i="9"/>
  <c r="X171" i="9"/>
  <c r="X172" i="9"/>
  <c r="X173" i="9"/>
  <c r="X174" i="9"/>
  <c r="X563" i="9"/>
  <c r="X566" i="9"/>
  <c r="X560" i="9"/>
  <c r="X564" i="9"/>
  <c r="X565" i="9"/>
  <c r="X561" i="9"/>
  <c r="X567" i="9"/>
  <c r="X568" i="9"/>
  <c r="X562" i="9"/>
  <c r="X569" i="9"/>
  <c r="X570" i="9"/>
  <c r="X571" i="9"/>
  <c r="X443" i="9"/>
  <c r="X444" i="9"/>
  <c r="X442" i="9"/>
  <c r="X1392" i="9"/>
  <c r="X1393" i="9"/>
  <c r="X522" i="9"/>
  <c r="X523" i="9"/>
  <c r="X521" i="9"/>
  <c r="X1264" i="9"/>
  <c r="X1505" i="9"/>
  <c r="X1506" i="9"/>
  <c r="X1759" i="9"/>
  <c r="X679" i="9"/>
  <c r="X680" i="9"/>
  <c r="X1683" i="9"/>
  <c r="X1682" i="9"/>
  <c r="X1868" i="9"/>
  <c r="X1866" i="9"/>
  <c r="X1867" i="9"/>
  <c r="X1869" i="9"/>
  <c r="X405" i="9"/>
  <c r="X406" i="9"/>
  <c r="X1895" i="9"/>
  <c r="X233" i="9"/>
  <c r="X235" i="9"/>
  <c r="X234" i="9"/>
  <c r="X237" i="9"/>
  <c r="X238" i="9"/>
  <c r="X236" i="9"/>
  <c r="X1049" i="9"/>
  <c r="X1050" i="9"/>
  <c r="X465" i="9"/>
  <c r="X466" i="9"/>
  <c r="X464" i="9"/>
  <c r="X467" i="9"/>
  <c r="X468" i="9"/>
  <c r="X469" i="9"/>
  <c r="X1148" i="9"/>
  <c r="X1149" i="9"/>
  <c r="X1150" i="9"/>
  <c r="X1151" i="9"/>
  <c r="X365" i="9"/>
  <c r="X366" i="9"/>
  <c r="X1605" i="9"/>
  <c r="X1604" i="9"/>
  <c r="X1427" i="9"/>
  <c r="X1425" i="9"/>
  <c r="X1426" i="9"/>
  <c r="X95" i="9"/>
  <c r="X87" i="9"/>
  <c r="X88" i="9"/>
  <c r="X89" i="9"/>
  <c r="X1146" i="9"/>
  <c r="X1147" i="9"/>
  <c r="X1334" i="9"/>
  <c r="X1940" i="9"/>
  <c r="X1941" i="9"/>
  <c r="X1942" i="9"/>
  <c r="X1200" i="9"/>
  <c r="X1201" i="9"/>
  <c r="X1198" i="9"/>
  <c r="X1199" i="9"/>
  <c r="X1202" i="9"/>
  <c r="X793" i="9"/>
  <c r="X1865" i="9"/>
  <c r="X1755" i="9"/>
  <c r="X1756" i="9"/>
  <c r="X1480" i="9"/>
  <c r="X1481" i="9"/>
  <c r="X1482" i="9"/>
  <c r="X1483" i="9"/>
  <c r="X1484" i="9"/>
  <c r="X1486" i="9"/>
  <c r="X1485" i="9"/>
  <c r="X1575" i="9"/>
  <c r="X1576" i="9"/>
  <c r="X1577" i="9"/>
  <c r="X1657" i="9"/>
  <c r="X1870" i="9"/>
  <c r="X1871" i="9"/>
  <c r="X1131" i="9"/>
  <c r="X532" i="9"/>
  <c r="X973" i="9"/>
  <c r="X974" i="9"/>
  <c r="X975" i="9"/>
  <c r="X554" i="9"/>
  <c r="X1801" i="9"/>
  <c r="X1802" i="9"/>
  <c r="X1803" i="9"/>
  <c r="X607" i="9"/>
  <c r="X1298" i="9"/>
  <c r="X1299" i="9"/>
  <c r="X1099" i="9"/>
  <c r="X933" i="9"/>
  <c r="X934" i="9"/>
  <c r="X935" i="9"/>
  <c r="X936" i="9"/>
  <c r="X937" i="9"/>
  <c r="X938" i="9"/>
  <c r="X640" i="9"/>
  <c r="X641" i="9"/>
  <c r="X642" i="9"/>
  <c r="X874" i="9"/>
  <c r="X873" i="9"/>
  <c r="X875" i="9"/>
  <c r="X876" i="9"/>
  <c r="X611" i="9"/>
  <c r="X612" i="9"/>
  <c r="X614" i="9"/>
  <c r="X613" i="9"/>
  <c r="X217" i="9"/>
  <c r="X218" i="9"/>
  <c r="X219" i="9"/>
  <c r="X1030" i="9"/>
  <c r="X1038" i="9"/>
  <c r="X1031" i="9"/>
  <c r="X1032" i="9"/>
  <c r="X1039" i="9"/>
  <c r="X1033" i="9"/>
  <c r="X1034" i="9"/>
  <c r="X1035" i="9"/>
  <c r="X1036" i="9"/>
  <c r="X1037" i="9"/>
  <c r="X299" i="9"/>
  <c r="X967" i="9"/>
  <c r="X968" i="9"/>
  <c r="X969" i="9"/>
  <c r="X451" i="9"/>
  <c r="X826" i="9"/>
  <c r="X827" i="9"/>
  <c r="X825" i="9"/>
  <c r="X138" i="9"/>
  <c r="X139" i="9"/>
  <c r="X817" i="9"/>
  <c r="X987" i="9"/>
  <c r="X988" i="9"/>
  <c r="X989" i="9"/>
  <c r="X990" i="9"/>
  <c r="X991" i="9"/>
  <c r="X1757" i="9"/>
  <c r="X1758" i="9"/>
  <c r="X1385" i="9"/>
  <c r="X1386" i="9"/>
  <c r="X1387" i="9"/>
  <c r="X994" i="9"/>
  <c r="X1504" i="9"/>
  <c r="X1503" i="9"/>
  <c r="X1951" i="9"/>
  <c r="X269" i="9"/>
  <c r="X270" i="9"/>
  <c r="X734" i="9"/>
  <c r="X735" i="9"/>
  <c r="X736" i="9"/>
  <c r="X737" i="9"/>
  <c r="X733" i="9"/>
  <c r="X598" i="9"/>
  <c r="X597" i="9"/>
  <c r="X1601" i="9"/>
  <c r="X1602" i="9"/>
  <c r="X1593" i="9"/>
  <c r="X1594" i="9"/>
  <c r="X1595" i="9"/>
  <c r="X1596" i="9"/>
  <c r="X1597" i="9"/>
  <c r="X1598" i="9"/>
  <c r="X1599" i="9"/>
  <c r="X1600" i="9"/>
  <c r="X1128" i="9"/>
  <c r="X1129" i="9"/>
  <c r="X1130" i="9"/>
  <c r="X1335" i="9"/>
  <c r="X1945" i="9"/>
  <c r="X1328" i="9"/>
  <c r="X25" i="9"/>
  <c r="X149" i="9"/>
  <c r="X150" i="9"/>
  <c r="X1693" i="9"/>
  <c r="X1694" i="9"/>
  <c r="X1249" i="9"/>
  <c r="X1250" i="9"/>
  <c r="X1251" i="9"/>
  <c r="X1252" i="9"/>
  <c r="X1253" i="9"/>
  <c r="X1247" i="9"/>
  <c r="X1248" i="9"/>
  <c r="X288" i="9"/>
  <c r="X281" i="9"/>
  <c r="X282" i="9"/>
  <c r="X283" i="9"/>
  <c r="X284" i="9"/>
  <c r="X286" i="9"/>
  <c r="X285" i="9"/>
  <c r="X287" i="9"/>
  <c r="X341" i="9"/>
  <c r="X342" i="9"/>
  <c r="X872" i="9"/>
  <c r="X870" i="9"/>
  <c r="X871" i="9"/>
  <c r="X1567" i="9"/>
  <c r="X1568" i="9"/>
  <c r="X1569" i="9"/>
  <c r="X1789" i="9"/>
  <c r="X1469" i="9"/>
  <c r="X1226" i="9"/>
  <c r="X472" i="9"/>
  <c r="X1277" i="9"/>
  <c r="X1278" i="9"/>
  <c r="X1279" i="9"/>
  <c r="X850" i="9"/>
  <c r="X851" i="9"/>
  <c r="X852" i="9"/>
  <c r="X848" i="9"/>
  <c r="X849" i="9"/>
  <c r="X1369" i="9"/>
  <c r="X1370" i="9"/>
  <c r="X1371" i="9"/>
  <c r="X1372" i="9"/>
  <c r="X447" i="9"/>
  <c r="X448" i="9"/>
  <c r="X449" i="9"/>
  <c r="X445" i="9"/>
  <c r="X446" i="9"/>
  <c r="X1356" i="9"/>
  <c r="X1357" i="9"/>
  <c r="X1358" i="9"/>
  <c r="X1359" i="9"/>
  <c r="X1513" i="9"/>
  <c r="X1510" i="9"/>
  <c r="X1511" i="9"/>
  <c r="X1512" i="9"/>
  <c r="X1935" i="9"/>
  <c r="X253" i="9"/>
  <c r="X252" i="9"/>
  <c r="X254" i="9"/>
  <c r="X251" i="9"/>
  <c r="X1525" i="9"/>
  <c r="X1518" i="9"/>
  <c r="X1519" i="9"/>
  <c r="X1520" i="9"/>
  <c r="X1521" i="9"/>
  <c r="X1522" i="9"/>
  <c r="X1523" i="9"/>
  <c r="X1524" i="9"/>
  <c r="X913" i="9"/>
  <c r="X910" i="9"/>
  <c r="X911" i="9"/>
  <c r="X912" i="9"/>
  <c r="X779" i="9"/>
  <c r="X780" i="9"/>
  <c r="X781" i="9"/>
  <c r="X175" i="9"/>
  <c r="X133" i="9"/>
  <c r="X1439" i="9"/>
  <c r="X1655" i="9"/>
  <c r="X1656" i="9"/>
  <c r="X1107" i="9"/>
  <c r="X1108" i="9"/>
  <c r="X1109" i="9"/>
  <c r="X1777" i="9"/>
  <c r="X1377" i="9"/>
  <c r="X1373" i="9"/>
  <c r="X1374" i="9"/>
  <c r="X1375" i="9"/>
  <c r="X1376" i="9"/>
  <c r="X1928" i="9"/>
  <c r="X1929" i="9"/>
  <c r="X1930" i="9"/>
  <c r="X1340" i="9"/>
  <c r="X1341" i="9"/>
  <c r="X1339" i="9"/>
  <c r="X1342" i="9"/>
  <c r="X316" i="9"/>
  <c r="X319" i="9"/>
  <c r="X320" i="9"/>
  <c r="X321" i="9"/>
  <c r="X317" i="9"/>
  <c r="X318" i="9"/>
  <c r="X1877" i="9"/>
  <c r="X1879" i="9"/>
  <c r="X1878" i="9"/>
  <c r="X949" i="9"/>
  <c r="X950" i="9"/>
  <c r="X947" i="9"/>
  <c r="X948" i="9"/>
  <c r="X1494" i="9"/>
  <c r="X1603" i="9"/>
  <c r="X1699" i="9"/>
  <c r="X1883" i="9"/>
  <c r="X1884" i="9"/>
  <c r="X459" i="9"/>
  <c r="X458" i="9"/>
  <c r="X460" i="9"/>
  <c r="X49" i="9"/>
  <c r="X7" i="9"/>
  <c r="X8" i="9"/>
  <c r="X1254" i="9"/>
  <c r="X1824" i="9"/>
  <c r="X1825" i="9"/>
  <c r="X1826" i="9"/>
  <c r="X1827" i="9"/>
  <c r="X557" i="9"/>
  <c r="X558" i="9"/>
  <c r="X555" i="9"/>
  <c r="X556" i="9"/>
  <c r="X559" i="9"/>
  <c r="X376" i="9"/>
  <c r="X487" i="9"/>
  <c r="X481" i="9"/>
  <c r="X485" i="9"/>
  <c r="X486" i="9"/>
  <c r="X482" i="9"/>
  <c r="X483" i="9"/>
  <c r="X484" i="9"/>
  <c r="X1204" i="9"/>
  <c r="X1206" i="9"/>
  <c r="X1205" i="9"/>
  <c r="X1746" i="9"/>
  <c r="X1748" i="9"/>
  <c r="X1749" i="9"/>
  <c r="X1747" i="9"/>
  <c r="X1817" i="9"/>
  <c r="X1818" i="9"/>
  <c r="X1819" i="9"/>
  <c r="X86" i="9"/>
  <c r="X21" i="9"/>
  <c r="X1224" i="9"/>
  <c r="X1225" i="9"/>
  <c r="X1223" i="9"/>
  <c r="X1564" i="9"/>
  <c r="X1287" i="9"/>
  <c r="X1288" i="9"/>
  <c r="X1286" i="9"/>
  <c r="X1289" i="9"/>
  <c r="X797" i="9"/>
  <c r="X1570" i="9"/>
  <c r="X1269" i="9"/>
  <c r="X1266" i="9"/>
  <c r="X1267" i="9"/>
  <c r="X1268" i="9"/>
  <c r="X1872" i="9"/>
  <c r="X1873" i="9"/>
  <c r="X102" i="9"/>
  <c r="X103" i="9"/>
  <c r="X1103" i="9"/>
  <c r="X1104" i="9"/>
  <c r="X1105" i="9"/>
  <c r="X1106" i="9"/>
  <c r="X900" i="9"/>
  <c r="X901" i="9"/>
  <c r="X902" i="9"/>
  <c r="X899" i="9"/>
  <c r="X903" i="9"/>
  <c r="X413" i="9"/>
  <c r="X1783" i="9"/>
  <c r="X1185" i="9"/>
  <c r="X1186" i="9"/>
  <c r="X1907" i="9"/>
  <c r="X1908" i="9"/>
  <c r="X1911" i="9"/>
  <c r="X1909" i="9"/>
  <c r="X1910" i="9"/>
  <c r="X1912" i="9"/>
  <c r="X539" i="9"/>
  <c r="X540" i="9"/>
  <c r="X533" i="9"/>
  <c r="X535" i="9"/>
  <c r="X537" i="9"/>
  <c r="X534" i="9"/>
  <c r="X538" i="9"/>
  <c r="X179" i="9"/>
  <c r="X44" i="9"/>
  <c r="X77" i="9"/>
  <c r="X79" i="9"/>
  <c r="X80" i="9"/>
  <c r="X57" i="9"/>
  <c r="X58" i="9"/>
  <c r="X536" i="9"/>
  <c r="X59" i="9"/>
  <c r="X60" i="9"/>
  <c r="X193" i="9"/>
  <c r="X67" i="9"/>
  <c r="X963" i="9"/>
  <c r="X964" i="9"/>
  <c r="X1880" i="9"/>
  <c r="X1881" i="9"/>
  <c r="X587" i="9"/>
  <c r="X588" i="9"/>
  <c r="X585" i="9"/>
  <c r="X583" i="9"/>
  <c r="X584" i="9"/>
  <c r="X589" i="9"/>
  <c r="X590" i="9"/>
  <c r="X586" i="9"/>
  <c r="X591" i="9"/>
  <c r="X633" i="9"/>
  <c r="X634" i="9"/>
  <c r="X699" i="9"/>
  <c r="X701" i="9"/>
  <c r="X700" i="9"/>
  <c r="X1784" i="9"/>
  <c r="X1785" i="9"/>
  <c r="X835" i="9"/>
  <c r="X836" i="9"/>
  <c r="X833" i="9"/>
  <c r="X834" i="9"/>
  <c r="X166" i="9"/>
  <c r="X145" i="9"/>
  <c r="X146" i="9"/>
  <c r="X147" i="9"/>
  <c r="X101" i="9"/>
  <c r="X1083" i="9"/>
  <c r="X1084" i="9"/>
  <c r="X1085" i="9"/>
  <c r="X1086" i="9"/>
  <c r="X1082" i="9"/>
  <c r="X417" i="9"/>
  <c r="X416" i="9"/>
  <c r="X418" i="9"/>
  <c r="X419" i="9"/>
  <c r="X396" i="9"/>
  <c r="X397" i="9"/>
  <c r="X398" i="9"/>
  <c r="X1923" i="9"/>
  <c r="X1571" i="9"/>
  <c r="X1572" i="9"/>
  <c r="X1573" i="9"/>
  <c r="X1574" i="9"/>
  <c r="X181" i="9"/>
  <c r="X182" i="9"/>
  <c r="X960" i="9"/>
  <c r="X961" i="9"/>
  <c r="X962" i="9"/>
  <c r="X958" i="9"/>
  <c r="X959" i="9"/>
  <c r="X1382" i="9"/>
  <c r="X1383" i="9"/>
  <c r="X1384" i="9"/>
  <c r="X1833" i="9"/>
  <c r="X1834" i="9"/>
  <c r="X795" i="9"/>
  <c r="X796" i="9"/>
  <c r="X681" i="9"/>
  <c r="X682" i="9"/>
  <c r="X683" i="9"/>
  <c r="X305" i="9"/>
  <c r="X306" i="9"/>
  <c r="X1933" i="9"/>
  <c r="X1934" i="9"/>
  <c r="X168" i="9"/>
  <c r="X169" i="9"/>
  <c r="X170" i="9"/>
  <c r="X114" i="9"/>
  <c r="X115" i="9"/>
  <c r="X185" i="9"/>
  <c r="X865" i="9"/>
  <c r="X866" i="9"/>
  <c r="X868" i="9"/>
  <c r="X867" i="9"/>
  <c r="X1770" i="9"/>
  <c r="X243" i="9"/>
  <c r="X239" i="9"/>
  <c r="X240" i="9"/>
  <c r="X241" i="9"/>
  <c r="X242" i="9"/>
  <c r="X1773" i="9"/>
  <c r="X1774" i="9"/>
  <c r="X1897" i="9"/>
  <c r="X1898" i="9"/>
  <c r="X1132" i="9"/>
  <c r="X1133" i="9"/>
  <c r="X1307" i="9"/>
  <c r="X1305" i="9"/>
  <c r="X1306" i="9"/>
  <c r="X289" i="9"/>
  <c r="X290" i="9"/>
  <c r="X399" i="9"/>
  <c r="X810" i="9"/>
  <c r="X811" i="9"/>
  <c r="X808" i="9"/>
  <c r="X809" i="9"/>
  <c r="X812" i="9"/>
  <c r="X131" i="9"/>
  <c r="X132" i="9"/>
  <c r="X1654" i="9"/>
  <c r="X452" i="9"/>
  <c r="X453" i="9"/>
  <c r="X1239" i="9"/>
  <c r="X1240" i="9"/>
  <c r="X1242" i="9"/>
  <c r="X1243" i="9"/>
  <c r="X1244" i="9"/>
  <c r="X1241" i="9"/>
  <c r="X1680" i="9"/>
  <c r="X1681" i="9"/>
  <c r="X774" i="9"/>
  <c r="X776" i="9"/>
  <c r="X777" i="9"/>
  <c r="X775" i="9"/>
  <c r="X778" i="9"/>
  <c r="X1905" i="9"/>
  <c r="X1906" i="9"/>
  <c r="X1270" i="9"/>
  <c r="X1271" i="9"/>
  <c r="X1100" i="9"/>
  <c r="X1101" i="9"/>
  <c r="X1102" i="9"/>
  <c r="X1313" i="9"/>
  <c r="X1123" i="9"/>
  <c r="X1179" i="9"/>
  <c r="X1180" i="9"/>
  <c r="X1178" i="9"/>
  <c r="X898" i="9"/>
  <c r="X1195" i="9"/>
  <c r="X1196" i="9"/>
  <c r="X1194" i="9"/>
  <c r="X1336" i="9"/>
  <c r="X324" i="9"/>
  <c r="X118" i="9"/>
  <c r="X78" i="9"/>
  <c r="X1913" i="9"/>
  <c r="X1700" i="9"/>
  <c r="X1701" i="9"/>
  <c r="X1702" i="9"/>
  <c r="X1184" i="9"/>
  <c r="X1183" i="9"/>
  <c r="X1952" i="9"/>
  <c r="X1854" i="9"/>
  <c r="X1852" i="9"/>
  <c r="X1853" i="9"/>
  <c r="X615" i="9"/>
  <c r="X616" i="9"/>
  <c r="X617" i="9"/>
  <c r="X618" i="9"/>
  <c r="X619" i="9"/>
  <c r="X620" i="9"/>
  <c r="X1882" i="9"/>
  <c r="X1122" i="9"/>
  <c r="X728" i="9"/>
  <c r="X729" i="9"/>
  <c r="X730" i="9"/>
  <c r="X731" i="9"/>
  <c r="X732" i="9"/>
  <c r="X726" i="9"/>
  <c r="X725" i="9"/>
  <c r="X727" i="9"/>
  <c r="X1796" i="9"/>
  <c r="X335" i="9"/>
  <c r="X336" i="9"/>
  <c r="X1134" i="9"/>
  <c r="X1404" i="9"/>
  <c r="X1405" i="9"/>
  <c r="X828" i="9"/>
  <c r="X829" i="9"/>
  <c r="X643" i="9"/>
  <c r="X1337" i="9"/>
  <c r="X1338" i="9"/>
  <c r="X783" i="9"/>
  <c r="X784" i="9"/>
  <c r="X1787" i="9"/>
  <c r="X1788" i="9"/>
  <c r="X1420" i="9"/>
  <c r="X1421" i="9"/>
  <c r="X821" i="9"/>
  <c r="X822" i="9"/>
  <c r="X823" i="9"/>
  <c r="X824" i="9"/>
  <c r="X244" i="9"/>
  <c r="X245" i="9"/>
  <c r="X246" i="9"/>
  <c r="X247" i="9"/>
  <c r="X393" i="9"/>
  <c r="X664" i="9"/>
  <c r="X665" i="9"/>
  <c r="X666" i="9"/>
  <c r="X952" i="9"/>
  <c r="X955" i="9"/>
  <c r="X956" i="9"/>
  <c r="X957" i="9"/>
  <c r="X954" i="9"/>
  <c r="X953" i="9"/>
  <c r="X951" i="9"/>
  <c r="X1751" i="9"/>
  <c r="X1752" i="9"/>
  <c r="X39" i="9"/>
  <c r="X214" i="9"/>
  <c r="X215" i="9"/>
  <c r="X216" i="9"/>
  <c r="X1440" i="9"/>
  <c r="X1441" i="9"/>
  <c r="X1442" i="9"/>
  <c r="X1443" i="9"/>
  <c r="X1444" i="9"/>
  <c r="X1932" i="9"/>
  <c r="X192" i="9"/>
  <c r="X1069" i="9"/>
  <c r="X1070" i="9"/>
  <c r="X197" i="9"/>
  <c r="X198" i="9"/>
  <c r="X199" i="9"/>
  <c r="X61" i="9"/>
  <c r="X18" i="9"/>
  <c r="X73" i="9"/>
  <c r="X143" i="9"/>
  <c r="X183" i="9"/>
  <c r="X766" i="9"/>
  <c r="X765" i="9"/>
  <c r="X767" i="9"/>
  <c r="X768" i="9"/>
  <c r="X762" i="9"/>
  <c r="X763" i="9"/>
  <c r="X764" i="9"/>
  <c r="X1487" i="9"/>
  <c r="X1488" i="9"/>
  <c r="X550" i="9"/>
  <c r="X553" i="9"/>
  <c r="X551" i="9"/>
  <c r="X552" i="9"/>
  <c r="X678" i="9"/>
  <c r="X906" i="9"/>
  <c r="X907" i="9"/>
  <c r="X908" i="9"/>
  <c r="X909" i="9"/>
  <c r="X684" i="9"/>
  <c r="X685" i="9"/>
  <c r="X212" i="9"/>
  <c r="X441" i="9"/>
  <c r="X439" i="9"/>
  <c r="X440" i="9"/>
  <c r="X1544" i="9"/>
  <c r="X1545" i="9"/>
  <c r="X759" i="9"/>
  <c r="X760" i="9"/>
  <c r="X757" i="9"/>
  <c r="X761" i="9"/>
  <c r="X758" i="9"/>
  <c r="X1566" i="9"/>
  <c r="X715" i="9"/>
  <c r="X1902" i="9"/>
  <c r="X1903" i="9"/>
  <c r="X1904" i="9"/>
  <c r="X389" i="9"/>
  <c r="X1556" i="9"/>
  <c r="X1557" i="9"/>
  <c r="X1685" i="9"/>
  <c r="X1067" i="9"/>
  <c r="X1068" i="9"/>
  <c r="X1066" i="9"/>
  <c r="X296" i="9"/>
  <c r="X297" i="9"/>
  <c r="X298" i="9"/>
  <c r="X627" i="9"/>
  <c r="X628" i="9"/>
  <c r="X629" i="9"/>
  <c r="X1203" i="9"/>
  <c r="X423" i="9"/>
  <c r="X426" i="9"/>
  <c r="X427" i="9"/>
  <c r="X428" i="9"/>
  <c r="X424" i="9"/>
  <c r="X425" i="9"/>
  <c r="X429" i="9"/>
  <c r="X430" i="9"/>
  <c r="X1838" i="9"/>
  <c r="X1839" i="9"/>
  <c r="X1926" i="9"/>
  <c r="X1927" i="9"/>
  <c r="X592" i="9"/>
  <c r="X593" i="9"/>
  <c r="X594" i="9"/>
  <c r="X1953" i="9"/>
  <c r="X195" i="9"/>
  <c r="X196" i="9"/>
  <c r="X1901" i="9"/>
  <c r="X1899" i="9"/>
  <c r="X1900" i="9"/>
  <c r="X1319" i="9"/>
  <c r="X1320" i="9"/>
  <c r="X207" i="9"/>
  <c r="X26" i="9"/>
  <c r="X27" i="9"/>
  <c r="X28" i="9"/>
  <c r="X368" i="9"/>
  <c r="X369" i="9"/>
  <c r="X370" i="9"/>
  <c r="X1209" i="9"/>
  <c r="X1210" i="9"/>
  <c r="X1230" i="9"/>
  <c r="X1231" i="9"/>
  <c r="X1232" i="9"/>
  <c r="X1233" i="9"/>
  <c r="X1234" i="9"/>
  <c r="X1235" i="9"/>
  <c r="X301" i="9"/>
  <c r="X302" i="9"/>
  <c r="X300" i="9"/>
  <c r="X304" i="9"/>
  <c r="X303" i="9"/>
  <c r="X1419" i="9"/>
  <c r="X461" i="9"/>
  <c r="X1002" i="9"/>
  <c r="X1003" i="9"/>
  <c r="X1005" i="9"/>
  <c r="X1004" i="9"/>
  <c r="X1896" i="9"/>
  <c r="X919" i="9"/>
  <c r="X920" i="9"/>
  <c r="X921" i="9"/>
  <c r="X56" i="9"/>
  <c r="X945" i="9"/>
  <c r="X942" i="9"/>
  <c r="X943" i="9"/>
  <c r="X944" i="9"/>
  <c r="X148" i="9"/>
  <c r="X187" i="9"/>
  <c r="X188" i="9"/>
  <c r="X189" i="9"/>
  <c r="X190" i="9"/>
  <c r="X47" i="9"/>
  <c r="X178" i="9"/>
  <c r="X1445" i="9"/>
  <c r="X1446" i="9"/>
  <c r="X1447" i="9"/>
  <c r="X978" i="9"/>
  <c r="X1851" i="9"/>
  <c r="X330" i="9"/>
  <c r="X331" i="9"/>
  <c r="X332" i="9"/>
  <c r="X333" i="9"/>
  <c r="X334" i="9"/>
  <c r="X1290" i="9"/>
  <c r="X1291" i="9"/>
  <c r="X1292" i="9"/>
  <c r="X1476" i="9"/>
  <c r="X362" i="9"/>
  <c r="X363" i="9"/>
  <c r="X364" i="9"/>
  <c r="X3" i="9"/>
  <c r="X4" i="9"/>
  <c r="X5" i="9"/>
  <c r="X524" i="9"/>
  <c r="X525" i="9"/>
  <c r="X526" i="9"/>
  <c r="X390" i="9"/>
  <c r="X1527" i="9"/>
  <c r="X657" i="9"/>
  <c r="X656" i="9"/>
  <c r="X655" i="9"/>
  <c r="X1424" i="9"/>
  <c r="X493" i="9"/>
  <c r="X500" i="9"/>
  <c r="X491" i="9"/>
  <c r="X492" i="9"/>
  <c r="X495" i="9"/>
  <c r="X496" i="9"/>
  <c r="X497" i="9"/>
  <c r="X498" i="9"/>
  <c r="X494" i="9"/>
  <c r="X501" i="9"/>
  <c r="X502" i="9"/>
  <c r="X499" i="9"/>
  <c r="X374" i="9"/>
  <c r="X375" i="9"/>
  <c r="X373" i="9"/>
  <c r="X220" i="9"/>
  <c r="X221" i="9"/>
  <c r="X1398" i="9"/>
  <c r="X1399" i="9"/>
  <c r="X1023" i="9"/>
  <c r="X1024" i="9"/>
  <c r="X1025" i="9"/>
  <c r="X1026" i="9"/>
  <c r="X1027" i="9"/>
  <c r="X1028" i="9"/>
  <c r="X1029" i="9"/>
  <c r="X542" i="9"/>
  <c r="X545" i="9"/>
  <c r="X546" i="9"/>
  <c r="X541" i="9"/>
  <c r="X543" i="9"/>
  <c r="X544" i="9"/>
  <c r="X547" i="9"/>
  <c r="X402" i="9"/>
  <c r="X403" i="9"/>
  <c r="X404" i="9"/>
  <c r="X401" i="9"/>
  <c r="X400" i="9"/>
  <c r="X1732" i="9"/>
  <c r="X1733" i="9"/>
  <c r="X1734" i="9"/>
  <c r="X1730" i="9"/>
  <c r="X1731" i="9"/>
  <c r="X574" i="9"/>
  <c r="X1197" i="9"/>
  <c r="X391" i="9"/>
  <c r="X392" i="9"/>
  <c r="X1422" i="9"/>
  <c r="X1423" i="9"/>
  <c r="X84" i="9"/>
  <c r="X1741" i="9"/>
  <c r="X837" i="9"/>
  <c r="X838" i="9"/>
  <c r="X839" i="9"/>
  <c r="X840" i="9"/>
  <c r="X1707" i="9"/>
  <c r="X1937" i="9"/>
  <c r="X1938" i="9"/>
  <c r="X1729" i="9"/>
  <c r="X1727" i="9"/>
  <c r="X1728" i="9"/>
  <c r="X411" i="9"/>
  <c r="X407" i="9"/>
  <c r="X408" i="9"/>
  <c r="X409" i="9"/>
  <c r="X410" i="9"/>
  <c r="X412" i="9"/>
  <c r="X695" i="9"/>
  <c r="X696" i="9"/>
  <c r="X697" i="9"/>
  <c r="X698" i="9"/>
  <c r="X1355" i="9"/>
  <c r="X965" i="9"/>
  <c r="X966" i="9"/>
  <c r="X659" i="9"/>
  <c r="X660" i="9"/>
  <c r="X140" i="9"/>
  <c r="X658" i="9"/>
  <c r="X661" i="9"/>
  <c r="X1629" i="9"/>
  <c r="X1136" i="9"/>
  <c r="X1137" i="9"/>
  <c r="X1135" i="9"/>
  <c r="X1563" i="9"/>
  <c r="X1428" i="9"/>
  <c r="X1429" i="9"/>
  <c r="X1430" i="9"/>
  <c r="X337" i="9"/>
  <c r="X338" i="9"/>
  <c r="X339" i="9"/>
  <c r="X1713" i="9"/>
  <c r="X1714" i="9"/>
  <c r="X1715" i="9"/>
  <c r="X1716" i="9"/>
  <c r="X1711" i="9"/>
  <c r="X1712" i="9"/>
  <c r="X1710" i="9"/>
  <c r="X1708" i="9"/>
  <c r="X1709" i="9"/>
  <c r="X1450" i="9"/>
  <c r="X798" i="9"/>
  <c r="X1618" i="9"/>
  <c r="X1619" i="9"/>
  <c r="X1616" i="9"/>
  <c r="X1617" i="9"/>
  <c r="X1620" i="9"/>
  <c r="X1621" i="9"/>
  <c r="X1509" i="9"/>
  <c r="X1507" i="9"/>
  <c r="X1508" i="9"/>
  <c r="X1780" i="9"/>
  <c r="X1781" i="9"/>
  <c r="X1782" i="9"/>
  <c r="X651" i="9"/>
  <c r="X652" i="9"/>
  <c r="X350" i="9"/>
  <c r="X351" i="9"/>
  <c r="X262" i="9"/>
  <c r="X264" i="9"/>
  <c r="X265" i="9"/>
  <c r="X263" i="9"/>
  <c r="X69" i="9"/>
  <c r="X1457" i="9"/>
  <c r="X1302" i="9"/>
  <c r="X1303" i="9"/>
  <c r="X1304" i="9"/>
  <c r="X1874" i="9"/>
  <c r="X1875" i="9"/>
  <c r="X1876" i="9"/>
  <c r="X1057" i="9"/>
  <c r="X1058" i="9"/>
  <c r="X1059" i="9"/>
  <c r="X1051" i="9"/>
  <c r="X1052" i="9"/>
  <c r="X1053" i="9"/>
  <c r="X1054" i="9"/>
  <c r="X1055" i="9"/>
  <c r="X1056" i="9"/>
  <c r="X1921" i="9"/>
  <c r="X1918" i="9"/>
  <c r="X1919" i="9"/>
  <c r="X1920" i="9"/>
  <c r="X1922" i="9"/>
  <c r="X1636" i="9"/>
  <c r="X1637" i="9"/>
  <c r="X1638" i="9"/>
  <c r="X1639" i="9"/>
  <c r="X1635" i="9"/>
  <c r="X706" i="9"/>
  <c r="X707" i="9"/>
  <c r="X708" i="9"/>
  <c r="X709" i="9"/>
  <c r="X1139" i="9"/>
  <c r="X1143" i="9"/>
  <c r="X1140" i="9"/>
  <c r="X1141" i="9"/>
  <c r="X1142" i="9"/>
  <c r="X1138" i="9"/>
  <c r="X1144" i="9"/>
  <c r="X1117" i="9"/>
  <c r="X1118" i="9"/>
  <c r="X1119" i="9"/>
  <c r="X1120" i="9"/>
  <c r="X1526" i="9"/>
  <c r="X831" i="9"/>
  <c r="X832" i="9"/>
  <c r="X721" i="9"/>
  <c r="X722" i="9"/>
  <c r="X723" i="9"/>
  <c r="X720" i="9"/>
  <c r="X724" i="9"/>
  <c r="X719" i="9"/>
  <c r="X1019" i="9"/>
  <c r="W1542" i="9"/>
  <c r="W1541" i="9"/>
  <c r="W516" i="9"/>
  <c r="W517" i="9"/>
  <c r="W518" i="9"/>
  <c r="W519" i="9"/>
  <c r="W515" i="9"/>
  <c r="W520" i="9"/>
  <c r="W513" i="9"/>
  <c r="W514" i="9"/>
  <c r="W1492" i="9"/>
  <c r="W1493" i="9"/>
  <c r="W151" i="9"/>
  <c r="W154" i="9"/>
  <c r="W155" i="9"/>
  <c r="W769" i="9"/>
  <c r="W770" i="9"/>
  <c r="W771" i="9"/>
  <c r="W1258" i="9"/>
  <c r="W1259" i="9"/>
  <c r="W1262" i="9"/>
  <c r="W1263" i="9"/>
  <c r="W1260" i="9"/>
  <c r="W1261" i="9"/>
  <c r="W1925" i="9"/>
  <c r="W996" i="9"/>
  <c r="W995" i="9"/>
  <c r="W997" i="9"/>
  <c r="W884" i="9"/>
  <c r="W885" i="9"/>
  <c r="W688" i="9"/>
  <c r="W689" i="9"/>
  <c r="W686" i="9"/>
  <c r="W687" i="9"/>
  <c r="W842" i="9"/>
  <c r="W126" i="9"/>
  <c r="W127" i="9"/>
  <c r="W128" i="9"/>
  <c r="W202" i="9"/>
  <c r="W843" i="9"/>
  <c r="W676" i="9"/>
  <c r="W675" i="9"/>
  <c r="W677" i="9"/>
  <c r="W1669" i="9"/>
  <c r="W1670" i="9"/>
  <c r="W1671" i="9"/>
  <c r="W621" i="9"/>
  <c r="W624" i="9"/>
  <c r="W625" i="9"/>
  <c r="W622" i="9"/>
  <c r="W623" i="9"/>
  <c r="W626" i="9"/>
  <c r="W159" i="9"/>
  <c r="W160" i="9"/>
  <c r="W662" i="9"/>
  <c r="W663" i="9"/>
  <c r="W929" i="9"/>
  <c r="W152" i="9"/>
  <c r="W13" i="9"/>
  <c r="W14" i="9"/>
  <c r="W928" i="9"/>
  <c r="W930" i="9"/>
  <c r="W1361" i="9"/>
  <c r="W1362" i="9"/>
  <c r="W1363" i="9"/>
  <c r="W1364" i="9"/>
  <c r="W29" i="9"/>
  <c r="W51" i="9"/>
  <c r="W52" i="9"/>
  <c r="W211" i="9"/>
  <c r="W414" i="9"/>
  <c r="W415" i="9"/>
  <c r="W1689" i="9"/>
  <c r="W470" i="9"/>
  <c r="W471" i="9"/>
  <c r="W1021" i="9"/>
  <c r="W1022" i="9"/>
  <c r="W1812" i="9"/>
  <c r="W1813" i="9"/>
  <c r="W1811" i="9"/>
  <c r="W1815" i="9"/>
  <c r="W1814" i="9"/>
  <c r="W1816" i="9"/>
  <c r="W1347" i="9"/>
  <c r="W1349" i="9"/>
  <c r="W1346" i="9"/>
  <c r="W1348" i="9"/>
  <c r="W1350" i="9"/>
  <c r="W1351" i="9"/>
  <c r="W772" i="9"/>
  <c r="W773" i="9"/>
  <c r="W1467" i="9"/>
  <c r="W1468" i="9"/>
  <c r="W1321" i="9"/>
  <c r="W702" i="9"/>
  <c r="W703" i="9"/>
  <c r="W704" i="9"/>
  <c r="W705" i="9"/>
  <c r="W135" i="9"/>
  <c r="W15" i="9"/>
  <c r="W970" i="9"/>
  <c r="W971" i="9"/>
  <c r="W972" i="9"/>
  <c r="W1218" i="9"/>
  <c r="W1219" i="9"/>
  <c r="W1220" i="9"/>
  <c r="W1221" i="9"/>
  <c r="W1222" i="9"/>
  <c r="W1606" i="9"/>
  <c r="W1608" i="9"/>
  <c r="W1607" i="9"/>
  <c r="W1609" i="9"/>
  <c r="W1168" i="9"/>
  <c r="W184" i="9"/>
  <c r="W1181" i="9"/>
  <c r="W1182" i="9"/>
  <c r="W257" i="9"/>
  <c r="W258" i="9"/>
  <c r="W259" i="9"/>
  <c r="W260" i="9"/>
  <c r="W255" i="9"/>
  <c r="W256" i="9"/>
  <c r="W261" i="9"/>
  <c r="W877" i="9"/>
  <c r="W1020" i="9"/>
  <c r="W1547" i="9"/>
  <c r="W1548" i="9"/>
  <c r="W1546" i="9"/>
  <c r="W1549" i="9"/>
  <c r="W1550" i="9"/>
  <c r="W1551" i="9"/>
  <c r="W450" i="9"/>
  <c r="W1625" i="9"/>
  <c r="W1626" i="9"/>
  <c r="W1627" i="9"/>
  <c r="W1628" i="9"/>
  <c r="W1236" i="9"/>
  <c r="W1237" i="9"/>
  <c r="W1238" i="9"/>
  <c r="W635" i="9"/>
  <c r="W636" i="9"/>
  <c r="W348" i="9"/>
  <c r="W347" i="9"/>
  <c r="W223" i="9"/>
  <c r="W222" i="9"/>
  <c r="W352" i="9"/>
  <c r="W1666" i="9"/>
  <c r="W1667" i="9"/>
  <c r="W1668" i="9"/>
  <c r="W1173" i="9"/>
  <c r="W1174" i="9"/>
  <c r="W1175" i="9"/>
  <c r="W1176" i="9"/>
  <c r="W1177" i="9"/>
  <c r="W1172" i="9"/>
  <c r="W19" i="9"/>
  <c r="W20" i="9"/>
  <c r="W119" i="9"/>
  <c r="W120" i="9"/>
  <c r="W1284" i="9"/>
  <c r="W1282" i="9"/>
  <c r="W1283" i="9"/>
  <c r="W1285" i="9"/>
  <c r="W1406" i="9"/>
  <c r="W1407" i="9"/>
  <c r="W1408" i="9"/>
  <c r="W1409" i="9"/>
  <c r="W1739" i="9"/>
  <c r="W595" i="9"/>
  <c r="W596" i="9"/>
  <c r="W130" i="9"/>
  <c r="W1245" i="9"/>
  <c r="W1246" i="9"/>
  <c r="W278" i="9"/>
  <c r="W279" i="9"/>
  <c r="W280" i="9"/>
  <c r="W1800" i="9"/>
  <c r="W1778" i="9"/>
  <c r="W1400" i="9"/>
  <c r="W1401" i="9"/>
  <c r="W653" i="9"/>
  <c r="W654" i="9"/>
  <c r="W1661" i="9"/>
  <c r="W1662" i="9"/>
  <c r="W12" i="9"/>
  <c r="W904" i="9"/>
  <c r="W905" i="9"/>
  <c r="W63" i="9"/>
  <c r="W43" i="9"/>
  <c r="W1097" i="9"/>
  <c r="W1098" i="9"/>
  <c r="W1380" i="9"/>
  <c r="W1381" i="9"/>
  <c r="W1831" i="9"/>
  <c r="W1830" i="9"/>
  <c r="W670" i="9"/>
  <c r="W1562" i="9"/>
  <c r="W1560" i="9"/>
  <c r="W1561" i="9"/>
  <c r="W81" i="9"/>
  <c r="W82" i="9"/>
  <c r="W83" i="9"/>
  <c r="W1767" i="9"/>
  <c r="W1768" i="9"/>
  <c r="W1360" i="9"/>
  <c r="W1171" i="9"/>
  <c r="W1169" i="9"/>
  <c r="W1170" i="9"/>
  <c r="W1581" i="9"/>
  <c r="W1578" i="9"/>
  <c r="W1579" i="9"/>
  <c r="W1580" i="9"/>
  <c r="W378" i="9"/>
  <c r="W379" i="9"/>
  <c r="W377" i="9"/>
  <c r="W380" i="9"/>
  <c r="W381" i="9"/>
  <c r="W1293" i="9"/>
  <c r="W1294" i="9"/>
  <c r="W799" i="9"/>
  <c r="W1379" i="9"/>
  <c r="W830" i="9"/>
  <c r="W782" i="9"/>
  <c r="W1011" i="9"/>
  <c r="W1012" i="9"/>
  <c r="W1013" i="9"/>
  <c r="W1695" i="9"/>
  <c r="W889" i="9"/>
  <c r="W886" i="9"/>
  <c r="W887" i="9"/>
  <c r="W888" i="9"/>
  <c r="W1614" i="9"/>
  <c r="W1615" i="9"/>
  <c r="W271" i="9"/>
  <c r="W273" i="9"/>
  <c r="W275" i="9"/>
  <c r="W276" i="9"/>
  <c r="W274" i="9"/>
  <c r="W272" i="9"/>
  <c r="W277" i="9"/>
  <c r="W883" i="9"/>
  <c r="W878" i="9"/>
  <c r="W879" i="9"/>
  <c r="W880" i="9"/>
  <c r="W881" i="9"/>
  <c r="W882" i="9"/>
  <c r="W11" i="9"/>
  <c r="W869" i="9"/>
  <c r="W1582" i="9"/>
  <c r="W1583" i="9"/>
  <c r="W1584" i="9"/>
  <c r="W1804" i="9"/>
  <c r="W1805" i="9"/>
  <c r="W1806" i="9"/>
  <c r="W1807" i="9"/>
  <c r="W32" i="9"/>
  <c r="W38" i="9"/>
  <c r="W24" i="9"/>
  <c r="W153" i="9"/>
  <c r="W1163" i="9"/>
  <c r="W1164" i="9"/>
  <c r="W1161" i="9"/>
  <c r="W1162" i="9"/>
  <c r="W1165" i="9"/>
  <c r="W1166" i="9"/>
  <c r="W1167" i="9"/>
  <c r="W1696" i="9"/>
  <c r="W672" i="9"/>
  <c r="W673" i="9"/>
  <c r="W671" i="9"/>
  <c r="W674" i="9"/>
  <c r="W1498" i="9"/>
  <c r="W1499" i="9"/>
  <c r="W1750" i="9"/>
  <c r="W1295" i="9"/>
  <c r="W1296" i="9"/>
  <c r="W1297" i="9"/>
  <c r="W1828" i="9"/>
  <c r="W1829" i="9"/>
  <c r="W1489" i="9"/>
  <c r="W1490" i="9"/>
  <c r="W1491" i="9"/>
  <c r="W1018" i="9"/>
  <c r="W1835" i="9"/>
  <c r="W1836" i="9"/>
  <c r="W1837" i="9"/>
  <c r="W340" i="9"/>
  <c r="W1761" i="9"/>
  <c r="W1762" i="9"/>
  <c r="W1763" i="9"/>
  <c r="W1765" i="9"/>
  <c r="W1766" i="9"/>
  <c r="W1764" i="9"/>
  <c r="W62" i="9"/>
  <c r="W9" i="9"/>
  <c r="W30" i="9"/>
  <c r="W2" i="9"/>
  <c r="W327" i="9"/>
  <c r="W328" i="9"/>
  <c r="W329" i="9"/>
  <c r="W325" i="9"/>
  <c r="W326" i="9"/>
  <c r="W1152" i="9"/>
  <c r="W1153" i="9"/>
  <c r="W1155" i="9"/>
  <c r="W1154" i="9"/>
  <c r="W431" i="9"/>
  <c r="W432" i="9"/>
  <c r="W1080" i="9"/>
  <c r="W1076" i="9"/>
  <c r="W1077" i="9"/>
  <c r="W1078" i="9"/>
  <c r="W1081" i="9"/>
  <c r="W1079" i="9"/>
  <c r="W353" i="9"/>
  <c r="W354" i="9"/>
  <c r="W358" i="9"/>
  <c r="W360" i="9"/>
  <c r="W361" i="9"/>
  <c r="W355" i="9"/>
  <c r="W356" i="9"/>
  <c r="W357" i="9"/>
  <c r="W359" i="9"/>
  <c r="W738" i="9"/>
  <c r="W582" i="9"/>
  <c r="W96" i="9"/>
  <c r="W117" i="9"/>
  <c r="W1832" i="9"/>
  <c r="W924" i="9"/>
  <c r="W925" i="9"/>
  <c r="W923" i="9"/>
  <c r="W926" i="9"/>
  <c r="W927" i="9"/>
  <c r="W922" i="9"/>
  <c r="W1914" i="9"/>
  <c r="W1915" i="9"/>
  <c r="W1916" i="9"/>
  <c r="W1917" i="9"/>
  <c r="W1622" i="9"/>
  <c r="W1280" i="9"/>
  <c r="W1281" i="9"/>
  <c r="W845" i="9"/>
  <c r="W846" i="9"/>
  <c r="W847" i="9"/>
  <c r="W844" i="9"/>
  <c r="W206" i="9"/>
  <c r="W40" i="9"/>
  <c r="W162" i="9"/>
  <c r="W163" i="9"/>
  <c r="W1706" i="9"/>
  <c r="W1893" i="9"/>
  <c r="W1894" i="9"/>
  <c r="W1946" i="9"/>
  <c r="W1947" i="9"/>
  <c r="W1948" i="9"/>
  <c r="W1949" i="9"/>
  <c r="W1850" i="9"/>
  <c r="W1848" i="9"/>
  <c r="W1849" i="9"/>
  <c r="W1769" i="9"/>
  <c r="W1094" i="9"/>
  <c r="W1095" i="9"/>
  <c r="W1096" i="9"/>
  <c r="W74" i="9"/>
  <c r="W177" i="9"/>
  <c r="W1009" i="9"/>
  <c r="W1010" i="9"/>
  <c r="W1008" i="9"/>
  <c r="W914" i="9"/>
  <c r="W915" i="9"/>
  <c r="W916" i="9"/>
  <c r="W1156" i="9"/>
  <c r="W1157" i="9"/>
  <c r="W1158" i="9"/>
  <c r="W1159" i="9"/>
  <c r="W794" i="9"/>
  <c r="W1016" i="9"/>
  <c r="W1017" i="9"/>
  <c r="W1015" i="9"/>
  <c r="W1456" i="9"/>
  <c r="W800" i="9"/>
  <c r="W801" i="9"/>
  <c r="W802" i="9"/>
  <c r="W803" i="9"/>
  <c r="W804" i="9"/>
  <c r="W1431" i="9"/>
  <c r="W1432" i="9"/>
  <c r="W1434" i="9"/>
  <c r="W1433" i="9"/>
  <c r="W1435" i="9"/>
  <c r="W109" i="9"/>
  <c r="W110" i="9"/>
  <c r="W111" i="9"/>
  <c r="W33" i="9"/>
  <c r="W186" i="9"/>
  <c r="W161" i="9"/>
  <c r="W200" i="9"/>
  <c r="W201" i="9"/>
  <c r="W123" i="9"/>
  <c r="W124" i="9"/>
  <c r="W125" i="9"/>
  <c r="W106" i="9"/>
  <c r="W107" i="9"/>
  <c r="W10" i="9"/>
  <c r="W858" i="9"/>
  <c r="W853" i="9"/>
  <c r="W855" i="9"/>
  <c r="W856" i="9"/>
  <c r="W857" i="9"/>
  <c r="W854" i="9"/>
  <c r="W1300" i="9"/>
  <c r="W1301" i="9"/>
  <c r="W1797" i="9"/>
  <c r="W1798" i="9"/>
  <c r="W1799" i="9"/>
  <c r="W1585" i="9"/>
  <c r="W1586" i="9"/>
  <c r="W1591" i="9"/>
  <c r="W1588" i="9"/>
  <c r="W1587" i="9"/>
  <c r="W1589" i="9"/>
  <c r="W1590" i="9"/>
  <c r="W785" i="9"/>
  <c r="W786" i="9"/>
  <c r="W787" i="9"/>
  <c r="W789" i="9"/>
  <c r="W788" i="9"/>
  <c r="W1844" i="9"/>
  <c r="W1845" i="9"/>
  <c r="W1611" i="9"/>
  <c r="W1612" i="9"/>
  <c r="W1610" i="9"/>
  <c r="W1613" i="9"/>
  <c r="W1555" i="9"/>
  <c r="W454" i="9"/>
  <c r="W718" i="9"/>
  <c r="W349" i="9"/>
  <c r="W1089" i="9"/>
  <c r="W1090" i="9"/>
  <c r="W1091" i="9"/>
  <c r="W1087" i="9"/>
  <c r="W1088" i="9"/>
  <c r="W1092" i="9"/>
  <c r="W1093" i="9"/>
  <c r="W1776" i="9"/>
  <c r="W1775" i="9"/>
  <c r="W1936" i="9"/>
  <c r="W1121" i="9"/>
  <c r="W527" i="9"/>
  <c r="W530" i="9"/>
  <c r="W528" i="9"/>
  <c r="W529" i="9"/>
  <c r="W531" i="9"/>
  <c r="W1451" i="9"/>
  <c r="W1452" i="9"/>
  <c r="W1453" i="9"/>
  <c r="W1454" i="9"/>
  <c r="W1455" i="9"/>
  <c r="W1497" i="9"/>
  <c r="W144" i="9"/>
  <c r="W1552" i="9"/>
  <c r="W1273" i="9"/>
  <c r="W1274" i="9"/>
  <c r="W1275" i="9"/>
  <c r="W1276" i="9"/>
  <c r="W1559" i="9"/>
  <c r="W1558" i="9"/>
  <c r="W1410" i="9"/>
  <c r="W1041" i="9"/>
  <c r="W1040" i="9"/>
  <c r="W1042" i="9"/>
  <c r="W1043" i="9"/>
  <c r="W1045" i="9"/>
  <c r="W1044" i="9"/>
  <c r="W1046" i="9"/>
  <c r="W1047" i="9"/>
  <c r="W1048" i="9"/>
  <c r="W1690" i="9"/>
  <c r="W1691" i="9"/>
  <c r="W1840" i="9"/>
  <c r="W1841" i="9"/>
  <c r="W1842" i="9"/>
  <c r="W1843" i="9"/>
  <c r="W1658" i="9"/>
  <c r="W1659" i="9"/>
  <c r="W1660" i="9"/>
  <c r="W1207" i="9"/>
  <c r="W1208" i="9"/>
  <c r="W314" i="9"/>
  <c r="W315" i="9"/>
  <c r="W1354" i="9"/>
  <c r="W1352" i="9"/>
  <c r="W1353" i="9"/>
  <c r="W54" i="9"/>
  <c r="W55" i="9"/>
  <c r="W136" i="9"/>
  <c r="W1528" i="9"/>
  <c r="W1529" i="9"/>
  <c r="W1530" i="9"/>
  <c r="W112" i="9"/>
  <c r="W113" i="9"/>
  <c r="W35" i="9"/>
  <c r="W36" i="9"/>
  <c r="W343" i="9"/>
  <c r="W344" i="9"/>
  <c r="W345" i="9"/>
  <c r="W346" i="9"/>
  <c r="W1726" i="9"/>
  <c r="W394" i="9"/>
  <c r="W395" i="9"/>
  <c r="W1537" i="9"/>
  <c r="W1534" i="9"/>
  <c r="W1535" i="9"/>
  <c r="W1536" i="9"/>
  <c r="W371" i="9"/>
  <c r="W372" i="9"/>
  <c r="W1631" i="9"/>
  <c r="W1634" i="9"/>
  <c r="W1632" i="9"/>
  <c r="W1630" i="9"/>
  <c r="W1633" i="9"/>
  <c r="W610" i="9"/>
  <c r="W608" i="9"/>
  <c r="W609" i="9"/>
  <c r="W1663" i="9"/>
  <c r="W1664" i="9"/>
  <c r="W1665" i="9"/>
  <c r="W1740" i="9"/>
  <c r="W435" i="9"/>
  <c r="W434" i="9"/>
  <c r="W433" i="9"/>
  <c r="W34" i="9"/>
  <c r="W31" i="9"/>
  <c r="W1214" i="9"/>
  <c r="W1215" i="9"/>
  <c r="W1216" i="9"/>
  <c r="W1217" i="9"/>
  <c r="W1717" i="9"/>
  <c r="W1718" i="9"/>
  <c r="W1950" i="9"/>
  <c r="W1314" i="9"/>
  <c r="W1315" i="9"/>
  <c r="W64" i="9"/>
  <c r="W322" i="9"/>
  <c r="W648" i="9"/>
  <c r="W649" i="9"/>
  <c r="W650" i="9"/>
  <c r="W647" i="9"/>
  <c r="W1543" i="9"/>
  <c r="W1323" i="9"/>
  <c r="W1324" i="9"/>
  <c r="W1327" i="9"/>
  <c r="W1322" i="9"/>
  <c r="W1325" i="9"/>
  <c r="W1326" i="9"/>
  <c r="W1495" i="9"/>
  <c r="W1496" i="9"/>
  <c r="W976" i="9"/>
  <c r="W977" i="9"/>
  <c r="W979" i="9"/>
  <c r="W980" i="9"/>
  <c r="W981" i="9"/>
  <c r="W982" i="9"/>
  <c r="W984" i="9"/>
  <c r="W983" i="9"/>
  <c r="W985" i="9"/>
  <c r="W986" i="9"/>
  <c r="W1071" i="9"/>
  <c r="W1074" i="9"/>
  <c r="W1075" i="9"/>
  <c r="W1072" i="9"/>
  <c r="W1073" i="9"/>
  <c r="W1189" i="9"/>
  <c r="W1192" i="9"/>
  <c r="W1193" i="9"/>
  <c r="W1187" i="9"/>
  <c r="W1188" i="9"/>
  <c r="W1190" i="9"/>
  <c r="W1191" i="9"/>
  <c r="W1697" i="9"/>
  <c r="W1698" i="9"/>
  <c r="W1684" i="9"/>
  <c r="W813" i="9"/>
  <c r="W814" i="9"/>
  <c r="W815" i="9"/>
  <c r="W93" i="9"/>
  <c r="W94" i="9"/>
  <c r="W176" i="9"/>
  <c r="W1312" i="9"/>
  <c r="W1500" i="9"/>
  <c r="W1501" i="9"/>
  <c r="W1502" i="9"/>
  <c r="W210" i="9"/>
  <c r="W208" i="9"/>
  <c r="W1888" i="9"/>
  <c r="W1889" i="9"/>
  <c r="W1890" i="9"/>
  <c r="W1160" i="9"/>
  <c r="W605" i="9"/>
  <c r="W606" i="9"/>
  <c r="W1378" i="9"/>
  <c r="W388" i="9"/>
  <c r="W1007" i="9"/>
  <c r="W1006" i="9"/>
  <c r="W307" i="9"/>
  <c r="W308" i="9"/>
  <c r="W310" i="9"/>
  <c r="W311" i="9"/>
  <c r="W309" i="9"/>
  <c r="W1931" i="9"/>
  <c r="W1779" i="9"/>
  <c r="W92" i="9"/>
  <c r="W68" i="9"/>
  <c r="W6" i="9"/>
  <c r="W165" i="9"/>
  <c r="W387" i="9"/>
  <c r="W383" i="9"/>
  <c r="W384" i="9"/>
  <c r="W385" i="9"/>
  <c r="W386" i="9"/>
  <c r="W1735" i="9"/>
  <c r="W1736" i="9"/>
  <c r="W1737" i="9"/>
  <c r="W1738" i="9"/>
  <c r="W490" i="9"/>
  <c r="W488" i="9"/>
  <c r="W489" i="9"/>
  <c r="W579" i="9"/>
  <c r="W580" i="9"/>
  <c r="W581" i="9"/>
  <c r="W637" i="9"/>
  <c r="W638" i="9"/>
  <c r="W639" i="9"/>
  <c r="W104" i="9"/>
  <c r="W105" i="9"/>
  <c r="W180" i="9"/>
  <c r="W50" i="9"/>
  <c r="W141" i="9"/>
  <c r="W209" i="9"/>
  <c r="W895" i="9"/>
  <c r="W892" i="9"/>
  <c r="W893" i="9"/>
  <c r="W894" i="9"/>
  <c r="W896" i="9"/>
  <c r="W897" i="9"/>
  <c r="W841" i="9"/>
  <c r="W437" i="9"/>
  <c r="W436" i="9"/>
  <c r="W438" i="9"/>
  <c r="W1887" i="9"/>
  <c r="W1742" i="9"/>
  <c r="W1743" i="9"/>
  <c r="W1745" i="9"/>
  <c r="W1744" i="9"/>
  <c r="W716" i="9"/>
  <c r="W717" i="9"/>
  <c r="W1415" i="9"/>
  <c r="W1416" i="9"/>
  <c r="W1417" i="9"/>
  <c r="W1418" i="9"/>
  <c r="W548" i="9"/>
  <c r="W549" i="9"/>
  <c r="W248" i="9"/>
  <c r="W250" i="9"/>
  <c r="W249" i="9"/>
  <c r="W740" i="9"/>
  <c r="W741" i="9"/>
  <c r="W742" i="9"/>
  <c r="W747" i="9"/>
  <c r="W22" i="9"/>
  <c r="W23" i="9"/>
  <c r="W99" i="9"/>
  <c r="W100" i="9"/>
  <c r="W137" i="9"/>
  <c r="W41" i="9"/>
  <c r="W42" i="9"/>
  <c r="W746" i="9"/>
  <c r="W739" i="9"/>
  <c r="W743" i="9"/>
  <c r="W744" i="9"/>
  <c r="W745" i="9"/>
  <c r="W748" i="9"/>
  <c r="W1060" i="9"/>
  <c r="W1063" i="9"/>
  <c r="W1064" i="9"/>
  <c r="W1061" i="9"/>
  <c r="W1062" i="9"/>
  <c r="W1065" i="9"/>
  <c r="W194" i="9"/>
  <c r="W1724" i="9"/>
  <c r="W1725" i="9"/>
  <c r="W203" i="9"/>
  <c r="W204" i="9"/>
  <c r="W205" i="9"/>
  <c r="W1592" i="9"/>
  <c r="W1308" i="9"/>
  <c r="W1309" i="9"/>
  <c r="W1310" i="9"/>
  <c r="W1311" i="9"/>
  <c r="W291" i="9"/>
  <c r="W293" i="9"/>
  <c r="W294" i="9"/>
  <c r="W295" i="9"/>
  <c r="W292" i="9"/>
  <c r="W1753" i="9"/>
  <c r="W1754" i="9"/>
  <c r="W121" i="9"/>
  <c r="W122" i="9"/>
  <c r="W167" i="9"/>
  <c r="W1943" i="9"/>
  <c r="W1944" i="9"/>
  <c r="W818" i="9"/>
  <c r="W819" i="9"/>
  <c r="W820" i="9"/>
  <c r="W1470" i="9"/>
  <c r="W1471" i="9"/>
  <c r="W1472" i="9"/>
  <c r="W1473" i="9"/>
  <c r="W1474" i="9"/>
  <c r="W1475" i="9"/>
  <c r="W421" i="9"/>
  <c r="W422" i="9"/>
  <c r="W420" i="9"/>
  <c r="W1403" i="9"/>
  <c r="W1402" i="9"/>
  <c r="W1343" i="9"/>
  <c r="W1344" i="9"/>
  <c r="W1345" i="9"/>
  <c r="W992" i="9"/>
  <c r="W993" i="9"/>
  <c r="W1514" i="9"/>
  <c r="W1515" i="9"/>
  <c r="W66" i="9"/>
  <c r="W1228" i="9"/>
  <c r="W1229" i="9"/>
  <c r="W97" i="9"/>
  <c r="W98" i="9"/>
  <c r="W1687" i="9"/>
  <c r="W1688" i="9"/>
  <c r="W576" i="9"/>
  <c r="W578" i="9"/>
  <c r="W577" i="9"/>
  <c r="W575" i="9"/>
  <c r="W1924" i="9"/>
  <c r="W75" i="9"/>
  <c r="W76" i="9"/>
  <c r="W90" i="9"/>
  <c r="W91" i="9"/>
  <c r="W749" i="9"/>
  <c r="W750" i="9"/>
  <c r="W751" i="9"/>
  <c r="W752" i="9"/>
  <c r="W753" i="9"/>
  <c r="W1861" i="9"/>
  <c r="W70" i="9"/>
  <c r="W71" i="9"/>
  <c r="W72" i="9"/>
  <c r="W85" i="9"/>
  <c r="W1862" i="9"/>
  <c r="W1863" i="9"/>
  <c r="W1864" i="9"/>
  <c r="W1391" i="9"/>
  <c r="W940" i="9"/>
  <c r="W939" i="9"/>
  <c r="W941" i="9"/>
  <c r="W1846" i="9"/>
  <c r="W1847" i="9"/>
  <c r="W917" i="9"/>
  <c r="W918" i="9"/>
  <c r="W1365" i="9"/>
  <c r="W1366" i="9"/>
  <c r="W1367" i="9"/>
  <c r="W1368" i="9"/>
  <c r="W1477" i="9"/>
  <c r="W1478" i="9"/>
  <c r="W1479" i="9"/>
  <c r="W1640" i="9"/>
  <c r="W1641" i="9"/>
  <c r="W1642" i="9"/>
  <c r="W931" i="9"/>
  <c r="W932" i="9"/>
  <c r="W1316" i="9"/>
  <c r="W1317" i="9"/>
  <c r="W1318" i="9"/>
  <c r="W1110" i="9"/>
  <c r="W1112" i="9"/>
  <c r="W1113" i="9"/>
  <c r="W1115" i="9"/>
  <c r="W1116" i="9"/>
  <c r="W1111" i="9"/>
  <c r="W1114" i="9"/>
  <c r="W129" i="9"/>
  <c r="W156" i="9"/>
  <c r="W312" i="9"/>
  <c r="W313" i="9"/>
  <c r="W603" i="9"/>
  <c r="W604" i="9"/>
  <c r="W37" i="9"/>
  <c r="W164" i="9"/>
  <c r="W1650" i="9"/>
  <c r="W1652" i="9"/>
  <c r="W1651" i="9"/>
  <c r="W1653" i="9"/>
  <c r="W1329" i="9"/>
  <c r="W1330" i="9"/>
  <c r="W1331" i="9"/>
  <c r="W1332" i="9"/>
  <c r="W1333" i="9"/>
  <c r="W1760" i="9"/>
  <c r="W508" i="9"/>
  <c r="W510" i="9"/>
  <c r="W509" i="9"/>
  <c r="W511" i="9"/>
  <c r="W512" i="9"/>
  <c r="W1516" i="9"/>
  <c r="W1517" i="9"/>
  <c r="W1211" i="9"/>
  <c r="W1212" i="9"/>
  <c r="W1213" i="9"/>
  <c r="W480" i="9"/>
  <c r="W479" i="9"/>
  <c r="W382" i="9"/>
  <c r="W1820" i="9"/>
  <c r="W1821" i="9"/>
  <c r="W1822" i="9"/>
  <c r="W1823" i="9"/>
  <c r="W600" i="9"/>
  <c r="W601" i="9"/>
  <c r="W602" i="9"/>
  <c r="W599" i="9"/>
  <c r="W191" i="9"/>
  <c r="W1891" i="9"/>
  <c r="W1892" i="9"/>
  <c r="W1855" i="9"/>
  <c r="W1856" i="9"/>
  <c r="W1857" i="9"/>
  <c r="W1858" i="9"/>
  <c r="W1859" i="9"/>
  <c r="W1860" i="9"/>
  <c r="W864" i="9"/>
  <c r="W229" i="9"/>
  <c r="W230" i="9"/>
  <c r="W231" i="9"/>
  <c r="W232" i="9"/>
  <c r="W1703" i="9"/>
  <c r="W1704" i="9"/>
  <c r="W1705" i="9"/>
  <c r="W1255" i="9"/>
  <c r="W1256" i="9"/>
  <c r="W1257" i="9"/>
  <c r="W323" i="9"/>
  <c r="W1565" i="9"/>
  <c r="W1465" i="9"/>
  <c r="W1466" i="9"/>
  <c r="W503" i="9"/>
  <c r="W504" i="9"/>
  <c r="W506" i="9"/>
  <c r="W507" i="9"/>
  <c r="W505" i="9"/>
  <c r="W1145" i="9"/>
  <c r="W1885" i="9"/>
  <c r="W1886" i="9"/>
  <c r="W1014" i="9"/>
  <c r="W714" i="9"/>
  <c r="W712" i="9"/>
  <c r="W710" i="9"/>
  <c r="W711" i="9"/>
  <c r="W713" i="9"/>
  <c r="W691" i="9"/>
  <c r="W692" i="9"/>
  <c r="W693" i="9"/>
  <c r="W694" i="9"/>
  <c r="W690" i="9"/>
  <c r="W890" i="9"/>
  <c r="W891" i="9"/>
  <c r="W572" i="9"/>
  <c r="W1772" i="9"/>
  <c r="W462" i="9"/>
  <c r="W463" i="9"/>
  <c r="W1721" i="9"/>
  <c r="W1722" i="9"/>
  <c r="W1723" i="9"/>
  <c r="W1390" i="9"/>
  <c r="W1388" i="9"/>
  <c r="W1389" i="9"/>
  <c r="W859" i="9"/>
  <c r="W860" i="9"/>
  <c r="W861" i="9"/>
  <c r="W862" i="9"/>
  <c r="W863" i="9"/>
  <c r="W806" i="9"/>
  <c r="W807" i="9"/>
  <c r="W805" i="9"/>
  <c r="W1553" i="9"/>
  <c r="W1554" i="9"/>
  <c r="W754" i="9"/>
  <c r="W755" i="9"/>
  <c r="W756" i="9"/>
  <c r="W1672" i="9"/>
  <c r="W1673" i="9"/>
  <c r="W1674" i="9"/>
  <c r="W1675" i="9"/>
  <c r="W1676" i="9"/>
  <c r="W1646" i="9"/>
  <c r="W1649" i="9"/>
  <c r="W1647" i="9"/>
  <c r="W1648" i="9"/>
  <c r="W1394" i="9"/>
  <c r="W1395" i="9"/>
  <c r="W1397" i="9"/>
  <c r="W1396" i="9"/>
  <c r="W667" i="9"/>
  <c r="W1771" i="9"/>
  <c r="W1794" i="9"/>
  <c r="W1795" i="9"/>
  <c r="W1790" i="9"/>
  <c r="W1791" i="9"/>
  <c r="W1792" i="9"/>
  <c r="W1793" i="9"/>
  <c r="W1448" i="9"/>
  <c r="W1449" i="9"/>
  <c r="W1692" i="9"/>
  <c r="W473" i="9"/>
  <c r="W474" i="9"/>
  <c r="W477" i="9"/>
  <c r="W478" i="9"/>
  <c r="W475" i="9"/>
  <c r="W476" i="9"/>
  <c r="W457" i="9"/>
  <c r="W455" i="9"/>
  <c r="W456" i="9"/>
  <c r="W53" i="9"/>
  <c r="W134" i="9"/>
  <c r="W1677" i="9"/>
  <c r="W1678" i="9"/>
  <c r="W573" i="9"/>
  <c r="W1809" i="9"/>
  <c r="W1808" i="9"/>
  <c r="W1810" i="9"/>
  <c r="W1538" i="9"/>
  <c r="W1539" i="9"/>
  <c r="W1540" i="9"/>
  <c r="W367" i="9"/>
  <c r="W668" i="9"/>
  <c r="W669" i="9"/>
  <c r="W1623" i="9"/>
  <c r="W1624" i="9"/>
  <c r="W1124" i="9"/>
  <c r="W1127" i="9"/>
  <c r="W1125" i="9"/>
  <c r="W1126" i="9"/>
  <c r="W790" i="9"/>
  <c r="W792" i="9"/>
  <c r="W791" i="9"/>
  <c r="W1679" i="9"/>
  <c r="W1719" i="9"/>
  <c r="W1720" i="9"/>
  <c r="W142" i="9"/>
  <c r="W157" i="9"/>
  <c r="W158" i="9"/>
  <c r="W108" i="9"/>
  <c r="W630" i="9"/>
  <c r="W631" i="9"/>
  <c r="W632" i="9"/>
  <c r="W1686" i="9"/>
  <c r="W16" i="9"/>
  <c r="W17" i="9"/>
  <c r="W213" i="9"/>
  <c r="W998" i="9"/>
  <c r="W999" i="9"/>
  <c r="W1000" i="9"/>
  <c r="W1001" i="9"/>
  <c r="W225" i="9"/>
  <c r="W226" i="9"/>
  <c r="W224" i="9"/>
  <c r="W228" i="9"/>
  <c r="W227" i="9"/>
  <c r="W1786" i="9"/>
  <c r="W65" i="9"/>
  <c r="W48" i="9"/>
  <c r="W45" i="9"/>
  <c r="W46" i="9"/>
  <c r="W646" i="9"/>
  <c r="W644" i="9"/>
  <c r="W645" i="9"/>
  <c r="W1531" i="9"/>
  <c r="W1532" i="9"/>
  <c r="W1533" i="9"/>
  <c r="W1411" i="9"/>
  <c r="W1412" i="9"/>
  <c r="W1413" i="9"/>
  <c r="W1414" i="9"/>
  <c r="W1265" i="9"/>
  <c r="W1227" i="9"/>
  <c r="W1464" i="9"/>
  <c r="W1460" i="9"/>
  <c r="W1458" i="9"/>
  <c r="W1459" i="9"/>
  <c r="W1461" i="9"/>
  <c r="W1462" i="9"/>
  <c r="W1463" i="9"/>
  <c r="W1437" i="9"/>
  <c r="W1438" i="9"/>
  <c r="W1436" i="9"/>
  <c r="W946" i="9"/>
  <c r="W816" i="9"/>
  <c r="W1939" i="9"/>
  <c r="W1272" i="9"/>
  <c r="W1643" i="9"/>
  <c r="W1644" i="9"/>
  <c r="W1645" i="9"/>
  <c r="W266" i="9"/>
  <c r="W267" i="9"/>
  <c r="W268" i="9"/>
  <c r="W116" i="9"/>
  <c r="W171" i="9"/>
  <c r="W172" i="9"/>
  <c r="W173" i="9"/>
  <c r="W174" i="9"/>
  <c r="W563" i="9"/>
  <c r="W566" i="9"/>
  <c r="W560" i="9"/>
  <c r="W564" i="9"/>
  <c r="W565" i="9"/>
  <c r="W561" i="9"/>
  <c r="W567" i="9"/>
  <c r="W568" i="9"/>
  <c r="W562" i="9"/>
  <c r="W569" i="9"/>
  <c r="W570" i="9"/>
  <c r="W571" i="9"/>
  <c r="W443" i="9"/>
  <c r="W444" i="9"/>
  <c r="W442" i="9"/>
  <c r="W1392" i="9"/>
  <c r="W1393" i="9"/>
  <c r="W522" i="9"/>
  <c r="W523" i="9"/>
  <c r="W521" i="9"/>
  <c r="W1264" i="9"/>
  <c r="W1505" i="9"/>
  <c r="W1506" i="9"/>
  <c r="W1759" i="9"/>
  <c r="W679" i="9"/>
  <c r="W680" i="9"/>
  <c r="W1683" i="9"/>
  <c r="W1682" i="9"/>
  <c r="W1868" i="9"/>
  <c r="W1866" i="9"/>
  <c r="W1867" i="9"/>
  <c r="W1869" i="9"/>
  <c r="W405" i="9"/>
  <c r="W406" i="9"/>
  <c r="W1895" i="9"/>
  <c r="W233" i="9"/>
  <c r="W235" i="9"/>
  <c r="W234" i="9"/>
  <c r="W237" i="9"/>
  <c r="W238" i="9"/>
  <c r="W236" i="9"/>
  <c r="W1049" i="9"/>
  <c r="W1050" i="9"/>
  <c r="W465" i="9"/>
  <c r="W466" i="9"/>
  <c r="W464" i="9"/>
  <c r="W467" i="9"/>
  <c r="W468" i="9"/>
  <c r="W469" i="9"/>
  <c r="W1148" i="9"/>
  <c r="W1149" i="9"/>
  <c r="W1150" i="9"/>
  <c r="W1151" i="9"/>
  <c r="W365" i="9"/>
  <c r="W366" i="9"/>
  <c r="W1605" i="9"/>
  <c r="W1604" i="9"/>
  <c r="W1427" i="9"/>
  <c r="W1425" i="9"/>
  <c r="W1426" i="9"/>
  <c r="W95" i="9"/>
  <c r="W87" i="9"/>
  <c r="W88" i="9"/>
  <c r="W89" i="9"/>
  <c r="W1146" i="9"/>
  <c r="W1147" i="9"/>
  <c r="W1334" i="9"/>
  <c r="W1940" i="9"/>
  <c r="W1941" i="9"/>
  <c r="W1942" i="9"/>
  <c r="W1200" i="9"/>
  <c r="W1201" i="9"/>
  <c r="W1198" i="9"/>
  <c r="W1199" i="9"/>
  <c r="W1202" i="9"/>
  <c r="W793" i="9"/>
  <c r="W1865" i="9"/>
  <c r="W1755" i="9"/>
  <c r="W1756" i="9"/>
  <c r="W1480" i="9"/>
  <c r="W1481" i="9"/>
  <c r="W1482" i="9"/>
  <c r="W1483" i="9"/>
  <c r="W1484" i="9"/>
  <c r="W1486" i="9"/>
  <c r="W1485" i="9"/>
  <c r="W1575" i="9"/>
  <c r="W1576" i="9"/>
  <c r="W1577" i="9"/>
  <c r="W1657" i="9"/>
  <c r="W1870" i="9"/>
  <c r="W1871" i="9"/>
  <c r="W1131" i="9"/>
  <c r="W532" i="9"/>
  <c r="W973" i="9"/>
  <c r="W974" i="9"/>
  <c r="W975" i="9"/>
  <c r="W554" i="9"/>
  <c r="W1801" i="9"/>
  <c r="W1802" i="9"/>
  <c r="W1803" i="9"/>
  <c r="W607" i="9"/>
  <c r="W1298" i="9"/>
  <c r="W1299" i="9"/>
  <c r="W1099" i="9"/>
  <c r="W933" i="9"/>
  <c r="W934" i="9"/>
  <c r="W935" i="9"/>
  <c r="W936" i="9"/>
  <c r="W937" i="9"/>
  <c r="W938" i="9"/>
  <c r="W640" i="9"/>
  <c r="W641" i="9"/>
  <c r="W642" i="9"/>
  <c r="W874" i="9"/>
  <c r="W873" i="9"/>
  <c r="W875" i="9"/>
  <c r="W876" i="9"/>
  <c r="W611" i="9"/>
  <c r="W612" i="9"/>
  <c r="W614" i="9"/>
  <c r="W613" i="9"/>
  <c r="W217" i="9"/>
  <c r="W218" i="9"/>
  <c r="W219" i="9"/>
  <c r="W1030" i="9"/>
  <c r="W1038" i="9"/>
  <c r="W1031" i="9"/>
  <c r="W1032" i="9"/>
  <c r="W1039" i="9"/>
  <c r="W1033" i="9"/>
  <c r="W1034" i="9"/>
  <c r="W1035" i="9"/>
  <c r="W1036" i="9"/>
  <c r="W1037" i="9"/>
  <c r="W299" i="9"/>
  <c r="W967" i="9"/>
  <c r="W968" i="9"/>
  <c r="W969" i="9"/>
  <c r="W451" i="9"/>
  <c r="W826" i="9"/>
  <c r="W827" i="9"/>
  <c r="W825" i="9"/>
  <c r="W138" i="9"/>
  <c r="W139" i="9"/>
  <c r="W817" i="9"/>
  <c r="W987" i="9"/>
  <c r="W988" i="9"/>
  <c r="W989" i="9"/>
  <c r="W990" i="9"/>
  <c r="W991" i="9"/>
  <c r="W1757" i="9"/>
  <c r="W1758" i="9"/>
  <c r="W1385" i="9"/>
  <c r="W1386" i="9"/>
  <c r="W1387" i="9"/>
  <c r="W994" i="9"/>
  <c r="W1504" i="9"/>
  <c r="W1503" i="9"/>
  <c r="W1951" i="9"/>
  <c r="W269" i="9"/>
  <c r="W270" i="9"/>
  <c r="W734" i="9"/>
  <c r="W735" i="9"/>
  <c r="W736" i="9"/>
  <c r="W737" i="9"/>
  <c r="W733" i="9"/>
  <c r="W598" i="9"/>
  <c r="W597" i="9"/>
  <c r="W1601" i="9"/>
  <c r="W1602" i="9"/>
  <c r="W1593" i="9"/>
  <c r="W1594" i="9"/>
  <c r="W1595" i="9"/>
  <c r="W1596" i="9"/>
  <c r="W1597" i="9"/>
  <c r="W1598" i="9"/>
  <c r="W1599" i="9"/>
  <c r="W1600" i="9"/>
  <c r="W1128" i="9"/>
  <c r="W1129" i="9"/>
  <c r="W1130" i="9"/>
  <c r="W1335" i="9"/>
  <c r="W1945" i="9"/>
  <c r="W1328" i="9"/>
  <c r="W25" i="9"/>
  <c r="W149" i="9"/>
  <c r="W150" i="9"/>
  <c r="W1693" i="9"/>
  <c r="W1694" i="9"/>
  <c r="W1249" i="9"/>
  <c r="W1250" i="9"/>
  <c r="W1251" i="9"/>
  <c r="W1252" i="9"/>
  <c r="W1253" i="9"/>
  <c r="W1247" i="9"/>
  <c r="W1248" i="9"/>
  <c r="W288" i="9"/>
  <c r="W281" i="9"/>
  <c r="W282" i="9"/>
  <c r="W283" i="9"/>
  <c r="W284" i="9"/>
  <c r="W286" i="9"/>
  <c r="W285" i="9"/>
  <c r="W287" i="9"/>
  <c r="W341" i="9"/>
  <c r="W342" i="9"/>
  <c r="W872" i="9"/>
  <c r="W870" i="9"/>
  <c r="W871" i="9"/>
  <c r="W1567" i="9"/>
  <c r="W1568" i="9"/>
  <c r="W1569" i="9"/>
  <c r="W1789" i="9"/>
  <c r="W1469" i="9"/>
  <c r="W1226" i="9"/>
  <c r="W472" i="9"/>
  <c r="W1277" i="9"/>
  <c r="W1278" i="9"/>
  <c r="W1279" i="9"/>
  <c r="W850" i="9"/>
  <c r="W851" i="9"/>
  <c r="W852" i="9"/>
  <c r="W848" i="9"/>
  <c r="W849" i="9"/>
  <c r="W1369" i="9"/>
  <c r="W1370" i="9"/>
  <c r="W1371" i="9"/>
  <c r="W1372" i="9"/>
  <c r="W447" i="9"/>
  <c r="W448" i="9"/>
  <c r="W449" i="9"/>
  <c r="W445" i="9"/>
  <c r="W446" i="9"/>
  <c r="W1356" i="9"/>
  <c r="W1357" i="9"/>
  <c r="W1358" i="9"/>
  <c r="W1359" i="9"/>
  <c r="W1513" i="9"/>
  <c r="W1510" i="9"/>
  <c r="W1511" i="9"/>
  <c r="W1512" i="9"/>
  <c r="W1935" i="9"/>
  <c r="W253" i="9"/>
  <c r="W252" i="9"/>
  <c r="W254" i="9"/>
  <c r="W251" i="9"/>
  <c r="W1525" i="9"/>
  <c r="W1518" i="9"/>
  <c r="W1519" i="9"/>
  <c r="W1520" i="9"/>
  <c r="W1521" i="9"/>
  <c r="W1522" i="9"/>
  <c r="W1523" i="9"/>
  <c r="W1524" i="9"/>
  <c r="W913" i="9"/>
  <c r="W910" i="9"/>
  <c r="W911" i="9"/>
  <c r="W912" i="9"/>
  <c r="W779" i="9"/>
  <c r="W780" i="9"/>
  <c r="W781" i="9"/>
  <c r="W175" i="9"/>
  <c r="W133" i="9"/>
  <c r="W1439" i="9"/>
  <c r="W1655" i="9"/>
  <c r="W1656" i="9"/>
  <c r="W1107" i="9"/>
  <c r="W1108" i="9"/>
  <c r="W1109" i="9"/>
  <c r="W1777" i="9"/>
  <c r="W1377" i="9"/>
  <c r="W1373" i="9"/>
  <c r="W1374" i="9"/>
  <c r="W1375" i="9"/>
  <c r="W1376" i="9"/>
  <c r="W1928" i="9"/>
  <c r="W1929" i="9"/>
  <c r="W1930" i="9"/>
  <c r="W1340" i="9"/>
  <c r="W1341" i="9"/>
  <c r="W1339" i="9"/>
  <c r="W1342" i="9"/>
  <c r="W316" i="9"/>
  <c r="W319" i="9"/>
  <c r="W320" i="9"/>
  <c r="W321" i="9"/>
  <c r="W317" i="9"/>
  <c r="W318" i="9"/>
  <c r="W1877" i="9"/>
  <c r="W1879" i="9"/>
  <c r="W1878" i="9"/>
  <c r="W949" i="9"/>
  <c r="W950" i="9"/>
  <c r="W947" i="9"/>
  <c r="W948" i="9"/>
  <c r="W1494" i="9"/>
  <c r="W1603" i="9"/>
  <c r="W1699" i="9"/>
  <c r="W1883" i="9"/>
  <c r="W1884" i="9"/>
  <c r="W459" i="9"/>
  <c r="W458" i="9"/>
  <c r="W460" i="9"/>
  <c r="W49" i="9"/>
  <c r="W7" i="9"/>
  <c r="W8" i="9"/>
  <c r="W1254" i="9"/>
  <c r="W1824" i="9"/>
  <c r="W1825" i="9"/>
  <c r="W1826" i="9"/>
  <c r="W1827" i="9"/>
  <c r="W557" i="9"/>
  <c r="W558" i="9"/>
  <c r="W555" i="9"/>
  <c r="W556" i="9"/>
  <c r="W559" i="9"/>
  <c r="W376" i="9"/>
  <c r="W487" i="9"/>
  <c r="W481" i="9"/>
  <c r="W485" i="9"/>
  <c r="W486" i="9"/>
  <c r="W482" i="9"/>
  <c r="W483" i="9"/>
  <c r="W484" i="9"/>
  <c r="W1204" i="9"/>
  <c r="W1206" i="9"/>
  <c r="W1205" i="9"/>
  <c r="W1746" i="9"/>
  <c r="W1748" i="9"/>
  <c r="W1749" i="9"/>
  <c r="W1747" i="9"/>
  <c r="W1817" i="9"/>
  <c r="W1818" i="9"/>
  <c r="W1819" i="9"/>
  <c r="W86" i="9"/>
  <c r="W21" i="9"/>
  <c r="W1224" i="9"/>
  <c r="W1225" i="9"/>
  <c r="W1223" i="9"/>
  <c r="W1564" i="9"/>
  <c r="W1287" i="9"/>
  <c r="W1288" i="9"/>
  <c r="W1286" i="9"/>
  <c r="W1289" i="9"/>
  <c r="W797" i="9"/>
  <c r="W1570" i="9"/>
  <c r="W1269" i="9"/>
  <c r="W1266" i="9"/>
  <c r="W1267" i="9"/>
  <c r="W1268" i="9"/>
  <c r="W1872" i="9"/>
  <c r="W1873" i="9"/>
  <c r="W102" i="9"/>
  <c r="W103" i="9"/>
  <c r="W1103" i="9"/>
  <c r="W1104" i="9"/>
  <c r="W1105" i="9"/>
  <c r="W1106" i="9"/>
  <c r="W900" i="9"/>
  <c r="W901" i="9"/>
  <c r="W902" i="9"/>
  <c r="W899" i="9"/>
  <c r="W903" i="9"/>
  <c r="W413" i="9"/>
  <c r="W1783" i="9"/>
  <c r="W1185" i="9"/>
  <c r="W1186" i="9"/>
  <c r="W1907" i="9"/>
  <c r="W1908" i="9"/>
  <c r="W1911" i="9"/>
  <c r="W1909" i="9"/>
  <c r="W1910" i="9"/>
  <c r="W1912" i="9"/>
  <c r="W539" i="9"/>
  <c r="W540" i="9"/>
  <c r="W533" i="9"/>
  <c r="W535" i="9"/>
  <c r="W537" i="9"/>
  <c r="W534" i="9"/>
  <c r="W538" i="9"/>
  <c r="W179" i="9"/>
  <c r="W44" i="9"/>
  <c r="W77" i="9"/>
  <c r="W79" i="9"/>
  <c r="W80" i="9"/>
  <c r="W57" i="9"/>
  <c r="W58" i="9"/>
  <c r="W536" i="9"/>
  <c r="W59" i="9"/>
  <c r="W60" i="9"/>
  <c r="W193" i="9"/>
  <c r="W67" i="9"/>
  <c r="W963" i="9"/>
  <c r="W964" i="9"/>
  <c r="W1880" i="9"/>
  <c r="W1881" i="9"/>
  <c r="W587" i="9"/>
  <c r="W588" i="9"/>
  <c r="W585" i="9"/>
  <c r="W583" i="9"/>
  <c r="W584" i="9"/>
  <c r="W589" i="9"/>
  <c r="W590" i="9"/>
  <c r="W586" i="9"/>
  <c r="W591" i="9"/>
  <c r="W633" i="9"/>
  <c r="W634" i="9"/>
  <c r="W699" i="9"/>
  <c r="W701" i="9"/>
  <c r="W700" i="9"/>
  <c r="W1784" i="9"/>
  <c r="W1785" i="9"/>
  <c r="W835" i="9"/>
  <c r="W836" i="9"/>
  <c r="W833" i="9"/>
  <c r="W834" i="9"/>
  <c r="W166" i="9"/>
  <c r="W145" i="9"/>
  <c r="W146" i="9"/>
  <c r="W147" i="9"/>
  <c r="W101" i="9"/>
  <c r="W1083" i="9"/>
  <c r="W1084" i="9"/>
  <c r="W1085" i="9"/>
  <c r="W1086" i="9"/>
  <c r="W1082" i="9"/>
  <c r="W417" i="9"/>
  <c r="W416" i="9"/>
  <c r="W418" i="9"/>
  <c r="W419" i="9"/>
  <c r="W396" i="9"/>
  <c r="W397" i="9"/>
  <c r="W398" i="9"/>
  <c r="W1923" i="9"/>
  <c r="W1571" i="9"/>
  <c r="W1572" i="9"/>
  <c r="W1573" i="9"/>
  <c r="W1574" i="9"/>
  <c r="W181" i="9"/>
  <c r="W182" i="9"/>
  <c r="W960" i="9"/>
  <c r="W961" i="9"/>
  <c r="W962" i="9"/>
  <c r="W958" i="9"/>
  <c r="W959" i="9"/>
  <c r="W1382" i="9"/>
  <c r="W1383" i="9"/>
  <c r="W1384" i="9"/>
  <c r="W1833" i="9"/>
  <c r="W1834" i="9"/>
  <c r="W795" i="9"/>
  <c r="W796" i="9"/>
  <c r="W681" i="9"/>
  <c r="W682" i="9"/>
  <c r="W683" i="9"/>
  <c r="W305" i="9"/>
  <c r="W306" i="9"/>
  <c r="W1933" i="9"/>
  <c r="W1934" i="9"/>
  <c r="W168" i="9"/>
  <c r="W169" i="9"/>
  <c r="W170" i="9"/>
  <c r="W114" i="9"/>
  <c r="W115" i="9"/>
  <c r="W185" i="9"/>
  <c r="W865" i="9"/>
  <c r="W866" i="9"/>
  <c r="W868" i="9"/>
  <c r="W867" i="9"/>
  <c r="W1770" i="9"/>
  <c r="W243" i="9"/>
  <c r="W239" i="9"/>
  <c r="W240" i="9"/>
  <c r="W241" i="9"/>
  <c r="W242" i="9"/>
  <c r="W1773" i="9"/>
  <c r="W1774" i="9"/>
  <c r="W1897" i="9"/>
  <c r="W1898" i="9"/>
  <c r="W1132" i="9"/>
  <c r="W1133" i="9"/>
  <c r="W1307" i="9"/>
  <c r="W1305" i="9"/>
  <c r="W1306" i="9"/>
  <c r="W289" i="9"/>
  <c r="W290" i="9"/>
  <c r="W399" i="9"/>
  <c r="W810" i="9"/>
  <c r="W811" i="9"/>
  <c r="W808" i="9"/>
  <c r="W809" i="9"/>
  <c r="W812" i="9"/>
  <c r="W131" i="9"/>
  <c r="W132" i="9"/>
  <c r="W1654" i="9"/>
  <c r="W452" i="9"/>
  <c r="W453" i="9"/>
  <c r="W1239" i="9"/>
  <c r="W1240" i="9"/>
  <c r="W1242" i="9"/>
  <c r="W1243" i="9"/>
  <c r="W1244" i="9"/>
  <c r="W1241" i="9"/>
  <c r="W1680" i="9"/>
  <c r="W1681" i="9"/>
  <c r="W774" i="9"/>
  <c r="W776" i="9"/>
  <c r="W777" i="9"/>
  <c r="W775" i="9"/>
  <c r="W778" i="9"/>
  <c r="W1905" i="9"/>
  <c r="W1906" i="9"/>
  <c r="W1270" i="9"/>
  <c r="W1271" i="9"/>
  <c r="W1100" i="9"/>
  <c r="W1101" i="9"/>
  <c r="W1102" i="9"/>
  <c r="W1313" i="9"/>
  <c r="W1123" i="9"/>
  <c r="W1179" i="9"/>
  <c r="W1180" i="9"/>
  <c r="W1178" i="9"/>
  <c r="W898" i="9"/>
  <c r="W1195" i="9"/>
  <c r="W1196" i="9"/>
  <c r="W1194" i="9"/>
  <c r="W1336" i="9"/>
  <c r="W324" i="9"/>
  <c r="W118" i="9"/>
  <c r="W78" i="9"/>
  <c r="W1913" i="9"/>
  <c r="W1700" i="9"/>
  <c r="W1701" i="9"/>
  <c r="W1702" i="9"/>
  <c r="W1184" i="9"/>
  <c r="W1183" i="9"/>
  <c r="W1952" i="9"/>
  <c r="W1854" i="9"/>
  <c r="W1852" i="9"/>
  <c r="W1853" i="9"/>
  <c r="W615" i="9"/>
  <c r="W616" i="9"/>
  <c r="W617" i="9"/>
  <c r="W618" i="9"/>
  <c r="W619" i="9"/>
  <c r="W620" i="9"/>
  <c r="W1882" i="9"/>
  <c r="W1122" i="9"/>
  <c r="W728" i="9"/>
  <c r="W729" i="9"/>
  <c r="W730" i="9"/>
  <c r="W731" i="9"/>
  <c r="W732" i="9"/>
  <c r="W726" i="9"/>
  <c r="W725" i="9"/>
  <c r="W727" i="9"/>
  <c r="W1796" i="9"/>
  <c r="W335" i="9"/>
  <c r="W336" i="9"/>
  <c r="W1134" i="9"/>
  <c r="W1404" i="9"/>
  <c r="W1405" i="9"/>
  <c r="W828" i="9"/>
  <c r="W829" i="9"/>
  <c r="W643" i="9"/>
  <c r="W1337" i="9"/>
  <c r="W1338" i="9"/>
  <c r="W783" i="9"/>
  <c r="W784" i="9"/>
  <c r="W1787" i="9"/>
  <c r="W1788" i="9"/>
  <c r="W1420" i="9"/>
  <c r="W1421" i="9"/>
  <c r="W821" i="9"/>
  <c r="W822" i="9"/>
  <c r="W823" i="9"/>
  <c r="W824" i="9"/>
  <c r="W244" i="9"/>
  <c r="W245" i="9"/>
  <c r="W246" i="9"/>
  <c r="W247" i="9"/>
  <c r="W393" i="9"/>
  <c r="W664" i="9"/>
  <c r="W665" i="9"/>
  <c r="W666" i="9"/>
  <c r="W952" i="9"/>
  <c r="W955" i="9"/>
  <c r="W956" i="9"/>
  <c r="W957" i="9"/>
  <c r="W954" i="9"/>
  <c r="W953" i="9"/>
  <c r="W951" i="9"/>
  <c r="W1751" i="9"/>
  <c r="W1752" i="9"/>
  <c r="W39" i="9"/>
  <c r="W214" i="9"/>
  <c r="W215" i="9"/>
  <c r="W216" i="9"/>
  <c r="W1440" i="9"/>
  <c r="W1441" i="9"/>
  <c r="W1442" i="9"/>
  <c r="W1443" i="9"/>
  <c r="W1444" i="9"/>
  <c r="W1932" i="9"/>
  <c r="W192" i="9"/>
  <c r="W1069" i="9"/>
  <c r="W1070" i="9"/>
  <c r="W197" i="9"/>
  <c r="W198" i="9"/>
  <c r="W199" i="9"/>
  <c r="W61" i="9"/>
  <c r="W18" i="9"/>
  <c r="W73" i="9"/>
  <c r="W143" i="9"/>
  <c r="W183" i="9"/>
  <c r="W766" i="9"/>
  <c r="W765" i="9"/>
  <c r="W767" i="9"/>
  <c r="W768" i="9"/>
  <c r="W762" i="9"/>
  <c r="W763" i="9"/>
  <c r="W764" i="9"/>
  <c r="W1487" i="9"/>
  <c r="W1488" i="9"/>
  <c r="W550" i="9"/>
  <c r="W553" i="9"/>
  <c r="W551" i="9"/>
  <c r="W552" i="9"/>
  <c r="W678" i="9"/>
  <c r="W906" i="9"/>
  <c r="W907" i="9"/>
  <c r="W908" i="9"/>
  <c r="W909" i="9"/>
  <c r="W684" i="9"/>
  <c r="W685" i="9"/>
  <c r="W212" i="9"/>
  <c r="W441" i="9"/>
  <c r="W439" i="9"/>
  <c r="W440" i="9"/>
  <c r="W1544" i="9"/>
  <c r="W1545" i="9"/>
  <c r="W759" i="9"/>
  <c r="W760" i="9"/>
  <c r="W757" i="9"/>
  <c r="W761" i="9"/>
  <c r="W758" i="9"/>
  <c r="W1566" i="9"/>
  <c r="W715" i="9"/>
  <c r="W1902" i="9"/>
  <c r="W1903" i="9"/>
  <c r="W1904" i="9"/>
  <c r="W389" i="9"/>
  <c r="W1556" i="9"/>
  <c r="W1557" i="9"/>
  <c r="W1685" i="9"/>
  <c r="W1067" i="9"/>
  <c r="W1068" i="9"/>
  <c r="W1066" i="9"/>
  <c r="W296" i="9"/>
  <c r="W297" i="9"/>
  <c r="W298" i="9"/>
  <c r="W627" i="9"/>
  <c r="W628" i="9"/>
  <c r="W629" i="9"/>
  <c r="W1203" i="9"/>
  <c r="W423" i="9"/>
  <c r="W426" i="9"/>
  <c r="W427" i="9"/>
  <c r="W428" i="9"/>
  <c r="W424" i="9"/>
  <c r="W425" i="9"/>
  <c r="W429" i="9"/>
  <c r="W430" i="9"/>
  <c r="W1838" i="9"/>
  <c r="W1839" i="9"/>
  <c r="W1926" i="9"/>
  <c r="W1927" i="9"/>
  <c r="W592" i="9"/>
  <c r="W593" i="9"/>
  <c r="W594" i="9"/>
  <c r="W1953" i="9"/>
  <c r="W195" i="9"/>
  <c r="W196" i="9"/>
  <c r="W1901" i="9"/>
  <c r="W1899" i="9"/>
  <c r="W1900" i="9"/>
  <c r="W1319" i="9"/>
  <c r="W1320" i="9"/>
  <c r="W207" i="9"/>
  <c r="W26" i="9"/>
  <c r="W27" i="9"/>
  <c r="W28" i="9"/>
  <c r="W368" i="9"/>
  <c r="W369" i="9"/>
  <c r="W370" i="9"/>
  <c r="W1209" i="9"/>
  <c r="W1210" i="9"/>
  <c r="W1230" i="9"/>
  <c r="W1231" i="9"/>
  <c r="W1232" i="9"/>
  <c r="W1233" i="9"/>
  <c r="W1234" i="9"/>
  <c r="W1235" i="9"/>
  <c r="W301" i="9"/>
  <c r="W302" i="9"/>
  <c r="W300" i="9"/>
  <c r="W304" i="9"/>
  <c r="W303" i="9"/>
  <c r="W1419" i="9"/>
  <c r="W461" i="9"/>
  <c r="W1002" i="9"/>
  <c r="W1003" i="9"/>
  <c r="W1005" i="9"/>
  <c r="W1004" i="9"/>
  <c r="W1896" i="9"/>
  <c r="W919" i="9"/>
  <c r="W920" i="9"/>
  <c r="W921" i="9"/>
  <c r="W56" i="9"/>
  <c r="W945" i="9"/>
  <c r="W942" i="9"/>
  <c r="W943" i="9"/>
  <c r="W944" i="9"/>
  <c r="W148" i="9"/>
  <c r="W187" i="9"/>
  <c r="W188" i="9"/>
  <c r="W189" i="9"/>
  <c r="W190" i="9"/>
  <c r="W47" i="9"/>
  <c r="W178" i="9"/>
  <c r="W1445" i="9"/>
  <c r="W1446" i="9"/>
  <c r="W1447" i="9"/>
  <c r="W978" i="9"/>
  <c r="W1851" i="9"/>
  <c r="W330" i="9"/>
  <c r="W331" i="9"/>
  <c r="W332" i="9"/>
  <c r="W333" i="9"/>
  <c r="W334" i="9"/>
  <c r="W1290" i="9"/>
  <c r="W1291" i="9"/>
  <c r="W1292" i="9"/>
  <c r="W1476" i="9"/>
  <c r="W362" i="9"/>
  <c r="W363" i="9"/>
  <c r="W364" i="9"/>
  <c r="W3" i="9"/>
  <c r="W4" i="9"/>
  <c r="W5" i="9"/>
  <c r="W524" i="9"/>
  <c r="W525" i="9"/>
  <c r="W526" i="9"/>
  <c r="W390" i="9"/>
  <c r="W1527" i="9"/>
  <c r="W657" i="9"/>
  <c r="W656" i="9"/>
  <c r="W655" i="9"/>
  <c r="W1424" i="9"/>
  <c r="W493" i="9"/>
  <c r="W500" i="9"/>
  <c r="W491" i="9"/>
  <c r="W492" i="9"/>
  <c r="W495" i="9"/>
  <c r="W496" i="9"/>
  <c r="W497" i="9"/>
  <c r="W498" i="9"/>
  <c r="W494" i="9"/>
  <c r="W501" i="9"/>
  <c r="W502" i="9"/>
  <c r="W499" i="9"/>
  <c r="W374" i="9"/>
  <c r="W375" i="9"/>
  <c r="W373" i="9"/>
  <c r="W220" i="9"/>
  <c r="W221" i="9"/>
  <c r="W1398" i="9"/>
  <c r="W1399" i="9"/>
  <c r="W1023" i="9"/>
  <c r="W1024" i="9"/>
  <c r="W1025" i="9"/>
  <c r="W1026" i="9"/>
  <c r="W1027" i="9"/>
  <c r="W1028" i="9"/>
  <c r="W1029" i="9"/>
  <c r="W542" i="9"/>
  <c r="W545" i="9"/>
  <c r="W546" i="9"/>
  <c r="W541" i="9"/>
  <c r="W543" i="9"/>
  <c r="W544" i="9"/>
  <c r="W547" i="9"/>
  <c r="W402" i="9"/>
  <c r="W403" i="9"/>
  <c r="W404" i="9"/>
  <c r="W401" i="9"/>
  <c r="W400" i="9"/>
  <c r="W1732" i="9"/>
  <c r="W1733" i="9"/>
  <c r="W1734" i="9"/>
  <c r="W1730" i="9"/>
  <c r="W1731" i="9"/>
  <c r="W574" i="9"/>
  <c r="W1197" i="9"/>
  <c r="W391" i="9"/>
  <c r="W392" i="9"/>
  <c r="W1422" i="9"/>
  <c r="W1423" i="9"/>
  <c r="W84" i="9"/>
  <c r="W1741" i="9"/>
  <c r="W837" i="9"/>
  <c r="W838" i="9"/>
  <c r="W839" i="9"/>
  <c r="W840" i="9"/>
  <c r="W1707" i="9"/>
  <c r="W1937" i="9"/>
  <c r="W1938" i="9"/>
  <c r="W1729" i="9"/>
  <c r="W1727" i="9"/>
  <c r="W1728" i="9"/>
  <c r="W411" i="9"/>
  <c r="W407" i="9"/>
  <c r="W408" i="9"/>
  <c r="W409" i="9"/>
  <c r="W410" i="9"/>
  <c r="W412" i="9"/>
  <c r="W695" i="9"/>
  <c r="W696" i="9"/>
  <c r="W697" i="9"/>
  <c r="W698" i="9"/>
  <c r="W1355" i="9"/>
  <c r="W965" i="9"/>
  <c r="W966" i="9"/>
  <c r="W659" i="9"/>
  <c r="W660" i="9"/>
  <c r="W140" i="9"/>
  <c r="W658" i="9"/>
  <c r="W661" i="9"/>
  <c r="W1629" i="9"/>
  <c r="W1136" i="9"/>
  <c r="W1137" i="9"/>
  <c r="W1135" i="9"/>
  <c r="W1563" i="9"/>
  <c r="W1428" i="9"/>
  <c r="W1429" i="9"/>
  <c r="W1430" i="9"/>
  <c r="W337" i="9"/>
  <c r="W338" i="9"/>
  <c r="W339" i="9"/>
  <c r="W1713" i="9"/>
  <c r="W1714" i="9"/>
  <c r="W1715" i="9"/>
  <c r="W1716" i="9"/>
  <c r="W1711" i="9"/>
  <c r="W1712" i="9"/>
  <c r="W1710" i="9"/>
  <c r="W1708" i="9"/>
  <c r="W1709" i="9"/>
  <c r="W1450" i="9"/>
  <c r="W798" i="9"/>
  <c r="W1618" i="9"/>
  <c r="W1619" i="9"/>
  <c r="W1616" i="9"/>
  <c r="W1617" i="9"/>
  <c r="W1620" i="9"/>
  <c r="W1621" i="9"/>
  <c r="W1509" i="9"/>
  <c r="W1507" i="9"/>
  <c r="W1508" i="9"/>
  <c r="W1780" i="9"/>
  <c r="W1781" i="9"/>
  <c r="W1782" i="9"/>
  <c r="W651" i="9"/>
  <c r="W652" i="9"/>
  <c r="W350" i="9"/>
  <c r="W351" i="9"/>
  <c r="W262" i="9"/>
  <c r="W264" i="9"/>
  <c r="W265" i="9"/>
  <c r="W263" i="9"/>
  <c r="W69" i="9"/>
  <c r="W1457" i="9"/>
  <c r="W1302" i="9"/>
  <c r="W1303" i="9"/>
  <c r="W1304" i="9"/>
  <c r="W1874" i="9"/>
  <c r="W1875" i="9"/>
  <c r="W1876" i="9"/>
  <c r="W1057" i="9"/>
  <c r="W1058" i="9"/>
  <c r="W1059" i="9"/>
  <c r="W1051" i="9"/>
  <c r="W1052" i="9"/>
  <c r="W1053" i="9"/>
  <c r="W1054" i="9"/>
  <c r="W1055" i="9"/>
  <c r="W1056" i="9"/>
  <c r="W1921" i="9"/>
  <c r="W1918" i="9"/>
  <c r="W1919" i="9"/>
  <c r="W1920" i="9"/>
  <c r="W1922" i="9"/>
  <c r="W1636" i="9"/>
  <c r="W1637" i="9"/>
  <c r="W1638" i="9"/>
  <c r="W1639" i="9"/>
  <c r="W1635" i="9"/>
  <c r="W706" i="9"/>
  <c r="W707" i="9"/>
  <c r="W708" i="9"/>
  <c r="W709" i="9"/>
  <c r="W1139" i="9"/>
  <c r="W1143" i="9"/>
  <c r="W1140" i="9"/>
  <c r="W1141" i="9"/>
  <c r="W1142" i="9"/>
  <c r="W1138" i="9"/>
  <c r="W1144" i="9"/>
  <c r="W1117" i="9"/>
  <c r="W1118" i="9"/>
  <c r="W1119" i="9"/>
  <c r="W1120" i="9"/>
  <c r="W1526" i="9"/>
  <c r="W831" i="9"/>
  <c r="W832" i="9"/>
  <c r="W721" i="9"/>
  <c r="W722" i="9"/>
  <c r="W723" i="9"/>
  <c r="W720" i="9"/>
  <c r="W724" i="9"/>
  <c r="W719" i="9"/>
  <c r="W1019" i="9"/>
  <c r="V1542" i="9"/>
  <c r="V1541" i="9"/>
  <c r="V516" i="9"/>
  <c r="V517" i="9"/>
  <c r="V518" i="9"/>
  <c r="V519" i="9"/>
  <c r="V515" i="9"/>
  <c r="V520" i="9"/>
  <c r="V513" i="9"/>
  <c r="V514" i="9"/>
  <c r="V1492" i="9"/>
  <c r="V1493" i="9"/>
  <c r="V151" i="9"/>
  <c r="V154" i="9"/>
  <c r="V155" i="9"/>
  <c r="V769" i="9"/>
  <c r="V770" i="9"/>
  <c r="V771" i="9"/>
  <c r="V1258" i="9"/>
  <c r="V1259" i="9"/>
  <c r="V1262" i="9"/>
  <c r="V1263" i="9"/>
  <c r="V1260" i="9"/>
  <c r="V1261" i="9"/>
  <c r="V1925" i="9"/>
  <c r="V996" i="9"/>
  <c r="V995" i="9"/>
  <c r="V997" i="9"/>
  <c r="V884" i="9"/>
  <c r="V885" i="9"/>
  <c r="V688" i="9"/>
  <c r="V689" i="9"/>
  <c r="V686" i="9"/>
  <c r="V687" i="9"/>
  <c r="V842" i="9"/>
  <c r="V126" i="9"/>
  <c r="V127" i="9"/>
  <c r="V128" i="9"/>
  <c r="V202" i="9"/>
  <c r="V843" i="9"/>
  <c r="V676" i="9"/>
  <c r="V675" i="9"/>
  <c r="V677" i="9"/>
  <c r="V1669" i="9"/>
  <c r="V1670" i="9"/>
  <c r="V1671" i="9"/>
  <c r="V621" i="9"/>
  <c r="V624" i="9"/>
  <c r="V625" i="9"/>
  <c r="V622" i="9"/>
  <c r="V623" i="9"/>
  <c r="V626" i="9"/>
  <c r="V159" i="9"/>
  <c r="V160" i="9"/>
  <c r="V662" i="9"/>
  <c r="V663" i="9"/>
  <c r="V929" i="9"/>
  <c r="V152" i="9"/>
  <c r="V13" i="9"/>
  <c r="V14" i="9"/>
  <c r="V928" i="9"/>
  <c r="V930" i="9"/>
  <c r="V1361" i="9"/>
  <c r="V1362" i="9"/>
  <c r="V1363" i="9"/>
  <c r="V1364" i="9"/>
  <c r="V29" i="9"/>
  <c r="V51" i="9"/>
  <c r="V52" i="9"/>
  <c r="V211" i="9"/>
  <c r="V414" i="9"/>
  <c r="V415" i="9"/>
  <c r="V1689" i="9"/>
  <c r="V470" i="9"/>
  <c r="V471" i="9"/>
  <c r="V1021" i="9"/>
  <c r="V1022" i="9"/>
  <c r="V1812" i="9"/>
  <c r="V1813" i="9"/>
  <c r="V1811" i="9"/>
  <c r="V1815" i="9"/>
  <c r="V1814" i="9"/>
  <c r="V1816" i="9"/>
  <c r="V1347" i="9"/>
  <c r="V1349" i="9"/>
  <c r="V1346" i="9"/>
  <c r="V1348" i="9"/>
  <c r="V1350" i="9"/>
  <c r="V1351" i="9"/>
  <c r="V772" i="9"/>
  <c r="V773" i="9"/>
  <c r="V1467" i="9"/>
  <c r="V1468" i="9"/>
  <c r="V1321" i="9"/>
  <c r="V702" i="9"/>
  <c r="V703" i="9"/>
  <c r="V704" i="9"/>
  <c r="V705" i="9"/>
  <c r="V135" i="9"/>
  <c r="V15" i="9"/>
  <c r="V970" i="9"/>
  <c r="V971" i="9"/>
  <c r="V972" i="9"/>
  <c r="V1218" i="9"/>
  <c r="V1219" i="9"/>
  <c r="V1220" i="9"/>
  <c r="V1221" i="9"/>
  <c r="V1222" i="9"/>
  <c r="V1606" i="9"/>
  <c r="V1608" i="9"/>
  <c r="V1607" i="9"/>
  <c r="V1609" i="9"/>
  <c r="V1168" i="9"/>
  <c r="V184" i="9"/>
  <c r="V1181" i="9"/>
  <c r="V1182" i="9"/>
  <c r="V257" i="9"/>
  <c r="V258" i="9"/>
  <c r="V259" i="9"/>
  <c r="V260" i="9"/>
  <c r="V255" i="9"/>
  <c r="V256" i="9"/>
  <c r="V261" i="9"/>
  <c r="V877" i="9"/>
  <c r="V1020" i="9"/>
  <c r="V1547" i="9"/>
  <c r="V1548" i="9"/>
  <c r="V1546" i="9"/>
  <c r="V1549" i="9"/>
  <c r="V1550" i="9"/>
  <c r="V1551" i="9"/>
  <c r="V450" i="9"/>
  <c r="V1625" i="9"/>
  <c r="V1626" i="9"/>
  <c r="V1627" i="9"/>
  <c r="V1628" i="9"/>
  <c r="V1236" i="9"/>
  <c r="V1237" i="9"/>
  <c r="V1238" i="9"/>
  <c r="V635" i="9"/>
  <c r="V636" i="9"/>
  <c r="V348" i="9"/>
  <c r="V347" i="9"/>
  <c r="V223" i="9"/>
  <c r="V222" i="9"/>
  <c r="V352" i="9"/>
  <c r="V1666" i="9"/>
  <c r="V1667" i="9"/>
  <c r="V1668" i="9"/>
  <c r="V1173" i="9"/>
  <c r="V1174" i="9"/>
  <c r="V1175" i="9"/>
  <c r="V1176" i="9"/>
  <c r="V1177" i="9"/>
  <c r="V1172" i="9"/>
  <c r="V19" i="9"/>
  <c r="V20" i="9"/>
  <c r="V119" i="9"/>
  <c r="V120" i="9"/>
  <c r="V1284" i="9"/>
  <c r="V1282" i="9"/>
  <c r="V1283" i="9"/>
  <c r="V1285" i="9"/>
  <c r="V1406" i="9"/>
  <c r="V1407" i="9"/>
  <c r="V1408" i="9"/>
  <c r="V1409" i="9"/>
  <c r="V1739" i="9"/>
  <c r="V595" i="9"/>
  <c r="V596" i="9"/>
  <c r="V130" i="9"/>
  <c r="V1245" i="9"/>
  <c r="V1246" i="9"/>
  <c r="V278" i="9"/>
  <c r="V279" i="9"/>
  <c r="V280" i="9"/>
  <c r="V1800" i="9"/>
  <c r="V1778" i="9"/>
  <c r="V1400" i="9"/>
  <c r="V1401" i="9"/>
  <c r="V653" i="9"/>
  <c r="V654" i="9"/>
  <c r="V1661" i="9"/>
  <c r="V1662" i="9"/>
  <c r="V12" i="9"/>
  <c r="V904" i="9"/>
  <c r="V905" i="9"/>
  <c r="V63" i="9"/>
  <c r="V43" i="9"/>
  <c r="V1097" i="9"/>
  <c r="V1098" i="9"/>
  <c r="V1380" i="9"/>
  <c r="V1381" i="9"/>
  <c r="V1831" i="9"/>
  <c r="V1830" i="9"/>
  <c r="V670" i="9"/>
  <c r="V1562" i="9"/>
  <c r="V1560" i="9"/>
  <c r="V1561" i="9"/>
  <c r="V81" i="9"/>
  <c r="V82" i="9"/>
  <c r="V83" i="9"/>
  <c r="V1767" i="9"/>
  <c r="V1768" i="9"/>
  <c r="V1360" i="9"/>
  <c r="V1171" i="9"/>
  <c r="V1169" i="9"/>
  <c r="V1170" i="9"/>
  <c r="V1581" i="9"/>
  <c r="V1578" i="9"/>
  <c r="V1579" i="9"/>
  <c r="V1580" i="9"/>
  <c r="V378" i="9"/>
  <c r="V379" i="9"/>
  <c r="V377" i="9"/>
  <c r="V380" i="9"/>
  <c r="V381" i="9"/>
  <c r="V1293" i="9"/>
  <c r="V1294" i="9"/>
  <c r="V799" i="9"/>
  <c r="V1379" i="9"/>
  <c r="V830" i="9"/>
  <c r="V782" i="9"/>
  <c r="V1011" i="9"/>
  <c r="V1012" i="9"/>
  <c r="V1013" i="9"/>
  <c r="V1695" i="9"/>
  <c r="V889" i="9"/>
  <c r="V886" i="9"/>
  <c r="V887" i="9"/>
  <c r="V888" i="9"/>
  <c r="V1614" i="9"/>
  <c r="V1615" i="9"/>
  <c r="V271" i="9"/>
  <c r="V273" i="9"/>
  <c r="V275" i="9"/>
  <c r="V276" i="9"/>
  <c r="V274" i="9"/>
  <c r="V272" i="9"/>
  <c r="V277" i="9"/>
  <c r="V883" i="9"/>
  <c r="V878" i="9"/>
  <c r="V879" i="9"/>
  <c r="V880" i="9"/>
  <c r="V881" i="9"/>
  <c r="V882" i="9"/>
  <c r="V11" i="9"/>
  <c r="V869" i="9"/>
  <c r="V1582" i="9"/>
  <c r="V1583" i="9"/>
  <c r="V1584" i="9"/>
  <c r="V1804" i="9"/>
  <c r="V1805" i="9"/>
  <c r="V1806" i="9"/>
  <c r="V1807" i="9"/>
  <c r="V32" i="9"/>
  <c r="V38" i="9"/>
  <c r="V24" i="9"/>
  <c r="V153" i="9"/>
  <c r="V1163" i="9"/>
  <c r="V1164" i="9"/>
  <c r="V1161" i="9"/>
  <c r="V1162" i="9"/>
  <c r="V1165" i="9"/>
  <c r="V1166" i="9"/>
  <c r="V1167" i="9"/>
  <c r="V1696" i="9"/>
  <c r="V672" i="9"/>
  <c r="V673" i="9"/>
  <c r="V671" i="9"/>
  <c r="V674" i="9"/>
  <c r="V1498" i="9"/>
  <c r="V1499" i="9"/>
  <c r="V1750" i="9"/>
  <c r="V1295" i="9"/>
  <c r="V1296" i="9"/>
  <c r="V1297" i="9"/>
  <c r="V1828" i="9"/>
  <c r="V1829" i="9"/>
  <c r="V1489" i="9"/>
  <c r="V1490" i="9"/>
  <c r="V1491" i="9"/>
  <c r="V1018" i="9"/>
  <c r="V1835" i="9"/>
  <c r="V1836" i="9"/>
  <c r="V1837" i="9"/>
  <c r="V340" i="9"/>
  <c r="V1761" i="9"/>
  <c r="V1762" i="9"/>
  <c r="V1763" i="9"/>
  <c r="V1765" i="9"/>
  <c r="V1766" i="9"/>
  <c r="V1764" i="9"/>
  <c r="V62" i="9"/>
  <c r="V9" i="9"/>
  <c r="V30" i="9"/>
  <c r="V2" i="9"/>
  <c r="V327" i="9"/>
  <c r="V328" i="9"/>
  <c r="V329" i="9"/>
  <c r="V325" i="9"/>
  <c r="V326" i="9"/>
  <c r="V1152" i="9"/>
  <c r="V1153" i="9"/>
  <c r="V1155" i="9"/>
  <c r="V1154" i="9"/>
  <c r="V431" i="9"/>
  <c r="V432" i="9"/>
  <c r="V1080" i="9"/>
  <c r="V1076" i="9"/>
  <c r="V1077" i="9"/>
  <c r="V1078" i="9"/>
  <c r="V1081" i="9"/>
  <c r="V1079" i="9"/>
  <c r="V353" i="9"/>
  <c r="V354" i="9"/>
  <c r="V358" i="9"/>
  <c r="V360" i="9"/>
  <c r="V361" i="9"/>
  <c r="V355" i="9"/>
  <c r="V356" i="9"/>
  <c r="V357" i="9"/>
  <c r="V359" i="9"/>
  <c r="V738" i="9"/>
  <c r="V582" i="9"/>
  <c r="V96" i="9"/>
  <c r="V117" i="9"/>
  <c r="V1832" i="9"/>
  <c r="V924" i="9"/>
  <c r="V925" i="9"/>
  <c r="V923" i="9"/>
  <c r="V926" i="9"/>
  <c r="V927" i="9"/>
  <c r="V922" i="9"/>
  <c r="V1914" i="9"/>
  <c r="V1915" i="9"/>
  <c r="V1916" i="9"/>
  <c r="V1917" i="9"/>
  <c r="V1622" i="9"/>
  <c r="V1280" i="9"/>
  <c r="V1281" i="9"/>
  <c r="V845" i="9"/>
  <c r="V846" i="9"/>
  <c r="V847" i="9"/>
  <c r="V844" i="9"/>
  <c r="V206" i="9"/>
  <c r="V40" i="9"/>
  <c r="V162" i="9"/>
  <c r="V163" i="9"/>
  <c r="V1706" i="9"/>
  <c r="V1893" i="9"/>
  <c r="V1894" i="9"/>
  <c r="V1946" i="9"/>
  <c r="V1947" i="9"/>
  <c r="V1948" i="9"/>
  <c r="V1949" i="9"/>
  <c r="V1850" i="9"/>
  <c r="V1848" i="9"/>
  <c r="V1849" i="9"/>
  <c r="V1769" i="9"/>
  <c r="V1094" i="9"/>
  <c r="V1095" i="9"/>
  <c r="V1096" i="9"/>
  <c r="V74" i="9"/>
  <c r="V177" i="9"/>
  <c r="V1009" i="9"/>
  <c r="V1010" i="9"/>
  <c r="V1008" i="9"/>
  <c r="V914" i="9"/>
  <c r="V915" i="9"/>
  <c r="V916" i="9"/>
  <c r="V1156" i="9"/>
  <c r="V1157" i="9"/>
  <c r="V1158" i="9"/>
  <c r="V1159" i="9"/>
  <c r="V794" i="9"/>
  <c r="V1016" i="9"/>
  <c r="V1017" i="9"/>
  <c r="V1015" i="9"/>
  <c r="V1456" i="9"/>
  <c r="V800" i="9"/>
  <c r="V801" i="9"/>
  <c r="V802" i="9"/>
  <c r="V803" i="9"/>
  <c r="V804" i="9"/>
  <c r="V1431" i="9"/>
  <c r="V1432" i="9"/>
  <c r="V1434" i="9"/>
  <c r="V1433" i="9"/>
  <c r="V1435" i="9"/>
  <c r="V109" i="9"/>
  <c r="V110" i="9"/>
  <c r="V111" i="9"/>
  <c r="V33" i="9"/>
  <c r="V186" i="9"/>
  <c r="V161" i="9"/>
  <c r="V200" i="9"/>
  <c r="V201" i="9"/>
  <c r="V123" i="9"/>
  <c r="V124" i="9"/>
  <c r="V125" i="9"/>
  <c r="V106" i="9"/>
  <c r="V107" i="9"/>
  <c r="V10" i="9"/>
  <c r="V858" i="9"/>
  <c r="V853" i="9"/>
  <c r="V855" i="9"/>
  <c r="V856" i="9"/>
  <c r="V857" i="9"/>
  <c r="V854" i="9"/>
  <c r="V1300" i="9"/>
  <c r="V1301" i="9"/>
  <c r="V1797" i="9"/>
  <c r="V1798" i="9"/>
  <c r="V1799" i="9"/>
  <c r="V1585" i="9"/>
  <c r="V1586" i="9"/>
  <c r="V1591" i="9"/>
  <c r="V1588" i="9"/>
  <c r="V1587" i="9"/>
  <c r="V1589" i="9"/>
  <c r="V1590" i="9"/>
  <c r="V785" i="9"/>
  <c r="V786" i="9"/>
  <c r="V787" i="9"/>
  <c r="V789" i="9"/>
  <c r="V788" i="9"/>
  <c r="V1844" i="9"/>
  <c r="V1845" i="9"/>
  <c r="V1611" i="9"/>
  <c r="V1612" i="9"/>
  <c r="V1610" i="9"/>
  <c r="V1613" i="9"/>
  <c r="V1555" i="9"/>
  <c r="V454" i="9"/>
  <c r="V718" i="9"/>
  <c r="V349" i="9"/>
  <c r="V1089" i="9"/>
  <c r="V1090" i="9"/>
  <c r="V1091" i="9"/>
  <c r="V1087" i="9"/>
  <c r="V1088" i="9"/>
  <c r="V1092" i="9"/>
  <c r="V1093" i="9"/>
  <c r="V1776" i="9"/>
  <c r="V1775" i="9"/>
  <c r="V1936" i="9"/>
  <c r="V1121" i="9"/>
  <c r="V527" i="9"/>
  <c r="V530" i="9"/>
  <c r="V528" i="9"/>
  <c r="V529" i="9"/>
  <c r="V531" i="9"/>
  <c r="V1451" i="9"/>
  <c r="V1452" i="9"/>
  <c r="V1453" i="9"/>
  <c r="V1454" i="9"/>
  <c r="V1455" i="9"/>
  <c r="V1497" i="9"/>
  <c r="V144" i="9"/>
  <c r="V1552" i="9"/>
  <c r="V1273" i="9"/>
  <c r="V1274" i="9"/>
  <c r="V1275" i="9"/>
  <c r="V1276" i="9"/>
  <c r="V1559" i="9"/>
  <c r="V1558" i="9"/>
  <c r="V1410" i="9"/>
  <c r="V1041" i="9"/>
  <c r="V1040" i="9"/>
  <c r="V1042" i="9"/>
  <c r="V1043" i="9"/>
  <c r="V1045" i="9"/>
  <c r="V1044" i="9"/>
  <c r="V1046" i="9"/>
  <c r="V1047" i="9"/>
  <c r="V1048" i="9"/>
  <c r="V1690" i="9"/>
  <c r="V1691" i="9"/>
  <c r="V1840" i="9"/>
  <c r="V1841" i="9"/>
  <c r="V1842" i="9"/>
  <c r="V1843" i="9"/>
  <c r="V1658" i="9"/>
  <c r="V1659" i="9"/>
  <c r="V1660" i="9"/>
  <c r="V1207" i="9"/>
  <c r="V1208" i="9"/>
  <c r="V314" i="9"/>
  <c r="V315" i="9"/>
  <c r="V1354" i="9"/>
  <c r="V1352" i="9"/>
  <c r="V1353" i="9"/>
  <c r="V54" i="9"/>
  <c r="V55" i="9"/>
  <c r="V136" i="9"/>
  <c r="V1528" i="9"/>
  <c r="V1529" i="9"/>
  <c r="V1530" i="9"/>
  <c r="V112" i="9"/>
  <c r="V113" i="9"/>
  <c r="V35" i="9"/>
  <c r="V36" i="9"/>
  <c r="V343" i="9"/>
  <c r="V344" i="9"/>
  <c r="V345" i="9"/>
  <c r="V346" i="9"/>
  <c r="V1726" i="9"/>
  <c r="V394" i="9"/>
  <c r="V395" i="9"/>
  <c r="V1537" i="9"/>
  <c r="V1534" i="9"/>
  <c r="V1535" i="9"/>
  <c r="V1536" i="9"/>
  <c r="V371" i="9"/>
  <c r="V372" i="9"/>
  <c r="V1631" i="9"/>
  <c r="V1634" i="9"/>
  <c r="V1632" i="9"/>
  <c r="V1630" i="9"/>
  <c r="V1633" i="9"/>
  <c r="V610" i="9"/>
  <c r="V608" i="9"/>
  <c r="V609" i="9"/>
  <c r="V1663" i="9"/>
  <c r="V1664" i="9"/>
  <c r="V1665" i="9"/>
  <c r="V1740" i="9"/>
  <c r="V435" i="9"/>
  <c r="V434" i="9"/>
  <c r="V433" i="9"/>
  <c r="V34" i="9"/>
  <c r="V31" i="9"/>
  <c r="V1214" i="9"/>
  <c r="V1215" i="9"/>
  <c r="V1216" i="9"/>
  <c r="V1217" i="9"/>
  <c r="V1717" i="9"/>
  <c r="V1718" i="9"/>
  <c r="V1950" i="9"/>
  <c r="V1314" i="9"/>
  <c r="V1315" i="9"/>
  <c r="V64" i="9"/>
  <c r="V322" i="9"/>
  <c r="V648" i="9"/>
  <c r="V649" i="9"/>
  <c r="V650" i="9"/>
  <c r="V647" i="9"/>
  <c r="V1543" i="9"/>
  <c r="V1323" i="9"/>
  <c r="V1324" i="9"/>
  <c r="V1327" i="9"/>
  <c r="V1322" i="9"/>
  <c r="V1325" i="9"/>
  <c r="V1326" i="9"/>
  <c r="V1495" i="9"/>
  <c r="V1496" i="9"/>
  <c r="V976" i="9"/>
  <c r="V977" i="9"/>
  <c r="V979" i="9"/>
  <c r="V980" i="9"/>
  <c r="V981" i="9"/>
  <c r="V982" i="9"/>
  <c r="V984" i="9"/>
  <c r="V983" i="9"/>
  <c r="V985" i="9"/>
  <c r="V986" i="9"/>
  <c r="V1071" i="9"/>
  <c r="V1074" i="9"/>
  <c r="V1075" i="9"/>
  <c r="V1072" i="9"/>
  <c r="V1073" i="9"/>
  <c r="V1189" i="9"/>
  <c r="V1192" i="9"/>
  <c r="V1193" i="9"/>
  <c r="V1187" i="9"/>
  <c r="V1188" i="9"/>
  <c r="V1190" i="9"/>
  <c r="V1191" i="9"/>
  <c r="V1697" i="9"/>
  <c r="V1698" i="9"/>
  <c r="V1684" i="9"/>
  <c r="V813" i="9"/>
  <c r="V814" i="9"/>
  <c r="V815" i="9"/>
  <c r="V93" i="9"/>
  <c r="V94" i="9"/>
  <c r="V176" i="9"/>
  <c r="V1312" i="9"/>
  <c r="V1500" i="9"/>
  <c r="V1501" i="9"/>
  <c r="V1502" i="9"/>
  <c r="V210" i="9"/>
  <c r="V208" i="9"/>
  <c r="V1888" i="9"/>
  <c r="V1889" i="9"/>
  <c r="V1890" i="9"/>
  <c r="V1160" i="9"/>
  <c r="V605" i="9"/>
  <c r="V606" i="9"/>
  <c r="V1378" i="9"/>
  <c r="V388" i="9"/>
  <c r="V1007" i="9"/>
  <c r="V1006" i="9"/>
  <c r="V307" i="9"/>
  <c r="V308" i="9"/>
  <c r="V310" i="9"/>
  <c r="V311" i="9"/>
  <c r="V309" i="9"/>
  <c r="V1931" i="9"/>
  <c r="V1779" i="9"/>
  <c r="V92" i="9"/>
  <c r="V68" i="9"/>
  <c r="V6" i="9"/>
  <c r="V165" i="9"/>
  <c r="V387" i="9"/>
  <c r="V383" i="9"/>
  <c r="V384" i="9"/>
  <c r="V385" i="9"/>
  <c r="V386" i="9"/>
  <c r="V1735" i="9"/>
  <c r="V1736" i="9"/>
  <c r="V1737" i="9"/>
  <c r="V1738" i="9"/>
  <c r="V490" i="9"/>
  <c r="V488" i="9"/>
  <c r="V489" i="9"/>
  <c r="V579" i="9"/>
  <c r="V580" i="9"/>
  <c r="V581" i="9"/>
  <c r="V637" i="9"/>
  <c r="V638" i="9"/>
  <c r="V639" i="9"/>
  <c r="V104" i="9"/>
  <c r="V105" i="9"/>
  <c r="V180" i="9"/>
  <c r="V50" i="9"/>
  <c r="V141" i="9"/>
  <c r="V209" i="9"/>
  <c r="V895" i="9"/>
  <c r="V892" i="9"/>
  <c r="V893" i="9"/>
  <c r="V894" i="9"/>
  <c r="V896" i="9"/>
  <c r="V897" i="9"/>
  <c r="V841" i="9"/>
  <c r="V437" i="9"/>
  <c r="V436" i="9"/>
  <c r="V438" i="9"/>
  <c r="V1887" i="9"/>
  <c r="V1742" i="9"/>
  <c r="V1743" i="9"/>
  <c r="V1745" i="9"/>
  <c r="V1744" i="9"/>
  <c r="V716" i="9"/>
  <c r="V717" i="9"/>
  <c r="V1415" i="9"/>
  <c r="V1416" i="9"/>
  <c r="V1417" i="9"/>
  <c r="V1418" i="9"/>
  <c r="V548" i="9"/>
  <c r="V549" i="9"/>
  <c r="V248" i="9"/>
  <c r="V250" i="9"/>
  <c r="V249" i="9"/>
  <c r="V740" i="9"/>
  <c r="V741" i="9"/>
  <c r="V742" i="9"/>
  <c r="V747" i="9"/>
  <c r="V22" i="9"/>
  <c r="V23" i="9"/>
  <c r="V99" i="9"/>
  <c r="V100" i="9"/>
  <c r="V137" i="9"/>
  <c r="V41" i="9"/>
  <c r="V42" i="9"/>
  <c r="V746" i="9"/>
  <c r="V739" i="9"/>
  <c r="V743" i="9"/>
  <c r="V744" i="9"/>
  <c r="V745" i="9"/>
  <c r="V748" i="9"/>
  <c r="V1060" i="9"/>
  <c r="V1063" i="9"/>
  <c r="V1064" i="9"/>
  <c r="V1061" i="9"/>
  <c r="V1062" i="9"/>
  <c r="V1065" i="9"/>
  <c r="V194" i="9"/>
  <c r="V1724" i="9"/>
  <c r="V1725" i="9"/>
  <c r="V203" i="9"/>
  <c r="V204" i="9"/>
  <c r="V205" i="9"/>
  <c r="V1592" i="9"/>
  <c r="V1308" i="9"/>
  <c r="V1309" i="9"/>
  <c r="V1310" i="9"/>
  <c r="V1311" i="9"/>
  <c r="V291" i="9"/>
  <c r="V293" i="9"/>
  <c r="V294" i="9"/>
  <c r="V295" i="9"/>
  <c r="V292" i="9"/>
  <c r="V1753" i="9"/>
  <c r="V1754" i="9"/>
  <c r="V121" i="9"/>
  <c r="V122" i="9"/>
  <c r="V167" i="9"/>
  <c r="V1943" i="9"/>
  <c r="V1944" i="9"/>
  <c r="V818" i="9"/>
  <c r="V819" i="9"/>
  <c r="V820" i="9"/>
  <c r="V1470" i="9"/>
  <c r="V1471" i="9"/>
  <c r="V1472" i="9"/>
  <c r="V1473" i="9"/>
  <c r="V1474" i="9"/>
  <c r="V1475" i="9"/>
  <c r="V421" i="9"/>
  <c r="V422" i="9"/>
  <c r="V420" i="9"/>
  <c r="V1403" i="9"/>
  <c r="V1402" i="9"/>
  <c r="V1343" i="9"/>
  <c r="V1344" i="9"/>
  <c r="V1345" i="9"/>
  <c r="V992" i="9"/>
  <c r="V993" i="9"/>
  <c r="V1514" i="9"/>
  <c r="V1515" i="9"/>
  <c r="V66" i="9"/>
  <c r="V1228" i="9"/>
  <c r="V1229" i="9"/>
  <c r="V97" i="9"/>
  <c r="V98" i="9"/>
  <c r="V1687" i="9"/>
  <c r="V1688" i="9"/>
  <c r="V576" i="9"/>
  <c r="V578" i="9"/>
  <c r="V577" i="9"/>
  <c r="V575" i="9"/>
  <c r="V1924" i="9"/>
  <c r="V75" i="9"/>
  <c r="V76" i="9"/>
  <c r="V90" i="9"/>
  <c r="V91" i="9"/>
  <c r="V749" i="9"/>
  <c r="V750" i="9"/>
  <c r="V751" i="9"/>
  <c r="V752" i="9"/>
  <c r="V753" i="9"/>
  <c r="V1861" i="9"/>
  <c r="V70" i="9"/>
  <c r="V71" i="9"/>
  <c r="V72" i="9"/>
  <c r="V85" i="9"/>
  <c r="V1862" i="9"/>
  <c r="V1863" i="9"/>
  <c r="V1864" i="9"/>
  <c r="V1391" i="9"/>
  <c r="V940" i="9"/>
  <c r="V939" i="9"/>
  <c r="V941" i="9"/>
  <c r="V1846" i="9"/>
  <c r="V1847" i="9"/>
  <c r="V917" i="9"/>
  <c r="V918" i="9"/>
  <c r="V1365" i="9"/>
  <c r="V1366" i="9"/>
  <c r="V1367" i="9"/>
  <c r="V1368" i="9"/>
  <c r="V1477" i="9"/>
  <c r="V1478" i="9"/>
  <c r="V1479" i="9"/>
  <c r="V1640" i="9"/>
  <c r="V1641" i="9"/>
  <c r="V1642" i="9"/>
  <c r="V931" i="9"/>
  <c r="V932" i="9"/>
  <c r="V1316" i="9"/>
  <c r="V1317" i="9"/>
  <c r="V1318" i="9"/>
  <c r="V1110" i="9"/>
  <c r="V1112" i="9"/>
  <c r="V1113" i="9"/>
  <c r="V1115" i="9"/>
  <c r="V1116" i="9"/>
  <c r="V1111" i="9"/>
  <c r="V1114" i="9"/>
  <c r="V129" i="9"/>
  <c r="V156" i="9"/>
  <c r="V312" i="9"/>
  <c r="V313" i="9"/>
  <c r="V603" i="9"/>
  <c r="V604" i="9"/>
  <c r="V37" i="9"/>
  <c r="V164" i="9"/>
  <c r="V1650" i="9"/>
  <c r="V1652" i="9"/>
  <c r="V1651" i="9"/>
  <c r="V1653" i="9"/>
  <c r="V1329" i="9"/>
  <c r="V1330" i="9"/>
  <c r="V1331" i="9"/>
  <c r="V1332" i="9"/>
  <c r="V1333" i="9"/>
  <c r="V1760" i="9"/>
  <c r="V508" i="9"/>
  <c r="V510" i="9"/>
  <c r="V509" i="9"/>
  <c r="V511" i="9"/>
  <c r="V512" i="9"/>
  <c r="V1516" i="9"/>
  <c r="V1517" i="9"/>
  <c r="V1211" i="9"/>
  <c r="V1212" i="9"/>
  <c r="V1213" i="9"/>
  <c r="V480" i="9"/>
  <c r="V479" i="9"/>
  <c r="V382" i="9"/>
  <c r="V1820" i="9"/>
  <c r="V1821" i="9"/>
  <c r="V1822" i="9"/>
  <c r="V1823" i="9"/>
  <c r="V600" i="9"/>
  <c r="V601" i="9"/>
  <c r="V602" i="9"/>
  <c r="V599" i="9"/>
  <c r="V191" i="9"/>
  <c r="V1891" i="9"/>
  <c r="V1892" i="9"/>
  <c r="V1855" i="9"/>
  <c r="V1856" i="9"/>
  <c r="V1857" i="9"/>
  <c r="V1858" i="9"/>
  <c r="V1859" i="9"/>
  <c r="V1860" i="9"/>
  <c r="V864" i="9"/>
  <c r="V229" i="9"/>
  <c r="V230" i="9"/>
  <c r="V231" i="9"/>
  <c r="V232" i="9"/>
  <c r="V1703" i="9"/>
  <c r="V1704" i="9"/>
  <c r="V1705" i="9"/>
  <c r="V1255" i="9"/>
  <c r="V1256" i="9"/>
  <c r="V1257" i="9"/>
  <c r="V323" i="9"/>
  <c r="V1565" i="9"/>
  <c r="V1465" i="9"/>
  <c r="V1466" i="9"/>
  <c r="V503" i="9"/>
  <c r="V504" i="9"/>
  <c r="V506" i="9"/>
  <c r="V507" i="9"/>
  <c r="V505" i="9"/>
  <c r="V1145" i="9"/>
  <c r="V1885" i="9"/>
  <c r="V1886" i="9"/>
  <c r="V1014" i="9"/>
  <c r="V714" i="9"/>
  <c r="V712" i="9"/>
  <c r="V710" i="9"/>
  <c r="V711" i="9"/>
  <c r="V713" i="9"/>
  <c r="V691" i="9"/>
  <c r="V692" i="9"/>
  <c r="V693" i="9"/>
  <c r="V694" i="9"/>
  <c r="V690" i="9"/>
  <c r="V890" i="9"/>
  <c r="V891" i="9"/>
  <c r="V572" i="9"/>
  <c r="V1772" i="9"/>
  <c r="V462" i="9"/>
  <c r="V463" i="9"/>
  <c r="V1721" i="9"/>
  <c r="V1722" i="9"/>
  <c r="V1723" i="9"/>
  <c r="V1390" i="9"/>
  <c r="V1388" i="9"/>
  <c r="V1389" i="9"/>
  <c r="V859" i="9"/>
  <c r="V860" i="9"/>
  <c r="V861" i="9"/>
  <c r="V862" i="9"/>
  <c r="V863" i="9"/>
  <c r="V806" i="9"/>
  <c r="V807" i="9"/>
  <c r="V805" i="9"/>
  <c r="V1553" i="9"/>
  <c r="V1554" i="9"/>
  <c r="V754" i="9"/>
  <c r="V755" i="9"/>
  <c r="V756" i="9"/>
  <c r="V1672" i="9"/>
  <c r="V1673" i="9"/>
  <c r="V1674" i="9"/>
  <c r="V1675" i="9"/>
  <c r="V1676" i="9"/>
  <c r="V1646" i="9"/>
  <c r="V1649" i="9"/>
  <c r="V1647" i="9"/>
  <c r="V1648" i="9"/>
  <c r="V1394" i="9"/>
  <c r="V1395" i="9"/>
  <c r="V1397" i="9"/>
  <c r="V1396" i="9"/>
  <c r="V667" i="9"/>
  <c r="V1771" i="9"/>
  <c r="V1794" i="9"/>
  <c r="V1795" i="9"/>
  <c r="V1790" i="9"/>
  <c r="V1791" i="9"/>
  <c r="V1792" i="9"/>
  <c r="V1793" i="9"/>
  <c r="V1448" i="9"/>
  <c r="V1449" i="9"/>
  <c r="V1692" i="9"/>
  <c r="V473" i="9"/>
  <c r="V474" i="9"/>
  <c r="V477" i="9"/>
  <c r="V478" i="9"/>
  <c r="V475" i="9"/>
  <c r="V476" i="9"/>
  <c r="V457" i="9"/>
  <c r="V455" i="9"/>
  <c r="V456" i="9"/>
  <c r="V53" i="9"/>
  <c r="V134" i="9"/>
  <c r="V1677" i="9"/>
  <c r="V1678" i="9"/>
  <c r="V573" i="9"/>
  <c r="V1809" i="9"/>
  <c r="V1808" i="9"/>
  <c r="V1810" i="9"/>
  <c r="V1538" i="9"/>
  <c r="V1539" i="9"/>
  <c r="V1540" i="9"/>
  <c r="V367" i="9"/>
  <c r="V668" i="9"/>
  <c r="V669" i="9"/>
  <c r="V1623" i="9"/>
  <c r="V1624" i="9"/>
  <c r="V1124" i="9"/>
  <c r="V1127" i="9"/>
  <c r="V1125" i="9"/>
  <c r="V1126" i="9"/>
  <c r="V790" i="9"/>
  <c r="V792" i="9"/>
  <c r="V791" i="9"/>
  <c r="V1679" i="9"/>
  <c r="V1719" i="9"/>
  <c r="V1720" i="9"/>
  <c r="V142" i="9"/>
  <c r="V157" i="9"/>
  <c r="V158" i="9"/>
  <c r="V108" i="9"/>
  <c r="V630" i="9"/>
  <c r="V631" i="9"/>
  <c r="V632" i="9"/>
  <c r="V1686" i="9"/>
  <c r="V16" i="9"/>
  <c r="V17" i="9"/>
  <c r="V213" i="9"/>
  <c r="V998" i="9"/>
  <c r="V999" i="9"/>
  <c r="V1000" i="9"/>
  <c r="V1001" i="9"/>
  <c r="V225" i="9"/>
  <c r="V226" i="9"/>
  <c r="V224" i="9"/>
  <c r="V228" i="9"/>
  <c r="V227" i="9"/>
  <c r="V1786" i="9"/>
  <c r="V65" i="9"/>
  <c r="V48" i="9"/>
  <c r="V45" i="9"/>
  <c r="V46" i="9"/>
  <c r="V646" i="9"/>
  <c r="V644" i="9"/>
  <c r="V645" i="9"/>
  <c r="V1531" i="9"/>
  <c r="V1532" i="9"/>
  <c r="V1533" i="9"/>
  <c r="V1411" i="9"/>
  <c r="V1412" i="9"/>
  <c r="V1413" i="9"/>
  <c r="V1414" i="9"/>
  <c r="V1265" i="9"/>
  <c r="V1227" i="9"/>
  <c r="V1464" i="9"/>
  <c r="V1460" i="9"/>
  <c r="V1458" i="9"/>
  <c r="V1459" i="9"/>
  <c r="V1461" i="9"/>
  <c r="V1462" i="9"/>
  <c r="V1463" i="9"/>
  <c r="V1437" i="9"/>
  <c r="V1438" i="9"/>
  <c r="V1436" i="9"/>
  <c r="V946" i="9"/>
  <c r="V816" i="9"/>
  <c r="V1939" i="9"/>
  <c r="V1272" i="9"/>
  <c r="V1643" i="9"/>
  <c r="V1644" i="9"/>
  <c r="V1645" i="9"/>
  <c r="V266" i="9"/>
  <c r="V267" i="9"/>
  <c r="V268" i="9"/>
  <c r="V116" i="9"/>
  <c r="V171" i="9"/>
  <c r="V172" i="9"/>
  <c r="V173" i="9"/>
  <c r="V174" i="9"/>
  <c r="V563" i="9"/>
  <c r="V566" i="9"/>
  <c r="V560" i="9"/>
  <c r="V564" i="9"/>
  <c r="V565" i="9"/>
  <c r="V561" i="9"/>
  <c r="V567" i="9"/>
  <c r="V568" i="9"/>
  <c r="V562" i="9"/>
  <c r="V569" i="9"/>
  <c r="V570" i="9"/>
  <c r="V571" i="9"/>
  <c r="V443" i="9"/>
  <c r="V444" i="9"/>
  <c r="V442" i="9"/>
  <c r="V1392" i="9"/>
  <c r="V1393" i="9"/>
  <c r="V522" i="9"/>
  <c r="V523" i="9"/>
  <c r="V521" i="9"/>
  <c r="V1264" i="9"/>
  <c r="V1505" i="9"/>
  <c r="V1506" i="9"/>
  <c r="V1759" i="9"/>
  <c r="V679" i="9"/>
  <c r="V680" i="9"/>
  <c r="V1683" i="9"/>
  <c r="V1682" i="9"/>
  <c r="V1868" i="9"/>
  <c r="V1866" i="9"/>
  <c r="V1867" i="9"/>
  <c r="V1869" i="9"/>
  <c r="V405" i="9"/>
  <c r="V406" i="9"/>
  <c r="V1895" i="9"/>
  <c r="V233" i="9"/>
  <c r="V235" i="9"/>
  <c r="V234" i="9"/>
  <c r="V237" i="9"/>
  <c r="V238" i="9"/>
  <c r="V236" i="9"/>
  <c r="V1049" i="9"/>
  <c r="V1050" i="9"/>
  <c r="V465" i="9"/>
  <c r="V466" i="9"/>
  <c r="V464" i="9"/>
  <c r="V467" i="9"/>
  <c r="V468" i="9"/>
  <c r="V469" i="9"/>
  <c r="V1148" i="9"/>
  <c r="V1149" i="9"/>
  <c r="V1150" i="9"/>
  <c r="V1151" i="9"/>
  <c r="V365" i="9"/>
  <c r="V366" i="9"/>
  <c r="V1605" i="9"/>
  <c r="V1604" i="9"/>
  <c r="V1427" i="9"/>
  <c r="V1425" i="9"/>
  <c r="V1426" i="9"/>
  <c r="V95" i="9"/>
  <c r="V87" i="9"/>
  <c r="V88" i="9"/>
  <c r="V89" i="9"/>
  <c r="V1146" i="9"/>
  <c r="V1147" i="9"/>
  <c r="V1334" i="9"/>
  <c r="V1940" i="9"/>
  <c r="V1941" i="9"/>
  <c r="V1942" i="9"/>
  <c r="V1200" i="9"/>
  <c r="V1201" i="9"/>
  <c r="V1198" i="9"/>
  <c r="V1199" i="9"/>
  <c r="V1202" i="9"/>
  <c r="V793" i="9"/>
  <c r="V1865" i="9"/>
  <c r="V1755" i="9"/>
  <c r="V1756" i="9"/>
  <c r="V1480" i="9"/>
  <c r="V1481" i="9"/>
  <c r="V1482" i="9"/>
  <c r="V1483" i="9"/>
  <c r="V1484" i="9"/>
  <c r="V1486" i="9"/>
  <c r="V1485" i="9"/>
  <c r="V1575" i="9"/>
  <c r="V1576" i="9"/>
  <c r="V1577" i="9"/>
  <c r="V1657" i="9"/>
  <c r="V1870" i="9"/>
  <c r="V1871" i="9"/>
  <c r="V1131" i="9"/>
  <c r="V532" i="9"/>
  <c r="V973" i="9"/>
  <c r="V974" i="9"/>
  <c r="V975" i="9"/>
  <c r="V554" i="9"/>
  <c r="V1801" i="9"/>
  <c r="V1802" i="9"/>
  <c r="V1803" i="9"/>
  <c r="V607" i="9"/>
  <c r="V1298" i="9"/>
  <c r="V1299" i="9"/>
  <c r="V1099" i="9"/>
  <c r="V933" i="9"/>
  <c r="V934" i="9"/>
  <c r="V935" i="9"/>
  <c r="V936" i="9"/>
  <c r="V937" i="9"/>
  <c r="V938" i="9"/>
  <c r="V640" i="9"/>
  <c r="V641" i="9"/>
  <c r="V642" i="9"/>
  <c r="V874" i="9"/>
  <c r="V873" i="9"/>
  <c r="V875" i="9"/>
  <c r="V876" i="9"/>
  <c r="V611" i="9"/>
  <c r="V612" i="9"/>
  <c r="V614" i="9"/>
  <c r="V613" i="9"/>
  <c r="V217" i="9"/>
  <c r="V218" i="9"/>
  <c r="V219" i="9"/>
  <c r="V1030" i="9"/>
  <c r="V1038" i="9"/>
  <c r="V1031" i="9"/>
  <c r="V1032" i="9"/>
  <c r="V1039" i="9"/>
  <c r="V1033" i="9"/>
  <c r="V1034" i="9"/>
  <c r="V1035" i="9"/>
  <c r="V1036" i="9"/>
  <c r="V1037" i="9"/>
  <c r="V299" i="9"/>
  <c r="V967" i="9"/>
  <c r="V968" i="9"/>
  <c r="V969" i="9"/>
  <c r="V451" i="9"/>
  <c r="V826" i="9"/>
  <c r="V827" i="9"/>
  <c r="V825" i="9"/>
  <c r="V138" i="9"/>
  <c r="V139" i="9"/>
  <c r="V817" i="9"/>
  <c r="V987" i="9"/>
  <c r="V988" i="9"/>
  <c r="V989" i="9"/>
  <c r="V990" i="9"/>
  <c r="V991" i="9"/>
  <c r="V1757" i="9"/>
  <c r="V1758" i="9"/>
  <c r="V1385" i="9"/>
  <c r="V1386" i="9"/>
  <c r="V1387" i="9"/>
  <c r="V994" i="9"/>
  <c r="V1504" i="9"/>
  <c r="V1503" i="9"/>
  <c r="V1951" i="9"/>
  <c r="V269" i="9"/>
  <c r="V270" i="9"/>
  <c r="V734" i="9"/>
  <c r="V735" i="9"/>
  <c r="V736" i="9"/>
  <c r="V737" i="9"/>
  <c r="V733" i="9"/>
  <c r="V598" i="9"/>
  <c r="V597" i="9"/>
  <c r="V1601" i="9"/>
  <c r="V1602" i="9"/>
  <c r="V1593" i="9"/>
  <c r="V1594" i="9"/>
  <c r="V1595" i="9"/>
  <c r="V1596" i="9"/>
  <c r="V1597" i="9"/>
  <c r="V1598" i="9"/>
  <c r="V1599" i="9"/>
  <c r="V1600" i="9"/>
  <c r="V1128" i="9"/>
  <c r="V1129" i="9"/>
  <c r="V1130" i="9"/>
  <c r="V1335" i="9"/>
  <c r="V1945" i="9"/>
  <c r="V1328" i="9"/>
  <c r="V25" i="9"/>
  <c r="V149" i="9"/>
  <c r="V150" i="9"/>
  <c r="V1693" i="9"/>
  <c r="V1694" i="9"/>
  <c r="V1249" i="9"/>
  <c r="V1250" i="9"/>
  <c r="V1251" i="9"/>
  <c r="V1252" i="9"/>
  <c r="V1253" i="9"/>
  <c r="V1247" i="9"/>
  <c r="V1248" i="9"/>
  <c r="V288" i="9"/>
  <c r="V281" i="9"/>
  <c r="V282" i="9"/>
  <c r="V283" i="9"/>
  <c r="V284" i="9"/>
  <c r="V286" i="9"/>
  <c r="V285" i="9"/>
  <c r="V287" i="9"/>
  <c r="V341" i="9"/>
  <c r="V342" i="9"/>
  <c r="V872" i="9"/>
  <c r="V870" i="9"/>
  <c r="V871" i="9"/>
  <c r="V1567" i="9"/>
  <c r="V1568" i="9"/>
  <c r="V1569" i="9"/>
  <c r="V1789" i="9"/>
  <c r="V1469" i="9"/>
  <c r="V1226" i="9"/>
  <c r="V472" i="9"/>
  <c r="V1277" i="9"/>
  <c r="V1278" i="9"/>
  <c r="V1279" i="9"/>
  <c r="V850" i="9"/>
  <c r="V851" i="9"/>
  <c r="V852" i="9"/>
  <c r="V848" i="9"/>
  <c r="V849" i="9"/>
  <c r="V1369" i="9"/>
  <c r="V1370" i="9"/>
  <c r="V1371" i="9"/>
  <c r="V1372" i="9"/>
  <c r="V447" i="9"/>
  <c r="V448" i="9"/>
  <c r="V449" i="9"/>
  <c r="V445" i="9"/>
  <c r="V446" i="9"/>
  <c r="V1356" i="9"/>
  <c r="V1357" i="9"/>
  <c r="V1358" i="9"/>
  <c r="V1359" i="9"/>
  <c r="V1513" i="9"/>
  <c r="V1510" i="9"/>
  <c r="V1511" i="9"/>
  <c r="V1512" i="9"/>
  <c r="V1935" i="9"/>
  <c r="V253" i="9"/>
  <c r="V252" i="9"/>
  <c r="V254" i="9"/>
  <c r="V251" i="9"/>
  <c r="V1525" i="9"/>
  <c r="V1518" i="9"/>
  <c r="V1519" i="9"/>
  <c r="V1520" i="9"/>
  <c r="V1521" i="9"/>
  <c r="V1522" i="9"/>
  <c r="V1523" i="9"/>
  <c r="V1524" i="9"/>
  <c r="V913" i="9"/>
  <c r="V910" i="9"/>
  <c r="V911" i="9"/>
  <c r="V912" i="9"/>
  <c r="V779" i="9"/>
  <c r="V780" i="9"/>
  <c r="V781" i="9"/>
  <c r="V175" i="9"/>
  <c r="V133" i="9"/>
  <c r="V1439" i="9"/>
  <c r="V1655" i="9"/>
  <c r="V1656" i="9"/>
  <c r="V1107" i="9"/>
  <c r="V1108" i="9"/>
  <c r="V1109" i="9"/>
  <c r="V1777" i="9"/>
  <c r="V1377" i="9"/>
  <c r="V1373" i="9"/>
  <c r="V1374" i="9"/>
  <c r="V1375" i="9"/>
  <c r="V1376" i="9"/>
  <c r="V1928" i="9"/>
  <c r="V1929" i="9"/>
  <c r="V1930" i="9"/>
  <c r="V1340" i="9"/>
  <c r="V1341" i="9"/>
  <c r="V1339" i="9"/>
  <c r="V1342" i="9"/>
  <c r="V316" i="9"/>
  <c r="V319" i="9"/>
  <c r="V320" i="9"/>
  <c r="V321" i="9"/>
  <c r="V317" i="9"/>
  <c r="V318" i="9"/>
  <c r="V1877" i="9"/>
  <c r="V1879" i="9"/>
  <c r="V1878" i="9"/>
  <c r="V949" i="9"/>
  <c r="V950" i="9"/>
  <c r="V947" i="9"/>
  <c r="V948" i="9"/>
  <c r="V1494" i="9"/>
  <c r="V1603" i="9"/>
  <c r="V1699" i="9"/>
  <c r="V1883" i="9"/>
  <c r="V1884" i="9"/>
  <c r="V459" i="9"/>
  <c r="V458" i="9"/>
  <c r="V460" i="9"/>
  <c r="V49" i="9"/>
  <c r="V7" i="9"/>
  <c r="V8" i="9"/>
  <c r="V1254" i="9"/>
  <c r="V1824" i="9"/>
  <c r="V1825" i="9"/>
  <c r="V1826" i="9"/>
  <c r="V1827" i="9"/>
  <c r="V557" i="9"/>
  <c r="V558" i="9"/>
  <c r="V555" i="9"/>
  <c r="V556" i="9"/>
  <c r="V559" i="9"/>
  <c r="V376" i="9"/>
  <c r="V487" i="9"/>
  <c r="V481" i="9"/>
  <c r="V485" i="9"/>
  <c r="V486" i="9"/>
  <c r="V482" i="9"/>
  <c r="V483" i="9"/>
  <c r="V484" i="9"/>
  <c r="V1204" i="9"/>
  <c r="V1206" i="9"/>
  <c r="V1205" i="9"/>
  <c r="V1746" i="9"/>
  <c r="V1748" i="9"/>
  <c r="V1749" i="9"/>
  <c r="V1747" i="9"/>
  <c r="V1817" i="9"/>
  <c r="V1818" i="9"/>
  <c r="V1819" i="9"/>
  <c r="V86" i="9"/>
  <c r="V21" i="9"/>
  <c r="V1224" i="9"/>
  <c r="V1225" i="9"/>
  <c r="V1223" i="9"/>
  <c r="V1564" i="9"/>
  <c r="V1287" i="9"/>
  <c r="V1288" i="9"/>
  <c r="V1286" i="9"/>
  <c r="V1289" i="9"/>
  <c r="V797" i="9"/>
  <c r="V1570" i="9"/>
  <c r="V1269" i="9"/>
  <c r="V1266" i="9"/>
  <c r="V1267" i="9"/>
  <c r="V1268" i="9"/>
  <c r="V1872" i="9"/>
  <c r="V1873" i="9"/>
  <c r="V102" i="9"/>
  <c r="V103" i="9"/>
  <c r="V1103" i="9"/>
  <c r="V1104" i="9"/>
  <c r="V1105" i="9"/>
  <c r="V1106" i="9"/>
  <c r="V900" i="9"/>
  <c r="V901" i="9"/>
  <c r="V902" i="9"/>
  <c r="V899" i="9"/>
  <c r="V903" i="9"/>
  <c r="V413" i="9"/>
  <c r="V1783" i="9"/>
  <c r="V1185" i="9"/>
  <c r="V1186" i="9"/>
  <c r="V1907" i="9"/>
  <c r="V1908" i="9"/>
  <c r="V1911" i="9"/>
  <c r="V1909" i="9"/>
  <c r="V1910" i="9"/>
  <c r="V1912" i="9"/>
  <c r="V539" i="9"/>
  <c r="V540" i="9"/>
  <c r="V533" i="9"/>
  <c r="V535" i="9"/>
  <c r="V537" i="9"/>
  <c r="V534" i="9"/>
  <c r="V538" i="9"/>
  <c r="V179" i="9"/>
  <c r="V44" i="9"/>
  <c r="V77" i="9"/>
  <c r="V79" i="9"/>
  <c r="V80" i="9"/>
  <c r="V57" i="9"/>
  <c r="V58" i="9"/>
  <c r="V536" i="9"/>
  <c r="V59" i="9"/>
  <c r="V60" i="9"/>
  <c r="V193" i="9"/>
  <c r="V67" i="9"/>
  <c r="V963" i="9"/>
  <c r="V964" i="9"/>
  <c r="V1880" i="9"/>
  <c r="V1881" i="9"/>
  <c r="V587" i="9"/>
  <c r="V588" i="9"/>
  <c r="V585" i="9"/>
  <c r="V583" i="9"/>
  <c r="V584" i="9"/>
  <c r="V589" i="9"/>
  <c r="V590" i="9"/>
  <c r="V586" i="9"/>
  <c r="V591" i="9"/>
  <c r="V633" i="9"/>
  <c r="V634" i="9"/>
  <c r="V699" i="9"/>
  <c r="V701" i="9"/>
  <c r="V700" i="9"/>
  <c r="V1784" i="9"/>
  <c r="V1785" i="9"/>
  <c r="V835" i="9"/>
  <c r="V836" i="9"/>
  <c r="V833" i="9"/>
  <c r="V834" i="9"/>
  <c r="V166" i="9"/>
  <c r="V145" i="9"/>
  <c r="V146" i="9"/>
  <c r="V147" i="9"/>
  <c r="V101" i="9"/>
  <c r="V1083" i="9"/>
  <c r="V1084" i="9"/>
  <c r="V1085" i="9"/>
  <c r="V1086" i="9"/>
  <c r="V1082" i="9"/>
  <c r="V417" i="9"/>
  <c r="V416" i="9"/>
  <c r="V418" i="9"/>
  <c r="V419" i="9"/>
  <c r="V396" i="9"/>
  <c r="V397" i="9"/>
  <c r="V398" i="9"/>
  <c r="V1923" i="9"/>
  <c r="V1571" i="9"/>
  <c r="V1572" i="9"/>
  <c r="V1573" i="9"/>
  <c r="V1574" i="9"/>
  <c r="V181" i="9"/>
  <c r="V182" i="9"/>
  <c r="V960" i="9"/>
  <c r="V961" i="9"/>
  <c r="V962" i="9"/>
  <c r="V958" i="9"/>
  <c r="V959" i="9"/>
  <c r="V1382" i="9"/>
  <c r="V1383" i="9"/>
  <c r="V1384" i="9"/>
  <c r="V1833" i="9"/>
  <c r="V1834" i="9"/>
  <c r="V795" i="9"/>
  <c r="V796" i="9"/>
  <c r="V681" i="9"/>
  <c r="V682" i="9"/>
  <c r="V683" i="9"/>
  <c r="V305" i="9"/>
  <c r="V306" i="9"/>
  <c r="V1933" i="9"/>
  <c r="V1934" i="9"/>
  <c r="V168" i="9"/>
  <c r="V169" i="9"/>
  <c r="V170" i="9"/>
  <c r="V114" i="9"/>
  <c r="V115" i="9"/>
  <c r="V185" i="9"/>
  <c r="V865" i="9"/>
  <c r="V866" i="9"/>
  <c r="V868" i="9"/>
  <c r="V867" i="9"/>
  <c r="V1770" i="9"/>
  <c r="V243" i="9"/>
  <c r="V239" i="9"/>
  <c r="V240" i="9"/>
  <c r="V241" i="9"/>
  <c r="V242" i="9"/>
  <c r="V1773" i="9"/>
  <c r="V1774" i="9"/>
  <c r="V1897" i="9"/>
  <c r="V1898" i="9"/>
  <c r="V1132" i="9"/>
  <c r="V1133" i="9"/>
  <c r="V1307" i="9"/>
  <c r="V1305" i="9"/>
  <c r="V1306" i="9"/>
  <c r="V289" i="9"/>
  <c r="V290" i="9"/>
  <c r="V399" i="9"/>
  <c r="V810" i="9"/>
  <c r="V811" i="9"/>
  <c r="V808" i="9"/>
  <c r="V809" i="9"/>
  <c r="V812" i="9"/>
  <c r="V131" i="9"/>
  <c r="V132" i="9"/>
  <c r="V1654" i="9"/>
  <c r="V452" i="9"/>
  <c r="V453" i="9"/>
  <c r="V1239" i="9"/>
  <c r="V1240" i="9"/>
  <c r="V1242" i="9"/>
  <c r="V1243" i="9"/>
  <c r="V1244" i="9"/>
  <c r="V1241" i="9"/>
  <c r="V1680" i="9"/>
  <c r="V1681" i="9"/>
  <c r="V774" i="9"/>
  <c r="V776" i="9"/>
  <c r="V777" i="9"/>
  <c r="V775" i="9"/>
  <c r="V778" i="9"/>
  <c r="V1905" i="9"/>
  <c r="V1906" i="9"/>
  <c r="V1270" i="9"/>
  <c r="V1271" i="9"/>
  <c r="V1100" i="9"/>
  <c r="V1101" i="9"/>
  <c r="V1102" i="9"/>
  <c r="V1313" i="9"/>
  <c r="V1123" i="9"/>
  <c r="V1179" i="9"/>
  <c r="V1180" i="9"/>
  <c r="V1178" i="9"/>
  <c r="V898" i="9"/>
  <c r="V1195" i="9"/>
  <c r="V1196" i="9"/>
  <c r="V1194" i="9"/>
  <c r="V1336" i="9"/>
  <c r="V324" i="9"/>
  <c r="V118" i="9"/>
  <c r="V78" i="9"/>
  <c r="V1913" i="9"/>
  <c r="V1700" i="9"/>
  <c r="V1701" i="9"/>
  <c r="V1702" i="9"/>
  <c r="V1184" i="9"/>
  <c r="V1183" i="9"/>
  <c r="V1952" i="9"/>
  <c r="V1854" i="9"/>
  <c r="V1852" i="9"/>
  <c r="V1853" i="9"/>
  <c r="V615" i="9"/>
  <c r="V616" i="9"/>
  <c r="V617" i="9"/>
  <c r="V618" i="9"/>
  <c r="V619" i="9"/>
  <c r="V620" i="9"/>
  <c r="V1882" i="9"/>
  <c r="V1122" i="9"/>
  <c r="V728" i="9"/>
  <c r="V729" i="9"/>
  <c r="V730" i="9"/>
  <c r="V731" i="9"/>
  <c r="V732" i="9"/>
  <c r="V726" i="9"/>
  <c r="V725" i="9"/>
  <c r="V727" i="9"/>
  <c r="V1796" i="9"/>
  <c r="V335" i="9"/>
  <c r="V336" i="9"/>
  <c r="V1134" i="9"/>
  <c r="V1404" i="9"/>
  <c r="V1405" i="9"/>
  <c r="V828" i="9"/>
  <c r="V829" i="9"/>
  <c r="V643" i="9"/>
  <c r="V1337" i="9"/>
  <c r="V1338" i="9"/>
  <c r="V783" i="9"/>
  <c r="V784" i="9"/>
  <c r="V1787" i="9"/>
  <c r="V1788" i="9"/>
  <c r="V1420" i="9"/>
  <c r="V1421" i="9"/>
  <c r="V821" i="9"/>
  <c r="V822" i="9"/>
  <c r="V823" i="9"/>
  <c r="V824" i="9"/>
  <c r="V244" i="9"/>
  <c r="V245" i="9"/>
  <c r="V246" i="9"/>
  <c r="V247" i="9"/>
  <c r="V393" i="9"/>
  <c r="V664" i="9"/>
  <c r="V665" i="9"/>
  <c r="V666" i="9"/>
  <c r="V952" i="9"/>
  <c r="V955" i="9"/>
  <c r="V956" i="9"/>
  <c r="V957" i="9"/>
  <c r="V954" i="9"/>
  <c r="V953" i="9"/>
  <c r="V951" i="9"/>
  <c r="V1751" i="9"/>
  <c r="V1752" i="9"/>
  <c r="V39" i="9"/>
  <c r="V214" i="9"/>
  <c r="V215" i="9"/>
  <c r="V216" i="9"/>
  <c r="V1440" i="9"/>
  <c r="V1441" i="9"/>
  <c r="V1442" i="9"/>
  <c r="V1443" i="9"/>
  <c r="V1444" i="9"/>
  <c r="V1932" i="9"/>
  <c r="V192" i="9"/>
  <c r="V1069" i="9"/>
  <c r="V1070" i="9"/>
  <c r="V197" i="9"/>
  <c r="V198" i="9"/>
  <c r="V199" i="9"/>
  <c r="V61" i="9"/>
  <c r="V18" i="9"/>
  <c r="V73" i="9"/>
  <c r="V143" i="9"/>
  <c r="V183" i="9"/>
  <c r="V766" i="9"/>
  <c r="V765" i="9"/>
  <c r="V767" i="9"/>
  <c r="V768" i="9"/>
  <c r="V762" i="9"/>
  <c r="V763" i="9"/>
  <c r="V764" i="9"/>
  <c r="V1487" i="9"/>
  <c r="V1488" i="9"/>
  <c r="V550" i="9"/>
  <c r="V553" i="9"/>
  <c r="V551" i="9"/>
  <c r="V552" i="9"/>
  <c r="V678" i="9"/>
  <c r="V906" i="9"/>
  <c r="V907" i="9"/>
  <c r="V908" i="9"/>
  <c r="V909" i="9"/>
  <c r="V684" i="9"/>
  <c r="V685" i="9"/>
  <c r="V212" i="9"/>
  <c r="V441" i="9"/>
  <c r="V439" i="9"/>
  <c r="V440" i="9"/>
  <c r="V1544" i="9"/>
  <c r="V1545" i="9"/>
  <c r="V759" i="9"/>
  <c r="V760" i="9"/>
  <c r="V757" i="9"/>
  <c r="V761" i="9"/>
  <c r="V758" i="9"/>
  <c r="V1566" i="9"/>
  <c r="V715" i="9"/>
  <c r="V1902" i="9"/>
  <c r="V1903" i="9"/>
  <c r="V1904" i="9"/>
  <c r="V389" i="9"/>
  <c r="V1556" i="9"/>
  <c r="V1557" i="9"/>
  <c r="V1685" i="9"/>
  <c r="V1067" i="9"/>
  <c r="V1068" i="9"/>
  <c r="V1066" i="9"/>
  <c r="V296" i="9"/>
  <c r="V297" i="9"/>
  <c r="V298" i="9"/>
  <c r="V627" i="9"/>
  <c r="V628" i="9"/>
  <c r="V629" i="9"/>
  <c r="V1203" i="9"/>
  <c r="V423" i="9"/>
  <c r="V426" i="9"/>
  <c r="V427" i="9"/>
  <c r="V428" i="9"/>
  <c r="V424" i="9"/>
  <c r="V425" i="9"/>
  <c r="V429" i="9"/>
  <c r="V430" i="9"/>
  <c r="V1838" i="9"/>
  <c r="V1839" i="9"/>
  <c r="V1926" i="9"/>
  <c r="V1927" i="9"/>
  <c r="V592" i="9"/>
  <c r="V593" i="9"/>
  <c r="V594" i="9"/>
  <c r="V1953" i="9"/>
  <c r="V195" i="9"/>
  <c r="V196" i="9"/>
  <c r="V1901" i="9"/>
  <c r="V1899" i="9"/>
  <c r="V1900" i="9"/>
  <c r="V1319" i="9"/>
  <c r="V1320" i="9"/>
  <c r="V207" i="9"/>
  <c r="V26" i="9"/>
  <c r="V27" i="9"/>
  <c r="V28" i="9"/>
  <c r="V368" i="9"/>
  <c r="V369" i="9"/>
  <c r="V370" i="9"/>
  <c r="V1209" i="9"/>
  <c r="V1210" i="9"/>
  <c r="V1230" i="9"/>
  <c r="V1231" i="9"/>
  <c r="V1232" i="9"/>
  <c r="V1233" i="9"/>
  <c r="V1234" i="9"/>
  <c r="V1235" i="9"/>
  <c r="V301" i="9"/>
  <c r="V302" i="9"/>
  <c r="V300" i="9"/>
  <c r="V304" i="9"/>
  <c r="V303" i="9"/>
  <c r="V1419" i="9"/>
  <c r="V461" i="9"/>
  <c r="V1002" i="9"/>
  <c r="V1003" i="9"/>
  <c r="V1005" i="9"/>
  <c r="V1004" i="9"/>
  <c r="V1896" i="9"/>
  <c r="V919" i="9"/>
  <c r="V920" i="9"/>
  <c r="V921" i="9"/>
  <c r="V56" i="9"/>
  <c r="V945" i="9"/>
  <c r="V942" i="9"/>
  <c r="V943" i="9"/>
  <c r="V944" i="9"/>
  <c r="V148" i="9"/>
  <c r="V187" i="9"/>
  <c r="V188" i="9"/>
  <c r="V189" i="9"/>
  <c r="V190" i="9"/>
  <c r="V47" i="9"/>
  <c r="V178" i="9"/>
  <c r="V1445" i="9"/>
  <c r="V1446" i="9"/>
  <c r="V1447" i="9"/>
  <c r="V978" i="9"/>
  <c r="V1851" i="9"/>
  <c r="V330" i="9"/>
  <c r="V331" i="9"/>
  <c r="V332" i="9"/>
  <c r="V333" i="9"/>
  <c r="V334" i="9"/>
  <c r="V1290" i="9"/>
  <c r="V1291" i="9"/>
  <c r="V1292" i="9"/>
  <c r="V1476" i="9"/>
  <c r="V362" i="9"/>
  <c r="V363" i="9"/>
  <c r="V364" i="9"/>
  <c r="V3" i="9"/>
  <c r="V4" i="9"/>
  <c r="V5" i="9"/>
  <c r="V524" i="9"/>
  <c r="V525" i="9"/>
  <c r="V526" i="9"/>
  <c r="V390" i="9"/>
  <c r="V1527" i="9"/>
  <c r="V657" i="9"/>
  <c r="V656" i="9"/>
  <c r="V655" i="9"/>
  <c r="V1424" i="9"/>
  <c r="V493" i="9"/>
  <c r="V500" i="9"/>
  <c r="V491" i="9"/>
  <c r="V492" i="9"/>
  <c r="V495" i="9"/>
  <c r="V496" i="9"/>
  <c r="V497" i="9"/>
  <c r="V498" i="9"/>
  <c r="V494" i="9"/>
  <c r="V501" i="9"/>
  <c r="V502" i="9"/>
  <c r="V499" i="9"/>
  <c r="V374" i="9"/>
  <c r="V375" i="9"/>
  <c r="V373" i="9"/>
  <c r="V220" i="9"/>
  <c r="V221" i="9"/>
  <c r="V1398" i="9"/>
  <c r="V1399" i="9"/>
  <c r="V1023" i="9"/>
  <c r="V1024" i="9"/>
  <c r="V1025" i="9"/>
  <c r="V1026" i="9"/>
  <c r="V1027" i="9"/>
  <c r="V1028" i="9"/>
  <c r="V1029" i="9"/>
  <c r="V542" i="9"/>
  <c r="V545" i="9"/>
  <c r="V546" i="9"/>
  <c r="V541" i="9"/>
  <c r="V543" i="9"/>
  <c r="V544" i="9"/>
  <c r="V547" i="9"/>
  <c r="V402" i="9"/>
  <c r="V403" i="9"/>
  <c r="V404" i="9"/>
  <c r="V401" i="9"/>
  <c r="V400" i="9"/>
  <c r="V1732" i="9"/>
  <c r="V1733" i="9"/>
  <c r="V1734" i="9"/>
  <c r="V1730" i="9"/>
  <c r="V1731" i="9"/>
  <c r="V574" i="9"/>
  <c r="V1197" i="9"/>
  <c r="V391" i="9"/>
  <c r="V392" i="9"/>
  <c r="V1422" i="9"/>
  <c r="V1423" i="9"/>
  <c r="V84" i="9"/>
  <c r="V1741" i="9"/>
  <c r="V837" i="9"/>
  <c r="V838" i="9"/>
  <c r="V839" i="9"/>
  <c r="V840" i="9"/>
  <c r="V1707" i="9"/>
  <c r="V1937" i="9"/>
  <c r="V1938" i="9"/>
  <c r="V1729" i="9"/>
  <c r="V1727" i="9"/>
  <c r="V1728" i="9"/>
  <c r="V411" i="9"/>
  <c r="V407" i="9"/>
  <c r="V408" i="9"/>
  <c r="V409" i="9"/>
  <c r="V410" i="9"/>
  <c r="V412" i="9"/>
  <c r="V695" i="9"/>
  <c r="V696" i="9"/>
  <c r="V697" i="9"/>
  <c r="V698" i="9"/>
  <c r="V1355" i="9"/>
  <c r="V965" i="9"/>
  <c r="V966" i="9"/>
  <c r="V659" i="9"/>
  <c r="V660" i="9"/>
  <c r="V140" i="9"/>
  <c r="V658" i="9"/>
  <c r="V661" i="9"/>
  <c r="V1629" i="9"/>
  <c r="V1136" i="9"/>
  <c r="V1137" i="9"/>
  <c r="V1135" i="9"/>
  <c r="V1563" i="9"/>
  <c r="V1428" i="9"/>
  <c r="V1429" i="9"/>
  <c r="V1430" i="9"/>
  <c r="V337" i="9"/>
  <c r="V338" i="9"/>
  <c r="V339" i="9"/>
  <c r="V1713" i="9"/>
  <c r="V1714" i="9"/>
  <c r="V1715" i="9"/>
  <c r="V1716" i="9"/>
  <c r="V1711" i="9"/>
  <c r="V1712" i="9"/>
  <c r="V1710" i="9"/>
  <c r="V1708" i="9"/>
  <c r="V1709" i="9"/>
  <c r="V1450" i="9"/>
  <c r="V798" i="9"/>
  <c r="V1618" i="9"/>
  <c r="V1619" i="9"/>
  <c r="V1616" i="9"/>
  <c r="V1617" i="9"/>
  <c r="V1620" i="9"/>
  <c r="V1621" i="9"/>
  <c r="V1509" i="9"/>
  <c r="V1507" i="9"/>
  <c r="V1508" i="9"/>
  <c r="V1780" i="9"/>
  <c r="V1781" i="9"/>
  <c r="V1782" i="9"/>
  <c r="V651" i="9"/>
  <c r="V652" i="9"/>
  <c r="V350" i="9"/>
  <c r="V351" i="9"/>
  <c r="V262" i="9"/>
  <c r="V264" i="9"/>
  <c r="V265" i="9"/>
  <c r="V263" i="9"/>
  <c r="V69" i="9"/>
  <c r="V1457" i="9"/>
  <c r="V1302" i="9"/>
  <c r="V1303" i="9"/>
  <c r="V1304" i="9"/>
  <c r="V1874" i="9"/>
  <c r="V1875" i="9"/>
  <c r="V1876" i="9"/>
  <c r="V1057" i="9"/>
  <c r="V1058" i="9"/>
  <c r="V1059" i="9"/>
  <c r="V1051" i="9"/>
  <c r="V1052" i="9"/>
  <c r="V1053" i="9"/>
  <c r="V1054" i="9"/>
  <c r="V1055" i="9"/>
  <c r="V1056" i="9"/>
  <c r="V1921" i="9"/>
  <c r="V1918" i="9"/>
  <c r="V1919" i="9"/>
  <c r="V1920" i="9"/>
  <c r="V1922" i="9"/>
  <c r="V1636" i="9"/>
  <c r="V1637" i="9"/>
  <c r="V1638" i="9"/>
  <c r="V1639" i="9"/>
  <c r="V1635" i="9"/>
  <c r="V706" i="9"/>
  <c r="V707" i="9"/>
  <c r="V708" i="9"/>
  <c r="V709" i="9"/>
  <c r="V1139" i="9"/>
  <c r="V1143" i="9"/>
  <c r="V1140" i="9"/>
  <c r="V1141" i="9"/>
  <c r="V1142" i="9"/>
  <c r="V1138" i="9"/>
  <c r="V1144" i="9"/>
  <c r="V1117" i="9"/>
  <c r="V1118" i="9"/>
  <c r="V1119" i="9"/>
  <c r="V1120" i="9"/>
  <c r="V1526" i="9"/>
  <c r="V831" i="9"/>
  <c r="V832" i="9"/>
  <c r="V721" i="9"/>
  <c r="V722" i="9"/>
  <c r="V723" i="9"/>
  <c r="V720" i="9"/>
  <c r="V724" i="9"/>
  <c r="V719" i="9"/>
  <c r="V1019" i="9"/>
  <c r="AD1542" i="9"/>
  <c r="AD1541" i="9"/>
  <c r="AD516" i="9"/>
  <c r="AD517" i="9"/>
  <c r="AD518" i="9"/>
  <c r="AD519" i="9"/>
  <c r="AD515" i="9"/>
  <c r="AD520" i="9"/>
  <c r="AD513" i="9"/>
  <c r="AD514" i="9"/>
  <c r="AD1492" i="9"/>
  <c r="AD1493" i="9"/>
  <c r="AD151" i="9"/>
  <c r="AD154" i="9"/>
  <c r="AD155" i="9"/>
  <c r="AD769" i="9"/>
  <c r="AD770" i="9"/>
  <c r="AD771" i="9"/>
  <c r="AD1258" i="9"/>
  <c r="AD1259" i="9"/>
  <c r="AD1262" i="9"/>
  <c r="AD1263" i="9"/>
  <c r="AD1260" i="9"/>
  <c r="AD1261" i="9"/>
  <c r="AD1925" i="9"/>
  <c r="AD996" i="9"/>
  <c r="AD995" i="9"/>
  <c r="AD997" i="9"/>
  <c r="AD884" i="9"/>
  <c r="AD885" i="9"/>
  <c r="AD688" i="9"/>
  <c r="AD689" i="9"/>
  <c r="AD686" i="9"/>
  <c r="AD687" i="9"/>
  <c r="AD842" i="9"/>
  <c r="AD126" i="9"/>
  <c r="AD127" i="9"/>
  <c r="AD128" i="9"/>
  <c r="AD202" i="9"/>
  <c r="AD843" i="9"/>
  <c r="AD676" i="9"/>
  <c r="AD675" i="9"/>
  <c r="AD677" i="9"/>
  <c r="AD1669" i="9"/>
  <c r="AD1670" i="9"/>
  <c r="AD1671" i="9"/>
  <c r="AD621" i="9"/>
  <c r="AD624" i="9"/>
  <c r="AD625" i="9"/>
  <c r="AD622" i="9"/>
  <c r="AD623" i="9"/>
  <c r="AD626" i="9"/>
  <c r="AD159" i="9"/>
  <c r="AD160" i="9"/>
  <c r="AD662" i="9"/>
  <c r="AD663" i="9"/>
  <c r="AD929" i="9"/>
  <c r="AD152" i="9"/>
  <c r="AD13" i="9"/>
  <c r="AD14" i="9"/>
  <c r="AD928" i="9"/>
  <c r="AD930" i="9"/>
  <c r="AD1361" i="9"/>
  <c r="AD1362" i="9"/>
  <c r="AD1363" i="9"/>
  <c r="AD1364" i="9"/>
  <c r="AD29" i="9"/>
  <c r="AD51" i="9"/>
  <c r="AD52" i="9"/>
  <c r="AD211" i="9"/>
  <c r="AD414" i="9"/>
  <c r="AD415" i="9"/>
  <c r="AD1689" i="9"/>
  <c r="AD470" i="9"/>
  <c r="AD471" i="9"/>
  <c r="AD1021" i="9"/>
  <c r="AD1022" i="9"/>
  <c r="AD1812" i="9"/>
  <c r="AD1813" i="9"/>
  <c r="AD1811" i="9"/>
  <c r="AD1815" i="9"/>
  <c r="AD1814" i="9"/>
  <c r="AD1816" i="9"/>
  <c r="AD1347" i="9"/>
  <c r="AD1349" i="9"/>
  <c r="AD1346" i="9"/>
  <c r="AD1348" i="9"/>
  <c r="AD1350" i="9"/>
  <c r="AD1351" i="9"/>
  <c r="AD772" i="9"/>
  <c r="AD773" i="9"/>
  <c r="AD1467" i="9"/>
  <c r="AD1468" i="9"/>
  <c r="AD1321" i="9"/>
  <c r="AD702" i="9"/>
  <c r="AD703" i="9"/>
  <c r="AD704" i="9"/>
  <c r="AD705" i="9"/>
  <c r="AD135" i="9"/>
  <c r="AD15" i="9"/>
  <c r="AD970" i="9"/>
  <c r="AD971" i="9"/>
  <c r="AD972" i="9"/>
  <c r="AD1218" i="9"/>
  <c r="AD1219" i="9"/>
  <c r="AD1220" i="9"/>
  <c r="AD1221" i="9"/>
  <c r="AD1222" i="9"/>
  <c r="AD1606" i="9"/>
  <c r="AD1608" i="9"/>
  <c r="AD1607" i="9"/>
  <c r="AD1609" i="9"/>
  <c r="AD1168" i="9"/>
  <c r="AD184" i="9"/>
  <c r="AD1181" i="9"/>
  <c r="AD1182" i="9"/>
  <c r="AD257" i="9"/>
  <c r="AD258" i="9"/>
  <c r="AD259" i="9"/>
  <c r="AD260" i="9"/>
  <c r="AD255" i="9"/>
  <c r="AD256" i="9"/>
  <c r="AD261" i="9"/>
  <c r="AD877" i="9"/>
  <c r="AD1020" i="9"/>
  <c r="AD1547" i="9"/>
  <c r="AD1548" i="9"/>
  <c r="AD1546" i="9"/>
  <c r="AD1549" i="9"/>
  <c r="AD1550" i="9"/>
  <c r="AD1551" i="9"/>
  <c r="AD450" i="9"/>
  <c r="AD1625" i="9"/>
  <c r="AD1626" i="9"/>
  <c r="AD1627" i="9"/>
  <c r="AD1628" i="9"/>
  <c r="AD1236" i="9"/>
  <c r="AD1237" i="9"/>
  <c r="AD1238" i="9"/>
  <c r="AD635" i="9"/>
  <c r="AD636" i="9"/>
  <c r="AD348" i="9"/>
  <c r="AD347" i="9"/>
  <c r="AD223" i="9"/>
  <c r="AD222" i="9"/>
  <c r="AD352" i="9"/>
  <c r="AD1666" i="9"/>
  <c r="AD1667" i="9"/>
  <c r="AD1668" i="9"/>
  <c r="AD1173" i="9"/>
  <c r="AD1174" i="9"/>
  <c r="AD1175" i="9"/>
  <c r="AD1176" i="9"/>
  <c r="AD1177" i="9"/>
  <c r="AD1172" i="9"/>
  <c r="AD19" i="9"/>
  <c r="AD20" i="9"/>
  <c r="AD119" i="9"/>
  <c r="AD120" i="9"/>
  <c r="AD1284" i="9"/>
  <c r="AD1282" i="9"/>
  <c r="AD1283" i="9"/>
  <c r="AD1285" i="9"/>
  <c r="AD1406" i="9"/>
  <c r="AD1407" i="9"/>
  <c r="AD1408" i="9"/>
  <c r="AD1409" i="9"/>
  <c r="AD1739" i="9"/>
  <c r="AD595" i="9"/>
  <c r="AD596" i="9"/>
  <c r="AD130" i="9"/>
  <c r="AD1245" i="9"/>
  <c r="AD1246" i="9"/>
  <c r="AD278" i="9"/>
  <c r="AD279" i="9"/>
  <c r="AD280" i="9"/>
  <c r="AD1800" i="9"/>
  <c r="AD1778" i="9"/>
  <c r="AD1400" i="9"/>
  <c r="AD1401" i="9"/>
  <c r="AD653" i="9"/>
  <c r="AD654" i="9"/>
  <c r="AD1661" i="9"/>
  <c r="AD1662" i="9"/>
  <c r="AD12" i="9"/>
  <c r="AD904" i="9"/>
  <c r="AD905" i="9"/>
  <c r="AD63" i="9"/>
  <c r="AD43" i="9"/>
  <c r="AD1097" i="9"/>
  <c r="AD1098" i="9"/>
  <c r="AD1380" i="9"/>
  <c r="AD1381" i="9"/>
  <c r="AD1831" i="9"/>
  <c r="AD1830" i="9"/>
  <c r="AD670" i="9"/>
  <c r="AD1562" i="9"/>
  <c r="AD1560" i="9"/>
  <c r="AD1561" i="9"/>
  <c r="AD81" i="9"/>
  <c r="AD82" i="9"/>
  <c r="AD83" i="9"/>
  <c r="AD1767" i="9"/>
  <c r="AD1768" i="9"/>
  <c r="AD1360" i="9"/>
  <c r="AD1171" i="9"/>
  <c r="AD1169" i="9"/>
  <c r="AD1170" i="9"/>
  <c r="AD1581" i="9"/>
  <c r="AD1578" i="9"/>
  <c r="AD1579" i="9"/>
  <c r="AD1580" i="9"/>
  <c r="AD378" i="9"/>
  <c r="AD379" i="9"/>
  <c r="AD377" i="9"/>
  <c r="AD380" i="9"/>
  <c r="AD381" i="9"/>
  <c r="AD1293" i="9"/>
  <c r="AD1294" i="9"/>
  <c r="AD799" i="9"/>
  <c r="AD1379" i="9"/>
  <c r="AD830" i="9"/>
  <c r="AD782" i="9"/>
  <c r="AD1011" i="9"/>
  <c r="AD1012" i="9"/>
  <c r="AD1013" i="9"/>
  <c r="AD1695" i="9"/>
  <c r="AD889" i="9"/>
  <c r="AD886" i="9"/>
  <c r="AD887" i="9"/>
  <c r="AD888" i="9"/>
  <c r="AD1614" i="9"/>
  <c r="AD1615" i="9"/>
  <c r="AD271" i="9"/>
  <c r="AD273" i="9"/>
  <c r="AD275" i="9"/>
  <c r="AD276" i="9"/>
  <c r="AD274" i="9"/>
  <c r="AD272" i="9"/>
  <c r="AD277" i="9"/>
  <c r="AD883" i="9"/>
  <c r="AD878" i="9"/>
  <c r="AD879" i="9"/>
  <c r="AD880" i="9"/>
  <c r="AD881" i="9"/>
  <c r="AD882" i="9"/>
  <c r="AD11" i="9"/>
  <c r="AD869" i="9"/>
  <c r="AD1582" i="9"/>
  <c r="AD1583" i="9"/>
  <c r="AD1584" i="9"/>
  <c r="AD1804" i="9"/>
  <c r="AD1805" i="9"/>
  <c r="AD1806" i="9"/>
  <c r="AD1807" i="9"/>
  <c r="AD32" i="9"/>
  <c r="AD38" i="9"/>
  <c r="AD24" i="9"/>
  <c r="AD153" i="9"/>
  <c r="AD1163" i="9"/>
  <c r="AD1164" i="9"/>
  <c r="AD1161" i="9"/>
  <c r="AD1162" i="9"/>
  <c r="AD1165" i="9"/>
  <c r="AD1166" i="9"/>
  <c r="AD1167" i="9"/>
  <c r="AD1696" i="9"/>
  <c r="AD672" i="9"/>
  <c r="AD673" i="9"/>
  <c r="AD671" i="9"/>
  <c r="AD674" i="9"/>
  <c r="AD1498" i="9"/>
  <c r="AD1499" i="9"/>
  <c r="AD1750" i="9"/>
  <c r="AD1295" i="9"/>
  <c r="AD1296" i="9"/>
  <c r="AD1297" i="9"/>
  <c r="AD1828" i="9"/>
  <c r="AD1829" i="9"/>
  <c r="AD1489" i="9"/>
  <c r="AD1490" i="9"/>
  <c r="AD1491" i="9"/>
  <c r="AD1018" i="9"/>
  <c r="AD1835" i="9"/>
  <c r="AD1836" i="9"/>
  <c r="AD1837" i="9"/>
  <c r="AD340" i="9"/>
  <c r="AD1761" i="9"/>
  <c r="AD1762" i="9"/>
  <c r="AD1763" i="9"/>
  <c r="AD1765" i="9"/>
  <c r="AD1766" i="9"/>
  <c r="AD1764" i="9"/>
  <c r="AD62" i="9"/>
  <c r="AD9" i="9"/>
  <c r="AD30" i="9"/>
  <c r="AD2" i="9"/>
  <c r="AD327" i="9"/>
  <c r="AD328" i="9"/>
  <c r="AD329" i="9"/>
  <c r="AD325" i="9"/>
  <c r="AD326" i="9"/>
  <c r="AD1152" i="9"/>
  <c r="AD1153" i="9"/>
  <c r="AD1155" i="9"/>
  <c r="AD1154" i="9"/>
  <c r="AD431" i="9"/>
  <c r="AD432" i="9"/>
  <c r="AD1080" i="9"/>
  <c r="AD1076" i="9"/>
  <c r="AD1077" i="9"/>
  <c r="AD1078" i="9"/>
  <c r="AD1081" i="9"/>
  <c r="AD1079" i="9"/>
  <c r="AD353" i="9"/>
  <c r="AD354" i="9"/>
  <c r="AD358" i="9"/>
  <c r="AD360" i="9"/>
  <c r="AD361" i="9"/>
  <c r="AD355" i="9"/>
  <c r="AD356" i="9"/>
  <c r="AD357" i="9"/>
  <c r="AD359" i="9"/>
  <c r="AD738" i="9"/>
  <c r="AD582" i="9"/>
  <c r="AD96" i="9"/>
  <c r="AD117" i="9"/>
  <c r="AD1832" i="9"/>
  <c r="AD924" i="9"/>
  <c r="AD925" i="9"/>
  <c r="AD923" i="9"/>
  <c r="AD926" i="9"/>
  <c r="AD927" i="9"/>
  <c r="AD922" i="9"/>
  <c r="AD1914" i="9"/>
  <c r="AD1915" i="9"/>
  <c r="AD1916" i="9"/>
  <c r="AD1917" i="9"/>
  <c r="AD1622" i="9"/>
  <c r="AD1280" i="9"/>
  <c r="AD1281" i="9"/>
  <c r="AD845" i="9"/>
  <c r="AD846" i="9"/>
  <c r="AD847" i="9"/>
  <c r="AD844" i="9"/>
  <c r="AD206" i="9"/>
  <c r="AD40" i="9"/>
  <c r="AD162" i="9"/>
  <c r="AD163" i="9"/>
  <c r="AD1706" i="9"/>
  <c r="AD1893" i="9"/>
  <c r="AD1894" i="9"/>
  <c r="AD1946" i="9"/>
  <c r="AD1947" i="9"/>
  <c r="AD1948" i="9"/>
  <c r="AD1949" i="9"/>
  <c r="AD1850" i="9"/>
  <c r="AD1848" i="9"/>
  <c r="AD1849" i="9"/>
  <c r="AD1769" i="9"/>
  <c r="AD1094" i="9"/>
  <c r="AD1095" i="9"/>
  <c r="AD1096" i="9"/>
  <c r="AD74" i="9"/>
  <c r="AD177" i="9"/>
  <c r="AD1009" i="9"/>
  <c r="AD1010" i="9"/>
  <c r="AD1008" i="9"/>
  <c r="AD914" i="9"/>
  <c r="AD915" i="9"/>
  <c r="AD916" i="9"/>
  <c r="AD1156" i="9"/>
  <c r="AD1157" i="9"/>
  <c r="AD1158" i="9"/>
  <c r="AD1159" i="9"/>
  <c r="AD794" i="9"/>
  <c r="AD1016" i="9"/>
  <c r="AD1017" i="9"/>
  <c r="AD1015" i="9"/>
  <c r="AD1456" i="9"/>
  <c r="AD800" i="9"/>
  <c r="AD801" i="9"/>
  <c r="AD802" i="9"/>
  <c r="AD803" i="9"/>
  <c r="AD804" i="9"/>
  <c r="AD1431" i="9"/>
  <c r="AD1432" i="9"/>
  <c r="AD1434" i="9"/>
  <c r="AD1433" i="9"/>
  <c r="AD1435" i="9"/>
  <c r="AD109" i="9"/>
  <c r="AD110" i="9"/>
  <c r="AD111" i="9"/>
  <c r="AD33" i="9"/>
  <c r="AD186" i="9"/>
  <c r="AD161" i="9"/>
  <c r="AD200" i="9"/>
  <c r="AD201" i="9"/>
  <c r="AD123" i="9"/>
  <c r="AD124" i="9"/>
  <c r="AD125" i="9"/>
  <c r="AD106" i="9"/>
  <c r="AD107" i="9"/>
  <c r="AD10" i="9"/>
  <c r="AD858" i="9"/>
  <c r="AD853" i="9"/>
  <c r="AD855" i="9"/>
  <c r="AD856" i="9"/>
  <c r="AD857" i="9"/>
  <c r="AD854" i="9"/>
  <c r="AD1300" i="9"/>
  <c r="AD1301" i="9"/>
  <c r="AD1797" i="9"/>
  <c r="AD1798" i="9"/>
  <c r="AD1799" i="9"/>
  <c r="AD1585" i="9"/>
  <c r="AD1586" i="9"/>
  <c r="AD1591" i="9"/>
  <c r="AD1588" i="9"/>
  <c r="AD1587" i="9"/>
  <c r="AD1589" i="9"/>
  <c r="AD1590" i="9"/>
  <c r="AD785" i="9"/>
  <c r="AD786" i="9"/>
  <c r="AD787" i="9"/>
  <c r="AD789" i="9"/>
  <c r="AD788" i="9"/>
  <c r="AD1844" i="9"/>
  <c r="AD1845" i="9"/>
  <c r="AD1611" i="9"/>
  <c r="AD1612" i="9"/>
  <c r="AD1610" i="9"/>
  <c r="AD1613" i="9"/>
  <c r="AD1555" i="9"/>
  <c r="AD454" i="9"/>
  <c r="AD718" i="9"/>
  <c r="AD349" i="9"/>
  <c r="AD1089" i="9"/>
  <c r="AD1090" i="9"/>
  <c r="AD1091" i="9"/>
  <c r="AD1087" i="9"/>
  <c r="AD1088" i="9"/>
  <c r="AD1092" i="9"/>
  <c r="AD1093" i="9"/>
  <c r="AD1776" i="9"/>
  <c r="AD1775" i="9"/>
  <c r="AD1936" i="9"/>
  <c r="AD1121" i="9"/>
  <c r="AD527" i="9"/>
  <c r="AD530" i="9"/>
  <c r="AD528" i="9"/>
  <c r="AD529" i="9"/>
  <c r="AD531" i="9"/>
  <c r="AD1451" i="9"/>
  <c r="AD1452" i="9"/>
  <c r="AD1453" i="9"/>
  <c r="AD1454" i="9"/>
  <c r="AD1455" i="9"/>
  <c r="AD1497" i="9"/>
  <c r="AD144" i="9"/>
  <c r="AD1552" i="9"/>
  <c r="AD1273" i="9"/>
  <c r="AD1274" i="9"/>
  <c r="AD1275" i="9"/>
  <c r="AD1276" i="9"/>
  <c r="AD1559" i="9"/>
  <c r="AD1558" i="9"/>
  <c r="AD1410" i="9"/>
  <c r="AD1041" i="9"/>
  <c r="AD1040" i="9"/>
  <c r="AD1042" i="9"/>
  <c r="AD1043" i="9"/>
  <c r="AD1045" i="9"/>
  <c r="AD1044" i="9"/>
  <c r="AD1046" i="9"/>
  <c r="AD1047" i="9"/>
  <c r="AD1048" i="9"/>
  <c r="AD1690" i="9"/>
  <c r="AD1691" i="9"/>
  <c r="AD1840" i="9"/>
  <c r="AD1841" i="9"/>
  <c r="AD1842" i="9"/>
  <c r="AD1843" i="9"/>
  <c r="AD1658" i="9"/>
  <c r="AD1659" i="9"/>
  <c r="AD1660" i="9"/>
  <c r="AD1207" i="9"/>
  <c r="AD1208" i="9"/>
  <c r="AD314" i="9"/>
  <c r="AD315" i="9"/>
  <c r="AD1354" i="9"/>
  <c r="AD1352" i="9"/>
  <c r="AD1353" i="9"/>
  <c r="AD54" i="9"/>
  <c r="AD55" i="9"/>
  <c r="AD136" i="9"/>
  <c r="AD1528" i="9"/>
  <c r="AD1529" i="9"/>
  <c r="AD1530" i="9"/>
  <c r="AD112" i="9"/>
  <c r="AD113" i="9"/>
  <c r="AD35" i="9"/>
  <c r="AD36" i="9"/>
  <c r="AD343" i="9"/>
  <c r="AD344" i="9"/>
  <c r="AD345" i="9"/>
  <c r="AD346" i="9"/>
  <c r="AD1726" i="9"/>
  <c r="AD394" i="9"/>
  <c r="AD395" i="9"/>
  <c r="AD1537" i="9"/>
  <c r="AD1534" i="9"/>
  <c r="AD1535" i="9"/>
  <c r="AD1536" i="9"/>
  <c r="AD371" i="9"/>
  <c r="AD372" i="9"/>
  <c r="AD1631" i="9"/>
  <c r="AD1634" i="9"/>
  <c r="AD1632" i="9"/>
  <c r="AD1630" i="9"/>
  <c r="AD1633" i="9"/>
  <c r="AD610" i="9"/>
  <c r="AD608" i="9"/>
  <c r="AD609" i="9"/>
  <c r="AD1663" i="9"/>
  <c r="AD1664" i="9"/>
  <c r="AD1665" i="9"/>
  <c r="AD1740" i="9"/>
  <c r="AD435" i="9"/>
  <c r="AD434" i="9"/>
  <c r="AD433" i="9"/>
  <c r="AD34" i="9"/>
  <c r="AD31" i="9"/>
  <c r="AD1214" i="9"/>
  <c r="AD1215" i="9"/>
  <c r="AD1216" i="9"/>
  <c r="AD1217" i="9"/>
  <c r="AD1717" i="9"/>
  <c r="AD1718" i="9"/>
  <c r="AD1950" i="9"/>
  <c r="AD1314" i="9"/>
  <c r="AD1315" i="9"/>
  <c r="AD64" i="9"/>
  <c r="AD322" i="9"/>
  <c r="AD648" i="9"/>
  <c r="AD649" i="9"/>
  <c r="AD650" i="9"/>
  <c r="AD647" i="9"/>
  <c r="AD1543" i="9"/>
  <c r="AD1323" i="9"/>
  <c r="AD1324" i="9"/>
  <c r="AD1327" i="9"/>
  <c r="AD1322" i="9"/>
  <c r="AD1325" i="9"/>
  <c r="AD1326" i="9"/>
  <c r="AD1495" i="9"/>
  <c r="AD1496" i="9"/>
  <c r="AD976" i="9"/>
  <c r="AD977" i="9"/>
  <c r="AD979" i="9"/>
  <c r="AD980" i="9"/>
  <c r="AD981" i="9"/>
  <c r="AD982" i="9"/>
  <c r="AD984" i="9"/>
  <c r="AD983" i="9"/>
  <c r="AD985" i="9"/>
  <c r="AD986" i="9"/>
  <c r="AD1071" i="9"/>
  <c r="AD1074" i="9"/>
  <c r="AD1075" i="9"/>
  <c r="AD1072" i="9"/>
  <c r="AD1073" i="9"/>
  <c r="AD1189" i="9"/>
  <c r="AD1192" i="9"/>
  <c r="AD1193" i="9"/>
  <c r="AD1187" i="9"/>
  <c r="AD1188" i="9"/>
  <c r="AD1190" i="9"/>
  <c r="AD1191" i="9"/>
  <c r="AD1697" i="9"/>
  <c r="AD1698" i="9"/>
  <c r="AD1684" i="9"/>
  <c r="AD813" i="9"/>
  <c r="AD814" i="9"/>
  <c r="AD815" i="9"/>
  <c r="AD93" i="9"/>
  <c r="AD94" i="9"/>
  <c r="AD176" i="9"/>
  <c r="AD1312" i="9"/>
  <c r="AD1500" i="9"/>
  <c r="AD1501" i="9"/>
  <c r="AD1502" i="9"/>
  <c r="AD210" i="9"/>
  <c r="AD208" i="9"/>
  <c r="AD1888" i="9"/>
  <c r="AD1889" i="9"/>
  <c r="AD1890" i="9"/>
  <c r="AD1160" i="9"/>
  <c r="AD605" i="9"/>
  <c r="AD606" i="9"/>
  <c r="AD1378" i="9"/>
  <c r="AD388" i="9"/>
  <c r="AD1007" i="9"/>
  <c r="AD1006" i="9"/>
  <c r="AD307" i="9"/>
  <c r="AD308" i="9"/>
  <c r="AD310" i="9"/>
  <c r="AD311" i="9"/>
  <c r="AD309" i="9"/>
  <c r="AD1931" i="9"/>
  <c r="AD1779" i="9"/>
  <c r="AD92" i="9"/>
  <c r="AD68" i="9"/>
  <c r="AD6" i="9"/>
  <c r="AD165" i="9"/>
  <c r="AD387" i="9"/>
  <c r="AD383" i="9"/>
  <c r="AD384" i="9"/>
  <c r="AD385" i="9"/>
  <c r="AD386" i="9"/>
  <c r="AD1735" i="9"/>
  <c r="AD1736" i="9"/>
  <c r="AD1737" i="9"/>
  <c r="AD1738" i="9"/>
  <c r="AD490" i="9"/>
  <c r="AD488" i="9"/>
  <c r="AD489" i="9"/>
  <c r="AD579" i="9"/>
  <c r="AD580" i="9"/>
  <c r="AD581" i="9"/>
  <c r="AD637" i="9"/>
  <c r="AD638" i="9"/>
  <c r="AD639" i="9"/>
  <c r="AD104" i="9"/>
  <c r="AD105" i="9"/>
  <c r="AD180" i="9"/>
  <c r="AD50" i="9"/>
  <c r="AD141" i="9"/>
  <c r="AD209" i="9"/>
  <c r="AD895" i="9"/>
  <c r="AD892" i="9"/>
  <c r="AD893" i="9"/>
  <c r="AD894" i="9"/>
  <c r="AD896" i="9"/>
  <c r="AD897" i="9"/>
  <c r="AD841" i="9"/>
  <c r="AD437" i="9"/>
  <c r="AD436" i="9"/>
  <c r="AD438" i="9"/>
  <c r="AD1887" i="9"/>
  <c r="AD1742" i="9"/>
  <c r="AD1743" i="9"/>
  <c r="AD1745" i="9"/>
  <c r="AD1744" i="9"/>
  <c r="AD716" i="9"/>
  <c r="AD717" i="9"/>
  <c r="AD1415" i="9"/>
  <c r="AD1416" i="9"/>
  <c r="AD1417" i="9"/>
  <c r="AD1418" i="9"/>
  <c r="AD548" i="9"/>
  <c r="AD549" i="9"/>
  <c r="AD248" i="9"/>
  <c r="AD250" i="9"/>
  <c r="AD249" i="9"/>
  <c r="AD740" i="9"/>
  <c r="AD741" i="9"/>
  <c r="AD742" i="9"/>
  <c r="AD747" i="9"/>
  <c r="AD22" i="9"/>
  <c r="AD23" i="9"/>
  <c r="AD99" i="9"/>
  <c r="AD100" i="9"/>
  <c r="AD137" i="9"/>
  <c r="AD41" i="9"/>
  <c r="AD42" i="9"/>
  <c r="AD746" i="9"/>
  <c r="AD739" i="9"/>
  <c r="AD743" i="9"/>
  <c r="AD744" i="9"/>
  <c r="AD745" i="9"/>
  <c r="AD748" i="9"/>
  <c r="AD1060" i="9"/>
  <c r="AD1063" i="9"/>
  <c r="AD1064" i="9"/>
  <c r="AD1061" i="9"/>
  <c r="AD1062" i="9"/>
  <c r="AD1065" i="9"/>
  <c r="AD194" i="9"/>
  <c r="AD1724" i="9"/>
  <c r="AD1725" i="9"/>
  <c r="AD203" i="9"/>
  <c r="AD204" i="9"/>
  <c r="AD205" i="9"/>
  <c r="AD1592" i="9"/>
  <c r="AD1308" i="9"/>
  <c r="AD1309" i="9"/>
  <c r="AD1310" i="9"/>
  <c r="AD1311" i="9"/>
  <c r="AD291" i="9"/>
  <c r="AD293" i="9"/>
  <c r="AD294" i="9"/>
  <c r="AD295" i="9"/>
  <c r="AD292" i="9"/>
  <c r="AD1753" i="9"/>
  <c r="AD1754" i="9"/>
  <c r="AD121" i="9"/>
  <c r="AD122" i="9"/>
  <c r="AD167" i="9"/>
  <c r="AD1943" i="9"/>
  <c r="AD1944" i="9"/>
  <c r="AD818" i="9"/>
  <c r="AD819" i="9"/>
  <c r="AD820" i="9"/>
  <c r="AD1470" i="9"/>
  <c r="AD1471" i="9"/>
  <c r="AD1472" i="9"/>
  <c r="AD1473" i="9"/>
  <c r="AD1474" i="9"/>
  <c r="AD1475" i="9"/>
  <c r="AD421" i="9"/>
  <c r="AD422" i="9"/>
  <c r="AD420" i="9"/>
  <c r="AD1403" i="9"/>
  <c r="AD1402" i="9"/>
  <c r="AD1343" i="9"/>
  <c r="AD1344" i="9"/>
  <c r="AD1345" i="9"/>
  <c r="AD992" i="9"/>
  <c r="AD993" i="9"/>
  <c r="AD1514" i="9"/>
  <c r="AD1515" i="9"/>
  <c r="AD66" i="9"/>
  <c r="AD1228" i="9"/>
  <c r="AD1229" i="9"/>
  <c r="AD97" i="9"/>
  <c r="AD98" i="9"/>
  <c r="AD1687" i="9"/>
  <c r="AD1688" i="9"/>
  <c r="AD576" i="9"/>
  <c r="AD578" i="9"/>
  <c r="AD577" i="9"/>
  <c r="AD575" i="9"/>
  <c r="AD1924" i="9"/>
  <c r="AD75" i="9"/>
  <c r="AD76" i="9"/>
  <c r="AD90" i="9"/>
  <c r="AD91" i="9"/>
  <c r="AD749" i="9"/>
  <c r="AD750" i="9"/>
  <c r="AD751" i="9"/>
  <c r="AD752" i="9"/>
  <c r="AD753" i="9"/>
  <c r="AD1861" i="9"/>
  <c r="AD70" i="9"/>
  <c r="AD71" i="9"/>
  <c r="AD72" i="9"/>
  <c r="AD85" i="9"/>
  <c r="AD1862" i="9"/>
  <c r="AD1863" i="9"/>
  <c r="AD1864" i="9"/>
  <c r="AD1391" i="9"/>
  <c r="AD940" i="9"/>
  <c r="AD939" i="9"/>
  <c r="AD941" i="9"/>
  <c r="AD1846" i="9"/>
  <c r="AD1847" i="9"/>
  <c r="AD917" i="9"/>
  <c r="AD918" i="9"/>
  <c r="AD1365" i="9"/>
  <c r="AD1366" i="9"/>
  <c r="AD1367" i="9"/>
  <c r="AD1368" i="9"/>
  <c r="AD1477" i="9"/>
  <c r="AD1478" i="9"/>
  <c r="AD1479" i="9"/>
  <c r="AD1640" i="9"/>
  <c r="AD1641" i="9"/>
  <c r="AD1642" i="9"/>
  <c r="AD931" i="9"/>
  <c r="AD932" i="9"/>
  <c r="AD1316" i="9"/>
  <c r="AD1317" i="9"/>
  <c r="AD1318" i="9"/>
  <c r="AD1110" i="9"/>
  <c r="AD1112" i="9"/>
  <c r="AD1113" i="9"/>
  <c r="AD1115" i="9"/>
  <c r="AD1116" i="9"/>
  <c r="AD1111" i="9"/>
  <c r="AD1114" i="9"/>
  <c r="AD129" i="9"/>
  <c r="AD156" i="9"/>
  <c r="AD312" i="9"/>
  <c r="AD313" i="9"/>
  <c r="AD603" i="9"/>
  <c r="AD604" i="9"/>
  <c r="AD37" i="9"/>
  <c r="AD164" i="9"/>
  <c r="AD1650" i="9"/>
  <c r="AD1652" i="9"/>
  <c r="AD1651" i="9"/>
  <c r="AD1653" i="9"/>
  <c r="AD1329" i="9"/>
  <c r="AD1330" i="9"/>
  <c r="AD1331" i="9"/>
  <c r="AD1332" i="9"/>
  <c r="AD1333" i="9"/>
  <c r="AD1760" i="9"/>
  <c r="AD508" i="9"/>
  <c r="AD510" i="9"/>
  <c r="AD509" i="9"/>
  <c r="AD511" i="9"/>
  <c r="AD512" i="9"/>
  <c r="AD1516" i="9"/>
  <c r="AD1517" i="9"/>
  <c r="AD1211" i="9"/>
  <c r="AD1212" i="9"/>
  <c r="AD1213" i="9"/>
  <c r="AD480" i="9"/>
  <c r="AD479" i="9"/>
  <c r="AD382" i="9"/>
  <c r="AD1820" i="9"/>
  <c r="AD1821" i="9"/>
  <c r="AD1822" i="9"/>
  <c r="AD1823" i="9"/>
  <c r="AD600" i="9"/>
  <c r="AD601" i="9"/>
  <c r="AD602" i="9"/>
  <c r="AD599" i="9"/>
  <c r="AD191" i="9"/>
  <c r="AD1891" i="9"/>
  <c r="AD1892" i="9"/>
  <c r="AD1855" i="9"/>
  <c r="AD1856" i="9"/>
  <c r="AD1857" i="9"/>
  <c r="AD1858" i="9"/>
  <c r="AD1859" i="9"/>
  <c r="AD1860" i="9"/>
  <c r="AD864" i="9"/>
  <c r="AD229" i="9"/>
  <c r="AD230" i="9"/>
  <c r="AD231" i="9"/>
  <c r="AD232" i="9"/>
  <c r="AD1703" i="9"/>
  <c r="AD1704" i="9"/>
  <c r="AD1705" i="9"/>
  <c r="AD1255" i="9"/>
  <c r="AD1256" i="9"/>
  <c r="AD1257" i="9"/>
  <c r="AD323" i="9"/>
  <c r="AD1565" i="9"/>
  <c r="AD1465" i="9"/>
  <c r="AD1466" i="9"/>
  <c r="AD503" i="9"/>
  <c r="AD504" i="9"/>
  <c r="AD506" i="9"/>
  <c r="AD507" i="9"/>
  <c r="AD505" i="9"/>
  <c r="AD1145" i="9"/>
  <c r="AD1885" i="9"/>
  <c r="AD1886" i="9"/>
  <c r="AD1014" i="9"/>
  <c r="AD714" i="9"/>
  <c r="AD712" i="9"/>
  <c r="AD710" i="9"/>
  <c r="AD711" i="9"/>
  <c r="AD713" i="9"/>
  <c r="AD691" i="9"/>
  <c r="AD692" i="9"/>
  <c r="AD693" i="9"/>
  <c r="AD694" i="9"/>
  <c r="AD690" i="9"/>
  <c r="AD890" i="9"/>
  <c r="AD891" i="9"/>
  <c r="AD572" i="9"/>
  <c r="AD1772" i="9"/>
  <c r="AD462" i="9"/>
  <c r="AD463" i="9"/>
  <c r="AD1721" i="9"/>
  <c r="AD1722" i="9"/>
  <c r="AD1723" i="9"/>
  <c r="AD1390" i="9"/>
  <c r="AD1388" i="9"/>
  <c r="AD1389" i="9"/>
  <c r="AD859" i="9"/>
  <c r="AD860" i="9"/>
  <c r="AD861" i="9"/>
  <c r="AD862" i="9"/>
  <c r="AD863" i="9"/>
  <c r="AD806" i="9"/>
  <c r="AD807" i="9"/>
  <c r="AD805" i="9"/>
  <c r="AD1553" i="9"/>
  <c r="AD1554" i="9"/>
  <c r="AD754" i="9"/>
  <c r="AD755" i="9"/>
  <c r="AD756" i="9"/>
  <c r="AD1672" i="9"/>
  <c r="AD1673" i="9"/>
  <c r="AD1674" i="9"/>
  <c r="AD1675" i="9"/>
  <c r="AD1676" i="9"/>
  <c r="AD1646" i="9"/>
  <c r="AD1649" i="9"/>
  <c r="AD1647" i="9"/>
  <c r="AD1648" i="9"/>
  <c r="AD1394" i="9"/>
  <c r="AD1395" i="9"/>
  <c r="AD1397" i="9"/>
  <c r="AD1396" i="9"/>
  <c r="AD667" i="9"/>
  <c r="AD1771" i="9"/>
  <c r="AD1794" i="9"/>
  <c r="AD1795" i="9"/>
  <c r="AD1790" i="9"/>
  <c r="AD1791" i="9"/>
  <c r="AD1792" i="9"/>
  <c r="AD1793" i="9"/>
  <c r="AD1448" i="9"/>
  <c r="AD1449" i="9"/>
  <c r="AD1692" i="9"/>
  <c r="AD473" i="9"/>
  <c r="AD474" i="9"/>
  <c r="AD477" i="9"/>
  <c r="AD478" i="9"/>
  <c r="AD475" i="9"/>
  <c r="AD476" i="9"/>
  <c r="AD457" i="9"/>
  <c r="AD455" i="9"/>
  <c r="AD456" i="9"/>
  <c r="AD53" i="9"/>
  <c r="AD134" i="9"/>
  <c r="AD1677" i="9"/>
  <c r="AD1678" i="9"/>
  <c r="AD573" i="9"/>
  <c r="AD1809" i="9"/>
  <c r="AD1808" i="9"/>
  <c r="AD1810" i="9"/>
  <c r="AD1538" i="9"/>
  <c r="AD1539" i="9"/>
  <c r="AD1540" i="9"/>
  <c r="AD367" i="9"/>
  <c r="AD668" i="9"/>
  <c r="AD669" i="9"/>
  <c r="AD1623" i="9"/>
  <c r="AD1624" i="9"/>
  <c r="AD1124" i="9"/>
  <c r="AD1127" i="9"/>
  <c r="AD1125" i="9"/>
  <c r="AD1126" i="9"/>
  <c r="AD790" i="9"/>
  <c r="AD792" i="9"/>
  <c r="AD791" i="9"/>
  <c r="AD1679" i="9"/>
  <c r="AD1719" i="9"/>
  <c r="AD1720" i="9"/>
  <c r="AD142" i="9"/>
  <c r="AD157" i="9"/>
  <c r="AD158" i="9"/>
  <c r="AD108" i="9"/>
  <c r="AD630" i="9"/>
  <c r="AD631" i="9"/>
  <c r="AD632" i="9"/>
  <c r="AD1686" i="9"/>
  <c r="AD16" i="9"/>
  <c r="AD17" i="9"/>
  <c r="AD213" i="9"/>
  <c r="AD998" i="9"/>
  <c r="AD999" i="9"/>
  <c r="AD1000" i="9"/>
  <c r="AD1001" i="9"/>
  <c r="AD225" i="9"/>
  <c r="AD226" i="9"/>
  <c r="AD224" i="9"/>
  <c r="AD228" i="9"/>
  <c r="AD227" i="9"/>
  <c r="AD1786" i="9"/>
  <c r="AD65" i="9"/>
  <c r="AD48" i="9"/>
  <c r="AD45" i="9"/>
  <c r="AD46" i="9"/>
  <c r="AD646" i="9"/>
  <c r="AD644" i="9"/>
  <c r="AD645" i="9"/>
  <c r="AD1531" i="9"/>
  <c r="AD1532" i="9"/>
  <c r="AD1533" i="9"/>
  <c r="AD1411" i="9"/>
  <c r="AD1412" i="9"/>
  <c r="AD1413" i="9"/>
  <c r="AD1414" i="9"/>
  <c r="AD1265" i="9"/>
  <c r="AD1227" i="9"/>
  <c r="AD1464" i="9"/>
  <c r="AD1460" i="9"/>
  <c r="AD1458" i="9"/>
  <c r="AD1459" i="9"/>
  <c r="AD1461" i="9"/>
  <c r="AD1462" i="9"/>
  <c r="AD1463" i="9"/>
  <c r="AD1437" i="9"/>
  <c r="AD1438" i="9"/>
  <c r="AD1436" i="9"/>
  <c r="AD946" i="9"/>
  <c r="AD816" i="9"/>
  <c r="AD1939" i="9"/>
  <c r="AD1272" i="9"/>
  <c r="AD1643" i="9"/>
  <c r="AD1644" i="9"/>
  <c r="AD1645" i="9"/>
  <c r="AD266" i="9"/>
  <c r="AD267" i="9"/>
  <c r="AD268" i="9"/>
  <c r="AD116" i="9"/>
  <c r="AD171" i="9"/>
  <c r="AD172" i="9"/>
  <c r="AD173" i="9"/>
  <c r="AD174" i="9"/>
  <c r="AD563" i="9"/>
  <c r="AD566" i="9"/>
  <c r="AD560" i="9"/>
  <c r="AD564" i="9"/>
  <c r="AD565" i="9"/>
  <c r="AD561" i="9"/>
  <c r="AD567" i="9"/>
  <c r="AD568" i="9"/>
  <c r="AD562" i="9"/>
  <c r="AD569" i="9"/>
  <c r="AD570" i="9"/>
  <c r="AD571" i="9"/>
  <c r="AD443" i="9"/>
  <c r="AD444" i="9"/>
  <c r="AD442" i="9"/>
  <c r="AD1392" i="9"/>
  <c r="AD1393" i="9"/>
  <c r="AD522" i="9"/>
  <c r="AD523" i="9"/>
  <c r="AD521" i="9"/>
  <c r="AD1264" i="9"/>
  <c r="AD1505" i="9"/>
  <c r="AD1506" i="9"/>
  <c r="AD1759" i="9"/>
  <c r="AD679" i="9"/>
  <c r="AD680" i="9"/>
  <c r="AD1683" i="9"/>
  <c r="AD1682" i="9"/>
  <c r="AD1868" i="9"/>
  <c r="AD1866" i="9"/>
  <c r="AD1867" i="9"/>
  <c r="AD1869" i="9"/>
  <c r="AD405" i="9"/>
  <c r="AD406" i="9"/>
  <c r="AD1895" i="9"/>
  <c r="AD233" i="9"/>
  <c r="AD235" i="9"/>
  <c r="AD234" i="9"/>
  <c r="AD237" i="9"/>
  <c r="AD238" i="9"/>
  <c r="AD236" i="9"/>
  <c r="AD1049" i="9"/>
  <c r="AD1050" i="9"/>
  <c r="AD465" i="9"/>
  <c r="AD466" i="9"/>
  <c r="AD464" i="9"/>
  <c r="AD467" i="9"/>
  <c r="AD468" i="9"/>
  <c r="AD469" i="9"/>
  <c r="AD1148" i="9"/>
  <c r="AD1149" i="9"/>
  <c r="AD1150" i="9"/>
  <c r="AD1151" i="9"/>
  <c r="AD365" i="9"/>
  <c r="AD366" i="9"/>
  <c r="AD1605" i="9"/>
  <c r="AD1604" i="9"/>
  <c r="AD1427" i="9"/>
  <c r="AD1425" i="9"/>
  <c r="AD1426" i="9"/>
  <c r="AD95" i="9"/>
  <c r="AD87" i="9"/>
  <c r="AD88" i="9"/>
  <c r="AD89" i="9"/>
  <c r="AD1146" i="9"/>
  <c r="AD1147" i="9"/>
  <c r="AD1334" i="9"/>
  <c r="AD1940" i="9"/>
  <c r="AD1941" i="9"/>
  <c r="AD1942" i="9"/>
  <c r="AD1200" i="9"/>
  <c r="AD1201" i="9"/>
  <c r="AD1198" i="9"/>
  <c r="AD1199" i="9"/>
  <c r="AD1202" i="9"/>
  <c r="AD793" i="9"/>
  <c r="AD1865" i="9"/>
  <c r="AD1755" i="9"/>
  <c r="AD1756" i="9"/>
  <c r="AD1480" i="9"/>
  <c r="AD1481" i="9"/>
  <c r="AD1482" i="9"/>
  <c r="AD1483" i="9"/>
  <c r="AD1484" i="9"/>
  <c r="AD1486" i="9"/>
  <c r="AD1485" i="9"/>
  <c r="AD1575" i="9"/>
  <c r="AD1576" i="9"/>
  <c r="AD1577" i="9"/>
  <c r="AD1657" i="9"/>
  <c r="AD1870" i="9"/>
  <c r="AD1871" i="9"/>
  <c r="AD1131" i="9"/>
  <c r="AD532" i="9"/>
  <c r="AD973" i="9"/>
  <c r="AD974" i="9"/>
  <c r="AD975" i="9"/>
  <c r="AD554" i="9"/>
  <c r="AD1801" i="9"/>
  <c r="AD1802" i="9"/>
  <c r="AD1803" i="9"/>
  <c r="AD607" i="9"/>
  <c r="AD1298" i="9"/>
  <c r="AD1299" i="9"/>
  <c r="AD1099" i="9"/>
  <c r="AD933" i="9"/>
  <c r="AD934" i="9"/>
  <c r="AD935" i="9"/>
  <c r="AD936" i="9"/>
  <c r="AD937" i="9"/>
  <c r="AD938" i="9"/>
  <c r="AD640" i="9"/>
  <c r="AD641" i="9"/>
  <c r="AD642" i="9"/>
  <c r="AD874" i="9"/>
  <c r="AD873" i="9"/>
  <c r="AD875" i="9"/>
  <c r="AD876" i="9"/>
  <c r="AD611" i="9"/>
  <c r="AD612" i="9"/>
  <c r="AD614" i="9"/>
  <c r="AD613" i="9"/>
  <c r="AD217" i="9"/>
  <c r="AD218" i="9"/>
  <c r="AD219" i="9"/>
  <c r="AD1030" i="9"/>
  <c r="AD1038" i="9"/>
  <c r="AD1031" i="9"/>
  <c r="AD1032" i="9"/>
  <c r="AD1039" i="9"/>
  <c r="AD1033" i="9"/>
  <c r="AD1034" i="9"/>
  <c r="AD1035" i="9"/>
  <c r="AD1036" i="9"/>
  <c r="AD1037" i="9"/>
  <c r="AD299" i="9"/>
  <c r="AD967" i="9"/>
  <c r="AD968" i="9"/>
  <c r="AD969" i="9"/>
  <c r="AD451" i="9"/>
  <c r="AD826" i="9"/>
  <c r="AD827" i="9"/>
  <c r="AD825" i="9"/>
  <c r="AD138" i="9"/>
  <c r="AD139" i="9"/>
  <c r="AD817" i="9"/>
  <c r="AD987" i="9"/>
  <c r="AD988" i="9"/>
  <c r="AD989" i="9"/>
  <c r="AD990" i="9"/>
  <c r="AD991" i="9"/>
  <c r="AD1757" i="9"/>
  <c r="AD1758" i="9"/>
  <c r="AD1385" i="9"/>
  <c r="AD1386" i="9"/>
  <c r="AD1387" i="9"/>
  <c r="AD994" i="9"/>
  <c r="AD1504" i="9"/>
  <c r="AD1503" i="9"/>
  <c r="AD1951" i="9"/>
  <c r="AD269" i="9"/>
  <c r="AD270" i="9"/>
  <c r="AD734" i="9"/>
  <c r="AD735" i="9"/>
  <c r="AD736" i="9"/>
  <c r="AD737" i="9"/>
  <c r="AD733" i="9"/>
  <c r="AD598" i="9"/>
  <c r="AD597" i="9"/>
  <c r="AD1601" i="9"/>
  <c r="AD1602" i="9"/>
  <c r="AD1593" i="9"/>
  <c r="AD1594" i="9"/>
  <c r="AD1595" i="9"/>
  <c r="AD1596" i="9"/>
  <c r="AD1597" i="9"/>
  <c r="AD1598" i="9"/>
  <c r="AD1599" i="9"/>
  <c r="AD1600" i="9"/>
  <c r="AD1128" i="9"/>
  <c r="AD1129" i="9"/>
  <c r="AD1130" i="9"/>
  <c r="AD1335" i="9"/>
  <c r="AD1945" i="9"/>
  <c r="AD1328" i="9"/>
  <c r="AD25" i="9"/>
  <c r="AD149" i="9"/>
  <c r="AD150" i="9"/>
  <c r="AD1693" i="9"/>
  <c r="AD1694" i="9"/>
  <c r="AD1249" i="9"/>
  <c r="AD1250" i="9"/>
  <c r="AD1251" i="9"/>
  <c r="AD1252" i="9"/>
  <c r="AD1253" i="9"/>
  <c r="AD1247" i="9"/>
  <c r="AD1248" i="9"/>
  <c r="AD288" i="9"/>
  <c r="AD281" i="9"/>
  <c r="AD282" i="9"/>
  <c r="AD283" i="9"/>
  <c r="AD284" i="9"/>
  <c r="AD286" i="9"/>
  <c r="AD285" i="9"/>
  <c r="AD287" i="9"/>
  <c r="AD341" i="9"/>
  <c r="AD342" i="9"/>
  <c r="AD872" i="9"/>
  <c r="AD870" i="9"/>
  <c r="AD871" i="9"/>
  <c r="AD1567" i="9"/>
  <c r="AD1568" i="9"/>
  <c r="AD1569" i="9"/>
  <c r="AD1789" i="9"/>
  <c r="AD1469" i="9"/>
  <c r="AD1226" i="9"/>
  <c r="AD472" i="9"/>
  <c r="AD1277" i="9"/>
  <c r="AD1278" i="9"/>
  <c r="AD1279" i="9"/>
  <c r="AD850" i="9"/>
  <c r="AD851" i="9"/>
  <c r="AD852" i="9"/>
  <c r="AD848" i="9"/>
  <c r="AD849" i="9"/>
  <c r="AD1369" i="9"/>
  <c r="AD1370" i="9"/>
  <c r="AD1371" i="9"/>
  <c r="AD1372" i="9"/>
  <c r="AD447" i="9"/>
  <c r="AD448" i="9"/>
  <c r="AD449" i="9"/>
  <c r="AD445" i="9"/>
  <c r="AD446" i="9"/>
  <c r="AD1356" i="9"/>
  <c r="AD1357" i="9"/>
  <c r="AD1358" i="9"/>
  <c r="AD1359" i="9"/>
  <c r="AD1513" i="9"/>
  <c r="AD1510" i="9"/>
  <c r="AD1511" i="9"/>
  <c r="AD1512" i="9"/>
  <c r="AD1935" i="9"/>
  <c r="AD253" i="9"/>
  <c r="AD252" i="9"/>
  <c r="AD254" i="9"/>
  <c r="AD251" i="9"/>
  <c r="AD1525" i="9"/>
  <c r="AD1518" i="9"/>
  <c r="AD1519" i="9"/>
  <c r="AD1520" i="9"/>
  <c r="AD1521" i="9"/>
  <c r="AD1522" i="9"/>
  <c r="AD1523" i="9"/>
  <c r="AD1524" i="9"/>
  <c r="AD913" i="9"/>
  <c r="AD910" i="9"/>
  <c r="AD911" i="9"/>
  <c r="AD912" i="9"/>
  <c r="AD779" i="9"/>
  <c r="AD780" i="9"/>
  <c r="AD781" i="9"/>
  <c r="AD175" i="9"/>
  <c r="AD133" i="9"/>
  <c r="AD1439" i="9"/>
  <c r="AD1655" i="9"/>
  <c r="AD1656" i="9"/>
  <c r="AD1107" i="9"/>
  <c r="AD1108" i="9"/>
  <c r="AD1109" i="9"/>
  <c r="AD1777" i="9"/>
  <c r="AD1377" i="9"/>
  <c r="AD1373" i="9"/>
  <c r="AD1374" i="9"/>
  <c r="AD1375" i="9"/>
  <c r="AD1376" i="9"/>
  <c r="AD1928" i="9"/>
  <c r="AD1929" i="9"/>
  <c r="AD1930" i="9"/>
  <c r="AD1340" i="9"/>
  <c r="AD1341" i="9"/>
  <c r="AD1339" i="9"/>
  <c r="AD1342" i="9"/>
  <c r="AD316" i="9"/>
  <c r="AD319" i="9"/>
  <c r="AD320" i="9"/>
  <c r="AD321" i="9"/>
  <c r="AD317" i="9"/>
  <c r="AD318" i="9"/>
  <c r="AD1877" i="9"/>
  <c r="AD1879" i="9"/>
  <c r="AD1878" i="9"/>
  <c r="AD949" i="9"/>
  <c r="AD950" i="9"/>
  <c r="AD947" i="9"/>
  <c r="AD948" i="9"/>
  <c r="AD1494" i="9"/>
  <c r="AD1603" i="9"/>
  <c r="AD1699" i="9"/>
  <c r="AD1883" i="9"/>
  <c r="AD1884" i="9"/>
  <c r="AD459" i="9"/>
  <c r="AD458" i="9"/>
  <c r="AD460" i="9"/>
  <c r="AD49" i="9"/>
  <c r="AD7" i="9"/>
  <c r="AD8" i="9"/>
  <c r="AD1254" i="9"/>
  <c r="AD1824" i="9"/>
  <c r="AD1825" i="9"/>
  <c r="AD1826" i="9"/>
  <c r="AD1827" i="9"/>
  <c r="AD557" i="9"/>
  <c r="AD558" i="9"/>
  <c r="AD555" i="9"/>
  <c r="AD556" i="9"/>
  <c r="AD559" i="9"/>
  <c r="AD376" i="9"/>
  <c r="AD487" i="9"/>
  <c r="AD481" i="9"/>
  <c r="AD485" i="9"/>
  <c r="AD486" i="9"/>
  <c r="AD482" i="9"/>
  <c r="AD483" i="9"/>
  <c r="AD484" i="9"/>
  <c r="AD1204" i="9"/>
  <c r="AD1206" i="9"/>
  <c r="AD1205" i="9"/>
  <c r="AD1746" i="9"/>
  <c r="AD1748" i="9"/>
  <c r="AD1749" i="9"/>
  <c r="AD1747" i="9"/>
  <c r="AD1817" i="9"/>
  <c r="AD1818" i="9"/>
  <c r="AD1819" i="9"/>
  <c r="AD86" i="9"/>
  <c r="AD21" i="9"/>
  <c r="AD1224" i="9"/>
  <c r="AD1225" i="9"/>
  <c r="AD1223" i="9"/>
  <c r="AD1564" i="9"/>
  <c r="AD1287" i="9"/>
  <c r="AD1288" i="9"/>
  <c r="AD1286" i="9"/>
  <c r="AD1289" i="9"/>
  <c r="AD797" i="9"/>
  <c r="AD1570" i="9"/>
  <c r="AD1269" i="9"/>
  <c r="AD1266" i="9"/>
  <c r="AD1267" i="9"/>
  <c r="AD1268" i="9"/>
  <c r="AD1872" i="9"/>
  <c r="AD1873" i="9"/>
  <c r="AD102" i="9"/>
  <c r="AD103" i="9"/>
  <c r="AD1103" i="9"/>
  <c r="AD1104" i="9"/>
  <c r="AD1105" i="9"/>
  <c r="AD1106" i="9"/>
  <c r="AD900" i="9"/>
  <c r="AD901" i="9"/>
  <c r="AD902" i="9"/>
  <c r="AD899" i="9"/>
  <c r="AD903" i="9"/>
  <c r="AD413" i="9"/>
  <c r="AD1783" i="9"/>
  <c r="AD1185" i="9"/>
  <c r="AD1186" i="9"/>
  <c r="AD1907" i="9"/>
  <c r="AD1908" i="9"/>
  <c r="AD1911" i="9"/>
  <c r="AD1909" i="9"/>
  <c r="AD1910" i="9"/>
  <c r="AD1912" i="9"/>
  <c r="AD539" i="9"/>
  <c r="AD540" i="9"/>
  <c r="AD533" i="9"/>
  <c r="AD535" i="9"/>
  <c r="AD537" i="9"/>
  <c r="AD534" i="9"/>
  <c r="AD538" i="9"/>
  <c r="AD179" i="9"/>
  <c r="AD44" i="9"/>
  <c r="AD77" i="9"/>
  <c r="AD79" i="9"/>
  <c r="AD80" i="9"/>
  <c r="AD57" i="9"/>
  <c r="AD58" i="9"/>
  <c r="AD536" i="9"/>
  <c r="AD59" i="9"/>
  <c r="AD60" i="9"/>
  <c r="AD193" i="9"/>
  <c r="AD67" i="9"/>
  <c r="AD963" i="9"/>
  <c r="AD964" i="9"/>
  <c r="AD1880" i="9"/>
  <c r="AD1881" i="9"/>
  <c r="AD587" i="9"/>
  <c r="AD588" i="9"/>
  <c r="AD585" i="9"/>
  <c r="AD583" i="9"/>
  <c r="AD584" i="9"/>
  <c r="AD589" i="9"/>
  <c r="AD590" i="9"/>
  <c r="AD586" i="9"/>
  <c r="AD591" i="9"/>
  <c r="AD633" i="9"/>
  <c r="AD634" i="9"/>
  <c r="AD699" i="9"/>
  <c r="AD701" i="9"/>
  <c r="AD700" i="9"/>
  <c r="AD1784" i="9"/>
  <c r="AD1785" i="9"/>
  <c r="AD835" i="9"/>
  <c r="AD836" i="9"/>
  <c r="AD833" i="9"/>
  <c r="AD834" i="9"/>
  <c r="AD166" i="9"/>
  <c r="AD145" i="9"/>
  <c r="AD146" i="9"/>
  <c r="AD147" i="9"/>
  <c r="AD101" i="9"/>
  <c r="AD1083" i="9"/>
  <c r="AD1084" i="9"/>
  <c r="AD1085" i="9"/>
  <c r="AD1086" i="9"/>
  <c r="AD1082" i="9"/>
  <c r="AD417" i="9"/>
  <c r="AD416" i="9"/>
  <c r="AD418" i="9"/>
  <c r="AD419" i="9"/>
  <c r="AD396" i="9"/>
  <c r="AD397" i="9"/>
  <c r="AD398" i="9"/>
  <c r="AD1923" i="9"/>
  <c r="AD1571" i="9"/>
  <c r="AD1572" i="9"/>
  <c r="AD1573" i="9"/>
  <c r="AD1574" i="9"/>
  <c r="AD181" i="9"/>
  <c r="AD182" i="9"/>
  <c r="AD960" i="9"/>
  <c r="AD961" i="9"/>
  <c r="AD962" i="9"/>
  <c r="AD958" i="9"/>
  <c r="AD959" i="9"/>
  <c r="AD1382" i="9"/>
  <c r="AD1383" i="9"/>
  <c r="AD1384" i="9"/>
  <c r="AD1833" i="9"/>
  <c r="AD1834" i="9"/>
  <c r="AD795" i="9"/>
  <c r="AD796" i="9"/>
  <c r="AD681" i="9"/>
  <c r="AD682" i="9"/>
  <c r="AD683" i="9"/>
  <c r="AD305" i="9"/>
  <c r="AD306" i="9"/>
  <c r="AD1933" i="9"/>
  <c r="AD1934" i="9"/>
  <c r="AD168" i="9"/>
  <c r="AD169" i="9"/>
  <c r="AD170" i="9"/>
  <c r="AD114" i="9"/>
  <c r="AD115" i="9"/>
  <c r="AD185" i="9"/>
  <c r="AD865" i="9"/>
  <c r="AD866" i="9"/>
  <c r="AD868" i="9"/>
  <c r="AD867" i="9"/>
  <c r="AD1770" i="9"/>
  <c r="AD243" i="9"/>
  <c r="AD239" i="9"/>
  <c r="AD240" i="9"/>
  <c r="AD241" i="9"/>
  <c r="AD242" i="9"/>
  <c r="AD1773" i="9"/>
  <c r="AD1774" i="9"/>
  <c r="AD1897" i="9"/>
  <c r="AD1898" i="9"/>
  <c r="AD1132" i="9"/>
  <c r="AD1133" i="9"/>
  <c r="AD1307" i="9"/>
  <c r="AD1305" i="9"/>
  <c r="AD1306" i="9"/>
  <c r="AD289" i="9"/>
  <c r="AD290" i="9"/>
  <c r="AD399" i="9"/>
  <c r="AD810" i="9"/>
  <c r="AD811" i="9"/>
  <c r="AD808" i="9"/>
  <c r="AD809" i="9"/>
  <c r="AD812" i="9"/>
  <c r="AD131" i="9"/>
  <c r="AD132" i="9"/>
  <c r="AD1654" i="9"/>
  <c r="AD452" i="9"/>
  <c r="AD453" i="9"/>
  <c r="AD1239" i="9"/>
  <c r="AD1240" i="9"/>
  <c r="AD1242" i="9"/>
  <c r="AD1243" i="9"/>
  <c r="AD1244" i="9"/>
  <c r="AD1241" i="9"/>
  <c r="AD1680" i="9"/>
  <c r="AD1681" i="9"/>
  <c r="AD774" i="9"/>
  <c r="AD776" i="9"/>
  <c r="AD777" i="9"/>
  <c r="AD775" i="9"/>
  <c r="AD778" i="9"/>
  <c r="AD1905" i="9"/>
  <c r="AD1906" i="9"/>
  <c r="AD1270" i="9"/>
  <c r="AD1271" i="9"/>
  <c r="AD1100" i="9"/>
  <c r="AD1101" i="9"/>
  <c r="AD1102" i="9"/>
  <c r="AD1313" i="9"/>
  <c r="AD1123" i="9"/>
  <c r="AD1179" i="9"/>
  <c r="AD1180" i="9"/>
  <c r="AD1178" i="9"/>
  <c r="AD898" i="9"/>
  <c r="AD1195" i="9"/>
  <c r="AD1196" i="9"/>
  <c r="AD1194" i="9"/>
  <c r="AD1336" i="9"/>
  <c r="AD324" i="9"/>
  <c r="AD118" i="9"/>
  <c r="AD78" i="9"/>
  <c r="AD1913" i="9"/>
  <c r="AD1700" i="9"/>
  <c r="AD1701" i="9"/>
  <c r="AD1702" i="9"/>
  <c r="AD1184" i="9"/>
  <c r="AD1183" i="9"/>
  <c r="AD1952" i="9"/>
  <c r="AD1854" i="9"/>
  <c r="AD1852" i="9"/>
  <c r="AD1853" i="9"/>
  <c r="AD615" i="9"/>
  <c r="AD616" i="9"/>
  <c r="AD617" i="9"/>
  <c r="AD618" i="9"/>
  <c r="AD619" i="9"/>
  <c r="AD620" i="9"/>
  <c r="AD1882" i="9"/>
  <c r="AD1122" i="9"/>
  <c r="AD728" i="9"/>
  <c r="AD729" i="9"/>
  <c r="AD730" i="9"/>
  <c r="AD731" i="9"/>
  <c r="AD732" i="9"/>
  <c r="AD726" i="9"/>
  <c r="AD725" i="9"/>
  <c r="AD727" i="9"/>
  <c r="AD1796" i="9"/>
  <c r="AD335" i="9"/>
  <c r="AD336" i="9"/>
  <c r="AD1134" i="9"/>
  <c r="AD1404" i="9"/>
  <c r="AD1405" i="9"/>
  <c r="AD828" i="9"/>
  <c r="AD829" i="9"/>
  <c r="AD643" i="9"/>
  <c r="AD1337" i="9"/>
  <c r="AD1338" i="9"/>
  <c r="AD783" i="9"/>
  <c r="AD784" i="9"/>
  <c r="AD1787" i="9"/>
  <c r="AD1788" i="9"/>
  <c r="AD1420" i="9"/>
  <c r="AD1421" i="9"/>
  <c r="AD821" i="9"/>
  <c r="AD822" i="9"/>
  <c r="AD823" i="9"/>
  <c r="AD824" i="9"/>
  <c r="AD244" i="9"/>
  <c r="AD245" i="9"/>
  <c r="AD246" i="9"/>
  <c r="AD247" i="9"/>
  <c r="AD393" i="9"/>
  <c r="AD664" i="9"/>
  <c r="AD665" i="9"/>
  <c r="AD666" i="9"/>
  <c r="AD952" i="9"/>
  <c r="AD955" i="9"/>
  <c r="AD956" i="9"/>
  <c r="AD957" i="9"/>
  <c r="AD954" i="9"/>
  <c r="AD953" i="9"/>
  <c r="AD951" i="9"/>
  <c r="AD1751" i="9"/>
  <c r="AD1752" i="9"/>
  <c r="AD39" i="9"/>
  <c r="AD214" i="9"/>
  <c r="AD215" i="9"/>
  <c r="AD216" i="9"/>
  <c r="AD1440" i="9"/>
  <c r="AD1441" i="9"/>
  <c r="AD1442" i="9"/>
  <c r="AD1443" i="9"/>
  <c r="AD1444" i="9"/>
  <c r="AD1932" i="9"/>
  <c r="AD192" i="9"/>
  <c r="AD1069" i="9"/>
  <c r="AD1070" i="9"/>
  <c r="AD197" i="9"/>
  <c r="AD198" i="9"/>
  <c r="AD199" i="9"/>
  <c r="AD61" i="9"/>
  <c r="AD18" i="9"/>
  <c r="AD73" i="9"/>
  <c r="AD143" i="9"/>
  <c r="AD183" i="9"/>
  <c r="AD766" i="9"/>
  <c r="AD765" i="9"/>
  <c r="AD767" i="9"/>
  <c r="AD768" i="9"/>
  <c r="AD762" i="9"/>
  <c r="AD763" i="9"/>
  <c r="AD764" i="9"/>
  <c r="AD1487" i="9"/>
  <c r="AD1488" i="9"/>
  <c r="AD550" i="9"/>
  <c r="AD553" i="9"/>
  <c r="AD551" i="9"/>
  <c r="AD552" i="9"/>
  <c r="AD678" i="9"/>
  <c r="AD906" i="9"/>
  <c r="AD907" i="9"/>
  <c r="AD908" i="9"/>
  <c r="AD909" i="9"/>
  <c r="AD684" i="9"/>
  <c r="AD685" i="9"/>
  <c r="AD212" i="9"/>
  <c r="AD441" i="9"/>
  <c r="AD439" i="9"/>
  <c r="AD440" i="9"/>
  <c r="AD1544" i="9"/>
  <c r="AD1545" i="9"/>
  <c r="AD759" i="9"/>
  <c r="AD760" i="9"/>
  <c r="AD757" i="9"/>
  <c r="AD761" i="9"/>
  <c r="AD758" i="9"/>
  <c r="AD1566" i="9"/>
  <c r="AD715" i="9"/>
  <c r="AD1902" i="9"/>
  <c r="AD1903" i="9"/>
  <c r="AD1904" i="9"/>
  <c r="AD389" i="9"/>
  <c r="AD1556" i="9"/>
  <c r="AD1557" i="9"/>
  <c r="AD1685" i="9"/>
  <c r="AD1067" i="9"/>
  <c r="AD1068" i="9"/>
  <c r="AD1066" i="9"/>
  <c r="AD296" i="9"/>
  <c r="AD297" i="9"/>
  <c r="AD298" i="9"/>
  <c r="AD627" i="9"/>
  <c r="AD628" i="9"/>
  <c r="AD629" i="9"/>
  <c r="AD1203" i="9"/>
  <c r="AD423" i="9"/>
  <c r="AD426" i="9"/>
  <c r="AD427" i="9"/>
  <c r="AD428" i="9"/>
  <c r="AD424" i="9"/>
  <c r="AD425" i="9"/>
  <c r="AD429" i="9"/>
  <c r="AD430" i="9"/>
  <c r="AD1838" i="9"/>
  <c r="AD1839" i="9"/>
  <c r="AD1926" i="9"/>
  <c r="AD1927" i="9"/>
  <c r="AD592" i="9"/>
  <c r="AD593" i="9"/>
  <c r="AD594" i="9"/>
  <c r="AD1953" i="9"/>
  <c r="AD195" i="9"/>
  <c r="AD196" i="9"/>
  <c r="AD1901" i="9"/>
  <c r="AD1899" i="9"/>
  <c r="AD1900" i="9"/>
  <c r="AD1319" i="9"/>
  <c r="AD1320" i="9"/>
  <c r="AD207" i="9"/>
  <c r="AD26" i="9"/>
  <c r="AD27" i="9"/>
  <c r="AD28" i="9"/>
  <c r="AD368" i="9"/>
  <c r="AD369" i="9"/>
  <c r="AD370" i="9"/>
  <c r="AD1209" i="9"/>
  <c r="AD1210" i="9"/>
  <c r="AD1230" i="9"/>
  <c r="AD1231" i="9"/>
  <c r="AD1232" i="9"/>
  <c r="AD1233" i="9"/>
  <c r="AD1234" i="9"/>
  <c r="AD1235" i="9"/>
  <c r="AD301" i="9"/>
  <c r="AD302" i="9"/>
  <c r="AD300" i="9"/>
  <c r="AD304" i="9"/>
  <c r="AD303" i="9"/>
  <c r="AD1419" i="9"/>
  <c r="AD461" i="9"/>
  <c r="AD1002" i="9"/>
  <c r="AD1003" i="9"/>
  <c r="AD1005" i="9"/>
  <c r="AD1004" i="9"/>
  <c r="AD1896" i="9"/>
  <c r="AD919" i="9"/>
  <c r="AD920" i="9"/>
  <c r="AD921" i="9"/>
  <c r="AD56" i="9"/>
  <c r="AD945" i="9"/>
  <c r="AD942" i="9"/>
  <c r="AD943" i="9"/>
  <c r="AD944" i="9"/>
  <c r="AD148" i="9"/>
  <c r="AD187" i="9"/>
  <c r="AD188" i="9"/>
  <c r="AD189" i="9"/>
  <c r="AD190" i="9"/>
  <c r="AD47" i="9"/>
  <c r="AD178" i="9"/>
  <c r="AD1445" i="9"/>
  <c r="AD1446" i="9"/>
  <c r="AD1447" i="9"/>
  <c r="AD978" i="9"/>
  <c r="AD1851" i="9"/>
  <c r="AD330" i="9"/>
  <c r="AD331" i="9"/>
  <c r="AD332" i="9"/>
  <c r="AD333" i="9"/>
  <c r="AD334" i="9"/>
  <c r="AD1290" i="9"/>
  <c r="AD1291" i="9"/>
  <c r="AD1292" i="9"/>
  <c r="AD1476" i="9"/>
  <c r="AD362" i="9"/>
  <c r="AD363" i="9"/>
  <c r="AD364" i="9"/>
  <c r="AD3" i="9"/>
  <c r="AD4" i="9"/>
  <c r="AD5" i="9"/>
  <c r="AD524" i="9"/>
  <c r="AD525" i="9"/>
  <c r="AD526" i="9"/>
  <c r="AD390" i="9"/>
  <c r="AD1527" i="9"/>
  <c r="AD657" i="9"/>
  <c r="AD656" i="9"/>
  <c r="AD655" i="9"/>
  <c r="AD1424" i="9"/>
  <c r="AD493" i="9"/>
  <c r="AD500" i="9"/>
  <c r="AD491" i="9"/>
  <c r="AD492" i="9"/>
  <c r="AD495" i="9"/>
  <c r="AD496" i="9"/>
  <c r="AD497" i="9"/>
  <c r="AD498" i="9"/>
  <c r="AD494" i="9"/>
  <c r="AD501" i="9"/>
  <c r="AD502" i="9"/>
  <c r="AD499" i="9"/>
  <c r="AD374" i="9"/>
  <c r="AD375" i="9"/>
  <c r="AD373" i="9"/>
  <c r="AD220" i="9"/>
  <c r="AD221" i="9"/>
  <c r="AD1398" i="9"/>
  <c r="AD1399" i="9"/>
  <c r="AD1023" i="9"/>
  <c r="AD1024" i="9"/>
  <c r="AD1025" i="9"/>
  <c r="AD1026" i="9"/>
  <c r="AD1027" i="9"/>
  <c r="AD1028" i="9"/>
  <c r="AD1029" i="9"/>
  <c r="AD542" i="9"/>
  <c r="AD545" i="9"/>
  <c r="AD546" i="9"/>
  <c r="AD541" i="9"/>
  <c r="AD543" i="9"/>
  <c r="AD544" i="9"/>
  <c r="AD547" i="9"/>
  <c r="AD402" i="9"/>
  <c r="AD403" i="9"/>
  <c r="AD404" i="9"/>
  <c r="AD401" i="9"/>
  <c r="AD400" i="9"/>
  <c r="AD1732" i="9"/>
  <c r="AD1733" i="9"/>
  <c r="AD1734" i="9"/>
  <c r="AD1730" i="9"/>
  <c r="AD1731" i="9"/>
  <c r="AD574" i="9"/>
  <c r="AD1197" i="9"/>
  <c r="AD391" i="9"/>
  <c r="AD392" i="9"/>
  <c r="AD1422" i="9"/>
  <c r="AD1423" i="9"/>
  <c r="AD84" i="9"/>
  <c r="AD1741" i="9"/>
  <c r="AD837" i="9"/>
  <c r="AD838" i="9"/>
  <c r="AD839" i="9"/>
  <c r="AD840" i="9"/>
  <c r="AD1707" i="9"/>
  <c r="AD1937" i="9"/>
  <c r="AD1938" i="9"/>
  <c r="AD1729" i="9"/>
  <c r="AD1727" i="9"/>
  <c r="AD1728" i="9"/>
  <c r="AD411" i="9"/>
  <c r="AD407" i="9"/>
  <c r="AD408" i="9"/>
  <c r="AD409" i="9"/>
  <c r="AD410" i="9"/>
  <c r="AD412" i="9"/>
  <c r="AD695" i="9"/>
  <c r="AD696" i="9"/>
  <c r="AD697" i="9"/>
  <c r="AD698" i="9"/>
  <c r="AD1355" i="9"/>
  <c r="AD965" i="9"/>
  <c r="AD966" i="9"/>
  <c r="AD659" i="9"/>
  <c r="AD660" i="9"/>
  <c r="AD140" i="9"/>
  <c r="AD658" i="9"/>
  <c r="AD661" i="9"/>
  <c r="AD1629" i="9"/>
  <c r="AD1136" i="9"/>
  <c r="AD1137" i="9"/>
  <c r="AD1135" i="9"/>
  <c r="AD1563" i="9"/>
  <c r="AD1428" i="9"/>
  <c r="AD1429" i="9"/>
  <c r="AD1430" i="9"/>
  <c r="AD337" i="9"/>
  <c r="AD338" i="9"/>
  <c r="AD339" i="9"/>
  <c r="AD1713" i="9"/>
  <c r="AD1714" i="9"/>
  <c r="AD1715" i="9"/>
  <c r="AD1716" i="9"/>
  <c r="AD1711" i="9"/>
  <c r="AD1712" i="9"/>
  <c r="AD1710" i="9"/>
  <c r="AD1708" i="9"/>
  <c r="AD1709" i="9"/>
  <c r="AD1450" i="9"/>
  <c r="AD798" i="9"/>
  <c r="AD1618" i="9"/>
  <c r="AD1619" i="9"/>
  <c r="AD1616" i="9"/>
  <c r="AD1617" i="9"/>
  <c r="AD1620" i="9"/>
  <c r="AD1621" i="9"/>
  <c r="AD1509" i="9"/>
  <c r="AD1507" i="9"/>
  <c r="AD1508" i="9"/>
  <c r="AD1780" i="9"/>
  <c r="AD1781" i="9"/>
  <c r="AD1782" i="9"/>
  <c r="AD651" i="9"/>
  <c r="AD652" i="9"/>
  <c r="AD350" i="9"/>
  <c r="AD351" i="9"/>
  <c r="AD262" i="9"/>
  <c r="AD264" i="9"/>
  <c r="AD265" i="9"/>
  <c r="AD263" i="9"/>
  <c r="AD69" i="9"/>
  <c r="AD1457" i="9"/>
  <c r="AD1302" i="9"/>
  <c r="AD1303" i="9"/>
  <c r="AD1304" i="9"/>
  <c r="AD1874" i="9"/>
  <c r="AD1875" i="9"/>
  <c r="AD1876" i="9"/>
  <c r="AD1057" i="9"/>
  <c r="AD1058" i="9"/>
  <c r="AD1059" i="9"/>
  <c r="AD1051" i="9"/>
  <c r="AD1052" i="9"/>
  <c r="AD1053" i="9"/>
  <c r="AD1054" i="9"/>
  <c r="AD1055" i="9"/>
  <c r="AD1056" i="9"/>
  <c r="AD1921" i="9"/>
  <c r="AD1918" i="9"/>
  <c r="AD1919" i="9"/>
  <c r="AD1920" i="9"/>
  <c r="AD1922" i="9"/>
  <c r="AD1636" i="9"/>
  <c r="AD1637" i="9"/>
  <c r="AD1638" i="9"/>
  <c r="AD1639" i="9"/>
  <c r="AD1635" i="9"/>
  <c r="AD706" i="9"/>
  <c r="AD707" i="9"/>
  <c r="AD708" i="9"/>
  <c r="AD709" i="9"/>
  <c r="AD1139" i="9"/>
  <c r="AD1143" i="9"/>
  <c r="AD1140" i="9"/>
  <c r="AD1141" i="9"/>
  <c r="AD1142" i="9"/>
  <c r="AD1138" i="9"/>
  <c r="AD1144" i="9"/>
  <c r="AD1117" i="9"/>
  <c r="AD1118" i="9"/>
  <c r="AD1119" i="9"/>
  <c r="AD1120" i="9"/>
  <c r="AD1526" i="9"/>
  <c r="AD831" i="9"/>
  <c r="AD832" i="9"/>
  <c r="AD721" i="9"/>
  <c r="AD722" i="9"/>
  <c r="AD723" i="9"/>
  <c r="AD720" i="9"/>
  <c r="AD724" i="9"/>
  <c r="AD719" i="9"/>
  <c r="AD1019" i="9"/>
  <c r="Z1542" i="9"/>
  <c r="Z1541" i="9"/>
  <c r="Z516" i="9"/>
  <c r="Z517" i="9"/>
  <c r="Z518" i="9"/>
  <c r="Z519" i="9"/>
  <c r="Z515" i="9"/>
  <c r="Z520" i="9"/>
  <c r="Z513" i="9"/>
  <c r="Z514" i="9"/>
  <c r="Z1492" i="9"/>
  <c r="Z1493" i="9"/>
  <c r="Z151" i="9"/>
  <c r="Z154" i="9"/>
  <c r="Z155" i="9"/>
  <c r="Z769" i="9"/>
  <c r="Z770" i="9"/>
  <c r="Z771" i="9"/>
  <c r="Z1258" i="9"/>
  <c r="Z1259" i="9"/>
  <c r="Z1262" i="9"/>
  <c r="Z1263" i="9"/>
  <c r="Z1260" i="9"/>
  <c r="Z1261" i="9"/>
  <c r="Z1925" i="9"/>
  <c r="Z996" i="9"/>
  <c r="Z995" i="9"/>
  <c r="Z997" i="9"/>
  <c r="Z884" i="9"/>
  <c r="Z885" i="9"/>
  <c r="Z688" i="9"/>
  <c r="Z689" i="9"/>
  <c r="Z686" i="9"/>
  <c r="Z687" i="9"/>
  <c r="Z842" i="9"/>
  <c r="Z126" i="9"/>
  <c r="Z127" i="9"/>
  <c r="Z128" i="9"/>
  <c r="Z202" i="9"/>
  <c r="Z843" i="9"/>
  <c r="Z676" i="9"/>
  <c r="Z675" i="9"/>
  <c r="Z677" i="9"/>
  <c r="Z1669" i="9"/>
  <c r="Z1670" i="9"/>
  <c r="Z1671" i="9"/>
  <c r="Z621" i="9"/>
  <c r="Z624" i="9"/>
  <c r="Z625" i="9"/>
  <c r="Z622" i="9"/>
  <c r="Z623" i="9"/>
  <c r="Z626" i="9"/>
  <c r="Z159" i="9"/>
  <c r="Z160" i="9"/>
  <c r="Z662" i="9"/>
  <c r="Z663" i="9"/>
  <c r="Z929" i="9"/>
  <c r="Z152" i="9"/>
  <c r="Z13" i="9"/>
  <c r="Z14" i="9"/>
  <c r="Z928" i="9"/>
  <c r="Z930" i="9"/>
  <c r="Z1361" i="9"/>
  <c r="Z1362" i="9"/>
  <c r="Z1363" i="9"/>
  <c r="Z1364" i="9"/>
  <c r="Z29" i="9"/>
  <c r="Z51" i="9"/>
  <c r="Z52" i="9"/>
  <c r="Z211" i="9"/>
  <c r="Z414" i="9"/>
  <c r="Z415" i="9"/>
  <c r="Z1689" i="9"/>
  <c r="Z470" i="9"/>
  <c r="Z471" i="9"/>
  <c r="Z1021" i="9"/>
  <c r="Z1022" i="9"/>
  <c r="Z1812" i="9"/>
  <c r="Z1813" i="9"/>
  <c r="Z1811" i="9"/>
  <c r="Z1815" i="9"/>
  <c r="Z1814" i="9"/>
  <c r="Z1816" i="9"/>
  <c r="Z1347" i="9"/>
  <c r="Z1349" i="9"/>
  <c r="Z1346" i="9"/>
  <c r="Z1348" i="9"/>
  <c r="Z1350" i="9"/>
  <c r="Z1351" i="9"/>
  <c r="Z772" i="9"/>
  <c r="Z773" i="9"/>
  <c r="Z1467" i="9"/>
  <c r="Z1468" i="9"/>
  <c r="Z1321" i="9"/>
  <c r="Z702" i="9"/>
  <c r="Z703" i="9"/>
  <c r="Z704" i="9"/>
  <c r="Z705" i="9"/>
  <c r="Z135" i="9"/>
  <c r="Z15" i="9"/>
  <c r="Z970" i="9"/>
  <c r="Z971" i="9"/>
  <c r="Z972" i="9"/>
  <c r="Z1218" i="9"/>
  <c r="Z1219" i="9"/>
  <c r="Z1220" i="9"/>
  <c r="Z1221" i="9"/>
  <c r="Z1222" i="9"/>
  <c r="Z1606" i="9"/>
  <c r="Z1608" i="9"/>
  <c r="Z1607" i="9"/>
  <c r="Z1609" i="9"/>
  <c r="Z1168" i="9"/>
  <c r="Z184" i="9"/>
  <c r="Z1181" i="9"/>
  <c r="Z1182" i="9"/>
  <c r="Z257" i="9"/>
  <c r="Z258" i="9"/>
  <c r="Z259" i="9"/>
  <c r="Z260" i="9"/>
  <c r="Z255" i="9"/>
  <c r="Z256" i="9"/>
  <c r="Z261" i="9"/>
  <c r="Z877" i="9"/>
  <c r="Z1020" i="9"/>
  <c r="Z1547" i="9"/>
  <c r="Z1548" i="9"/>
  <c r="Z1546" i="9"/>
  <c r="Z1549" i="9"/>
  <c r="Z1550" i="9"/>
  <c r="Z1551" i="9"/>
  <c r="Z450" i="9"/>
  <c r="Z1625" i="9"/>
  <c r="Z1626" i="9"/>
  <c r="Z1627" i="9"/>
  <c r="Z1628" i="9"/>
  <c r="Z1236" i="9"/>
  <c r="Z1237" i="9"/>
  <c r="Z1238" i="9"/>
  <c r="Z635" i="9"/>
  <c r="Z636" i="9"/>
  <c r="Z348" i="9"/>
  <c r="Z347" i="9"/>
  <c r="Z223" i="9"/>
  <c r="Z222" i="9"/>
  <c r="Z352" i="9"/>
  <c r="Z1666" i="9"/>
  <c r="Z1667" i="9"/>
  <c r="Z1668" i="9"/>
  <c r="Z1173" i="9"/>
  <c r="Z1174" i="9"/>
  <c r="Z1175" i="9"/>
  <c r="Z1176" i="9"/>
  <c r="Z1177" i="9"/>
  <c r="Z1172" i="9"/>
  <c r="Z19" i="9"/>
  <c r="Z20" i="9"/>
  <c r="Z119" i="9"/>
  <c r="Z120" i="9"/>
  <c r="Z1284" i="9"/>
  <c r="Z1282" i="9"/>
  <c r="Z1283" i="9"/>
  <c r="Z1285" i="9"/>
  <c r="Z1406" i="9"/>
  <c r="Z1407" i="9"/>
  <c r="Z1408" i="9"/>
  <c r="Z1409" i="9"/>
  <c r="Z1739" i="9"/>
  <c r="Z595" i="9"/>
  <c r="Z596" i="9"/>
  <c r="Z130" i="9"/>
  <c r="Z1245" i="9"/>
  <c r="Z1246" i="9"/>
  <c r="Z278" i="9"/>
  <c r="Z279" i="9"/>
  <c r="Z280" i="9"/>
  <c r="Z1800" i="9"/>
  <c r="Z1778" i="9"/>
  <c r="Z1400" i="9"/>
  <c r="Z1401" i="9"/>
  <c r="Z653" i="9"/>
  <c r="Z654" i="9"/>
  <c r="Z1661" i="9"/>
  <c r="Z1662" i="9"/>
  <c r="Z12" i="9"/>
  <c r="Z904" i="9"/>
  <c r="Z905" i="9"/>
  <c r="Z63" i="9"/>
  <c r="Z43" i="9"/>
  <c r="Z1097" i="9"/>
  <c r="Z1098" i="9"/>
  <c r="Z1380" i="9"/>
  <c r="Z1381" i="9"/>
  <c r="Z1831" i="9"/>
  <c r="Z1830" i="9"/>
  <c r="Z670" i="9"/>
  <c r="Z1562" i="9"/>
  <c r="Z1560" i="9"/>
  <c r="Z1561" i="9"/>
  <c r="Z81" i="9"/>
  <c r="Z82" i="9"/>
  <c r="Z83" i="9"/>
  <c r="Z1767" i="9"/>
  <c r="Z1768" i="9"/>
  <c r="Z1360" i="9"/>
  <c r="Z1171" i="9"/>
  <c r="Z1169" i="9"/>
  <c r="Z1170" i="9"/>
  <c r="Z1581" i="9"/>
  <c r="Z1578" i="9"/>
  <c r="Z1579" i="9"/>
  <c r="Z1580" i="9"/>
  <c r="Z378" i="9"/>
  <c r="Z379" i="9"/>
  <c r="Z377" i="9"/>
  <c r="Z380" i="9"/>
  <c r="Z381" i="9"/>
  <c r="Z1293" i="9"/>
  <c r="Z1294" i="9"/>
  <c r="Z799" i="9"/>
  <c r="Z1379" i="9"/>
  <c r="Z830" i="9"/>
  <c r="Z782" i="9"/>
  <c r="Z1011" i="9"/>
  <c r="Z1012" i="9"/>
  <c r="Z1013" i="9"/>
  <c r="Z1695" i="9"/>
  <c r="Z889" i="9"/>
  <c r="Z886" i="9"/>
  <c r="Z887" i="9"/>
  <c r="Z888" i="9"/>
  <c r="Z1614" i="9"/>
  <c r="Z1615" i="9"/>
  <c r="Z271" i="9"/>
  <c r="Z273" i="9"/>
  <c r="Z275" i="9"/>
  <c r="Z276" i="9"/>
  <c r="Z274" i="9"/>
  <c r="Z272" i="9"/>
  <c r="Z277" i="9"/>
  <c r="Z883" i="9"/>
  <c r="Z878" i="9"/>
  <c r="Z879" i="9"/>
  <c r="Z880" i="9"/>
  <c r="Z881" i="9"/>
  <c r="Z882" i="9"/>
  <c r="Z11" i="9"/>
  <c r="Z869" i="9"/>
  <c r="Z1582" i="9"/>
  <c r="Z1583" i="9"/>
  <c r="Z1584" i="9"/>
  <c r="Z1804" i="9"/>
  <c r="Z1805" i="9"/>
  <c r="Z1806" i="9"/>
  <c r="Z1807" i="9"/>
  <c r="Z32" i="9"/>
  <c r="Z38" i="9"/>
  <c r="Z24" i="9"/>
  <c r="Z153" i="9"/>
  <c r="Z1163" i="9"/>
  <c r="Z1164" i="9"/>
  <c r="Z1161" i="9"/>
  <c r="Z1162" i="9"/>
  <c r="Z1165" i="9"/>
  <c r="Z1166" i="9"/>
  <c r="Z1167" i="9"/>
  <c r="Z1696" i="9"/>
  <c r="Z672" i="9"/>
  <c r="Z673" i="9"/>
  <c r="Z671" i="9"/>
  <c r="Z674" i="9"/>
  <c r="Z1498" i="9"/>
  <c r="Z1499" i="9"/>
  <c r="Z1750" i="9"/>
  <c r="Z1295" i="9"/>
  <c r="Z1296" i="9"/>
  <c r="Z1297" i="9"/>
  <c r="Z1828" i="9"/>
  <c r="Z1829" i="9"/>
  <c r="Z1489" i="9"/>
  <c r="Z1490" i="9"/>
  <c r="Z1491" i="9"/>
  <c r="Z1018" i="9"/>
  <c r="Z1835" i="9"/>
  <c r="Z1836" i="9"/>
  <c r="Z1837" i="9"/>
  <c r="Z340" i="9"/>
  <c r="Z1761" i="9"/>
  <c r="Z1762" i="9"/>
  <c r="Z1763" i="9"/>
  <c r="Z1765" i="9"/>
  <c r="Z1766" i="9"/>
  <c r="Z1764" i="9"/>
  <c r="Z62" i="9"/>
  <c r="Z9" i="9"/>
  <c r="Z30" i="9"/>
  <c r="Z2" i="9"/>
  <c r="Z327" i="9"/>
  <c r="Z328" i="9"/>
  <c r="Z329" i="9"/>
  <c r="Z325" i="9"/>
  <c r="Z326" i="9"/>
  <c r="Z1152" i="9"/>
  <c r="Z1153" i="9"/>
  <c r="Z1155" i="9"/>
  <c r="Z1154" i="9"/>
  <c r="Z431" i="9"/>
  <c r="Z432" i="9"/>
  <c r="Z1080" i="9"/>
  <c r="Z1076" i="9"/>
  <c r="Z1077" i="9"/>
  <c r="Z1078" i="9"/>
  <c r="Z1081" i="9"/>
  <c r="Z1079" i="9"/>
  <c r="Z353" i="9"/>
  <c r="Z354" i="9"/>
  <c r="Z358" i="9"/>
  <c r="Z360" i="9"/>
  <c r="Z361" i="9"/>
  <c r="Z355" i="9"/>
  <c r="Z356" i="9"/>
  <c r="Z357" i="9"/>
  <c r="Z359" i="9"/>
  <c r="Z738" i="9"/>
  <c r="Z582" i="9"/>
  <c r="Z96" i="9"/>
  <c r="Z117" i="9"/>
  <c r="Z1832" i="9"/>
  <c r="Z924" i="9"/>
  <c r="Z925" i="9"/>
  <c r="Z923" i="9"/>
  <c r="Z926" i="9"/>
  <c r="Z927" i="9"/>
  <c r="Z922" i="9"/>
  <c r="Z1914" i="9"/>
  <c r="Z1915" i="9"/>
  <c r="Z1916" i="9"/>
  <c r="Z1917" i="9"/>
  <c r="Z1622" i="9"/>
  <c r="Z1280" i="9"/>
  <c r="Z1281" i="9"/>
  <c r="Z845" i="9"/>
  <c r="Z846" i="9"/>
  <c r="Z847" i="9"/>
  <c r="Z844" i="9"/>
  <c r="Z206" i="9"/>
  <c r="Z40" i="9"/>
  <c r="Z162" i="9"/>
  <c r="Z163" i="9"/>
  <c r="Z1706" i="9"/>
  <c r="Z1893" i="9"/>
  <c r="Z1894" i="9"/>
  <c r="Z1946" i="9"/>
  <c r="Z1947" i="9"/>
  <c r="Z1948" i="9"/>
  <c r="Z1949" i="9"/>
  <c r="Z1850" i="9"/>
  <c r="Z1848" i="9"/>
  <c r="Z1849" i="9"/>
  <c r="Z1769" i="9"/>
  <c r="Z1094" i="9"/>
  <c r="Z1095" i="9"/>
  <c r="Z1096" i="9"/>
  <c r="Z74" i="9"/>
  <c r="Z177" i="9"/>
  <c r="Z1009" i="9"/>
  <c r="Z1010" i="9"/>
  <c r="Z1008" i="9"/>
  <c r="Z914" i="9"/>
  <c r="Z915" i="9"/>
  <c r="Z916" i="9"/>
  <c r="Z1156" i="9"/>
  <c r="Z1157" i="9"/>
  <c r="Z1158" i="9"/>
  <c r="Z1159" i="9"/>
  <c r="Z794" i="9"/>
  <c r="Z1016" i="9"/>
  <c r="Z1017" i="9"/>
  <c r="Z1015" i="9"/>
  <c r="Z1456" i="9"/>
  <c r="Z800" i="9"/>
  <c r="Z801" i="9"/>
  <c r="Z802" i="9"/>
  <c r="Z803" i="9"/>
  <c r="Z804" i="9"/>
  <c r="Z1431" i="9"/>
  <c r="Z1432" i="9"/>
  <c r="Z1434" i="9"/>
  <c r="Z1433" i="9"/>
  <c r="Z1435" i="9"/>
  <c r="Z109" i="9"/>
  <c r="Z110" i="9"/>
  <c r="Z111" i="9"/>
  <c r="Z33" i="9"/>
  <c r="Z186" i="9"/>
  <c r="Z161" i="9"/>
  <c r="Z200" i="9"/>
  <c r="Z201" i="9"/>
  <c r="Z123" i="9"/>
  <c r="Z124" i="9"/>
  <c r="Z125" i="9"/>
  <c r="Z106" i="9"/>
  <c r="Z107" i="9"/>
  <c r="Z10" i="9"/>
  <c r="Z858" i="9"/>
  <c r="Z853" i="9"/>
  <c r="Z855" i="9"/>
  <c r="Z856" i="9"/>
  <c r="Z857" i="9"/>
  <c r="Z854" i="9"/>
  <c r="Z1300" i="9"/>
  <c r="Z1301" i="9"/>
  <c r="Z1797" i="9"/>
  <c r="Z1798" i="9"/>
  <c r="Z1799" i="9"/>
  <c r="Z1585" i="9"/>
  <c r="Z1586" i="9"/>
  <c r="Z1591" i="9"/>
  <c r="Z1588" i="9"/>
  <c r="Z1587" i="9"/>
  <c r="Z1589" i="9"/>
  <c r="Z1590" i="9"/>
  <c r="Z785" i="9"/>
  <c r="Z786" i="9"/>
  <c r="Z787" i="9"/>
  <c r="Z789" i="9"/>
  <c r="Z788" i="9"/>
  <c r="Z1844" i="9"/>
  <c r="Z1845" i="9"/>
  <c r="Z1611" i="9"/>
  <c r="Z1612" i="9"/>
  <c r="Z1610" i="9"/>
  <c r="Z1613" i="9"/>
  <c r="Z1555" i="9"/>
  <c r="Z454" i="9"/>
  <c r="Z718" i="9"/>
  <c r="Z349" i="9"/>
  <c r="Z1089" i="9"/>
  <c r="Z1090" i="9"/>
  <c r="Z1091" i="9"/>
  <c r="Z1087" i="9"/>
  <c r="Z1088" i="9"/>
  <c r="Z1092" i="9"/>
  <c r="Z1093" i="9"/>
  <c r="Z1776" i="9"/>
  <c r="Z1775" i="9"/>
  <c r="Z1936" i="9"/>
  <c r="Z1121" i="9"/>
  <c r="Z527" i="9"/>
  <c r="Z530" i="9"/>
  <c r="Z528" i="9"/>
  <c r="Z529" i="9"/>
  <c r="Z531" i="9"/>
  <c r="Z1451" i="9"/>
  <c r="Z1452" i="9"/>
  <c r="Z1453" i="9"/>
  <c r="Z1454" i="9"/>
  <c r="Z1455" i="9"/>
  <c r="Z1497" i="9"/>
  <c r="Z144" i="9"/>
  <c r="Z1552" i="9"/>
  <c r="Z1273" i="9"/>
  <c r="Z1274" i="9"/>
  <c r="Z1275" i="9"/>
  <c r="Z1276" i="9"/>
  <c r="Z1559" i="9"/>
  <c r="Z1558" i="9"/>
  <c r="Z1410" i="9"/>
  <c r="Z1041" i="9"/>
  <c r="Z1040" i="9"/>
  <c r="Z1042" i="9"/>
  <c r="Z1043" i="9"/>
  <c r="Z1045" i="9"/>
  <c r="Z1044" i="9"/>
  <c r="Z1046" i="9"/>
  <c r="Z1047" i="9"/>
  <c r="Z1048" i="9"/>
  <c r="Z1690" i="9"/>
  <c r="Z1691" i="9"/>
  <c r="Z1840" i="9"/>
  <c r="Z1841" i="9"/>
  <c r="Z1842" i="9"/>
  <c r="Z1843" i="9"/>
  <c r="Z1658" i="9"/>
  <c r="Z1659" i="9"/>
  <c r="Z1660" i="9"/>
  <c r="Z1207" i="9"/>
  <c r="Z1208" i="9"/>
  <c r="Z314" i="9"/>
  <c r="Z315" i="9"/>
  <c r="Z1354" i="9"/>
  <c r="Z1352" i="9"/>
  <c r="Z1353" i="9"/>
  <c r="Z54" i="9"/>
  <c r="Z55" i="9"/>
  <c r="Z136" i="9"/>
  <c r="Z1528" i="9"/>
  <c r="Z1529" i="9"/>
  <c r="Z1530" i="9"/>
  <c r="Z112" i="9"/>
  <c r="Z113" i="9"/>
  <c r="Z35" i="9"/>
  <c r="Z36" i="9"/>
  <c r="Z343" i="9"/>
  <c r="Z344" i="9"/>
  <c r="Z345" i="9"/>
  <c r="Z346" i="9"/>
  <c r="Z1726" i="9"/>
  <c r="Z394" i="9"/>
  <c r="Z395" i="9"/>
  <c r="Z1537" i="9"/>
  <c r="Z1534" i="9"/>
  <c r="Z1535" i="9"/>
  <c r="Z1536" i="9"/>
  <c r="Z371" i="9"/>
  <c r="Z372" i="9"/>
  <c r="Z1631" i="9"/>
  <c r="Z1634" i="9"/>
  <c r="Z1632" i="9"/>
  <c r="Z1630" i="9"/>
  <c r="Z1633" i="9"/>
  <c r="Z610" i="9"/>
  <c r="Z608" i="9"/>
  <c r="Z609" i="9"/>
  <c r="Z1663" i="9"/>
  <c r="Z1664" i="9"/>
  <c r="Z1665" i="9"/>
  <c r="Z1740" i="9"/>
  <c r="Z435" i="9"/>
  <c r="Z434" i="9"/>
  <c r="Z433" i="9"/>
  <c r="Z34" i="9"/>
  <c r="Z31" i="9"/>
  <c r="Z1214" i="9"/>
  <c r="Z1215" i="9"/>
  <c r="Z1216" i="9"/>
  <c r="Z1217" i="9"/>
  <c r="Z1717" i="9"/>
  <c r="Z1718" i="9"/>
  <c r="Z1950" i="9"/>
  <c r="Z1314" i="9"/>
  <c r="Z1315" i="9"/>
  <c r="Z64" i="9"/>
  <c r="Z322" i="9"/>
  <c r="Z648" i="9"/>
  <c r="Z649" i="9"/>
  <c r="Z650" i="9"/>
  <c r="Z647" i="9"/>
  <c r="Z1543" i="9"/>
  <c r="Z1323" i="9"/>
  <c r="Z1324" i="9"/>
  <c r="Z1327" i="9"/>
  <c r="Z1322" i="9"/>
  <c r="Z1325" i="9"/>
  <c r="Z1326" i="9"/>
  <c r="Z1495" i="9"/>
  <c r="Z1496" i="9"/>
  <c r="Z976" i="9"/>
  <c r="Z977" i="9"/>
  <c r="Z979" i="9"/>
  <c r="Z980" i="9"/>
  <c r="Z981" i="9"/>
  <c r="Z982" i="9"/>
  <c r="Z984" i="9"/>
  <c r="Z983" i="9"/>
  <c r="Z985" i="9"/>
  <c r="Z986" i="9"/>
  <c r="Z1071" i="9"/>
  <c r="Z1074" i="9"/>
  <c r="Z1075" i="9"/>
  <c r="Z1072" i="9"/>
  <c r="Z1073" i="9"/>
  <c r="Z1189" i="9"/>
  <c r="Z1192" i="9"/>
  <c r="Z1193" i="9"/>
  <c r="Z1187" i="9"/>
  <c r="Z1188" i="9"/>
  <c r="Z1190" i="9"/>
  <c r="Z1191" i="9"/>
  <c r="Z1697" i="9"/>
  <c r="Z1698" i="9"/>
  <c r="Z1684" i="9"/>
  <c r="Z813" i="9"/>
  <c r="Z814" i="9"/>
  <c r="Z815" i="9"/>
  <c r="Z93" i="9"/>
  <c r="Z94" i="9"/>
  <c r="Z176" i="9"/>
  <c r="Z1312" i="9"/>
  <c r="Z1500" i="9"/>
  <c r="Z1501" i="9"/>
  <c r="Z1502" i="9"/>
  <c r="Z210" i="9"/>
  <c r="Z208" i="9"/>
  <c r="Z1888" i="9"/>
  <c r="Z1889" i="9"/>
  <c r="Z1890" i="9"/>
  <c r="Z1160" i="9"/>
  <c r="Z605" i="9"/>
  <c r="Z606" i="9"/>
  <c r="Z1378" i="9"/>
  <c r="Z388" i="9"/>
  <c r="Z1007" i="9"/>
  <c r="Z1006" i="9"/>
  <c r="Z307" i="9"/>
  <c r="Z308" i="9"/>
  <c r="Z310" i="9"/>
  <c r="Z311" i="9"/>
  <c r="Z309" i="9"/>
  <c r="Z1931" i="9"/>
  <c r="Z1779" i="9"/>
  <c r="Z92" i="9"/>
  <c r="Z68" i="9"/>
  <c r="Z6" i="9"/>
  <c r="Z165" i="9"/>
  <c r="Z387" i="9"/>
  <c r="Z383" i="9"/>
  <c r="Z384" i="9"/>
  <c r="Z385" i="9"/>
  <c r="Z386" i="9"/>
  <c r="Z1735" i="9"/>
  <c r="Z1736" i="9"/>
  <c r="Z1737" i="9"/>
  <c r="Z1738" i="9"/>
  <c r="Z490" i="9"/>
  <c r="Z488" i="9"/>
  <c r="Z489" i="9"/>
  <c r="Z579" i="9"/>
  <c r="Z580" i="9"/>
  <c r="Z581" i="9"/>
  <c r="Z637" i="9"/>
  <c r="Z638" i="9"/>
  <c r="Z639" i="9"/>
  <c r="Z104" i="9"/>
  <c r="Z105" i="9"/>
  <c r="Z180" i="9"/>
  <c r="Z50" i="9"/>
  <c r="Z141" i="9"/>
  <c r="Z209" i="9"/>
  <c r="Z895" i="9"/>
  <c r="Z892" i="9"/>
  <c r="Z893" i="9"/>
  <c r="Z894" i="9"/>
  <c r="Z896" i="9"/>
  <c r="Z897" i="9"/>
  <c r="Z841" i="9"/>
  <c r="Z437" i="9"/>
  <c r="Z436" i="9"/>
  <c r="Z438" i="9"/>
  <c r="Z1887" i="9"/>
  <c r="Z1742" i="9"/>
  <c r="Z1743" i="9"/>
  <c r="Z1745" i="9"/>
  <c r="Z1744" i="9"/>
  <c r="Z716" i="9"/>
  <c r="Z717" i="9"/>
  <c r="Z1415" i="9"/>
  <c r="Z1416" i="9"/>
  <c r="Z1417" i="9"/>
  <c r="Z1418" i="9"/>
  <c r="Z548" i="9"/>
  <c r="Z549" i="9"/>
  <c r="Z248" i="9"/>
  <c r="Z250" i="9"/>
  <c r="Z249" i="9"/>
  <c r="Z740" i="9"/>
  <c r="Z741" i="9"/>
  <c r="Z742" i="9"/>
  <c r="Z747" i="9"/>
  <c r="Z22" i="9"/>
  <c r="Z23" i="9"/>
  <c r="Z99" i="9"/>
  <c r="Z100" i="9"/>
  <c r="Z137" i="9"/>
  <c r="Z41" i="9"/>
  <c r="Z42" i="9"/>
  <c r="Z746" i="9"/>
  <c r="Z739" i="9"/>
  <c r="Z743" i="9"/>
  <c r="Z744" i="9"/>
  <c r="Z745" i="9"/>
  <c r="Z748" i="9"/>
  <c r="Z1060" i="9"/>
  <c r="Z1063" i="9"/>
  <c r="Z1064" i="9"/>
  <c r="Z1061" i="9"/>
  <c r="Z1062" i="9"/>
  <c r="Z1065" i="9"/>
  <c r="Z194" i="9"/>
  <c r="Z1724" i="9"/>
  <c r="Z1725" i="9"/>
  <c r="Z203" i="9"/>
  <c r="Z204" i="9"/>
  <c r="Z205" i="9"/>
  <c r="Z1592" i="9"/>
  <c r="Z1308" i="9"/>
  <c r="Z1309" i="9"/>
  <c r="Z1310" i="9"/>
  <c r="Z1311" i="9"/>
  <c r="Z291" i="9"/>
  <c r="Z293" i="9"/>
  <c r="Z294" i="9"/>
  <c r="Z295" i="9"/>
  <c r="Z292" i="9"/>
  <c r="Z1753" i="9"/>
  <c r="Z1754" i="9"/>
  <c r="Z121" i="9"/>
  <c r="Z122" i="9"/>
  <c r="Z167" i="9"/>
  <c r="Z1943" i="9"/>
  <c r="Z1944" i="9"/>
  <c r="Z818" i="9"/>
  <c r="Z819" i="9"/>
  <c r="Z820" i="9"/>
  <c r="Z1470" i="9"/>
  <c r="Z1471" i="9"/>
  <c r="Z1472" i="9"/>
  <c r="Z1473" i="9"/>
  <c r="Z1474" i="9"/>
  <c r="Z1475" i="9"/>
  <c r="Z421" i="9"/>
  <c r="Z422" i="9"/>
  <c r="Z420" i="9"/>
  <c r="Z1403" i="9"/>
  <c r="Z1402" i="9"/>
  <c r="Z1343" i="9"/>
  <c r="Z1344" i="9"/>
  <c r="Z1345" i="9"/>
  <c r="Z992" i="9"/>
  <c r="Z993" i="9"/>
  <c r="Z1514" i="9"/>
  <c r="Z1515" i="9"/>
  <c r="Z66" i="9"/>
  <c r="Z1228" i="9"/>
  <c r="Z1229" i="9"/>
  <c r="Z97" i="9"/>
  <c r="Z98" i="9"/>
  <c r="Z1687" i="9"/>
  <c r="Z1688" i="9"/>
  <c r="Z576" i="9"/>
  <c r="Z578" i="9"/>
  <c r="Z577" i="9"/>
  <c r="Z575" i="9"/>
  <c r="Z1924" i="9"/>
  <c r="Z75" i="9"/>
  <c r="Z76" i="9"/>
  <c r="Z90" i="9"/>
  <c r="Z91" i="9"/>
  <c r="Z749" i="9"/>
  <c r="Z750" i="9"/>
  <c r="Z751" i="9"/>
  <c r="Z752" i="9"/>
  <c r="Z753" i="9"/>
  <c r="Z1861" i="9"/>
  <c r="Z70" i="9"/>
  <c r="Z71" i="9"/>
  <c r="Z72" i="9"/>
  <c r="Z85" i="9"/>
  <c r="Z1862" i="9"/>
  <c r="Z1863" i="9"/>
  <c r="Z1864" i="9"/>
  <c r="Z1391" i="9"/>
  <c r="Z940" i="9"/>
  <c r="Z939" i="9"/>
  <c r="Z941" i="9"/>
  <c r="Z1846" i="9"/>
  <c r="Z1847" i="9"/>
  <c r="Z917" i="9"/>
  <c r="Z918" i="9"/>
  <c r="Z1365" i="9"/>
  <c r="Z1366" i="9"/>
  <c r="Z1367" i="9"/>
  <c r="Z1368" i="9"/>
  <c r="Z1477" i="9"/>
  <c r="Z1478" i="9"/>
  <c r="Z1479" i="9"/>
  <c r="Z1640" i="9"/>
  <c r="Z1641" i="9"/>
  <c r="Z1642" i="9"/>
  <c r="Z931" i="9"/>
  <c r="Z932" i="9"/>
  <c r="Z1316" i="9"/>
  <c r="Z1317" i="9"/>
  <c r="Z1318" i="9"/>
  <c r="Z1110" i="9"/>
  <c r="Z1112" i="9"/>
  <c r="Z1113" i="9"/>
  <c r="Z1115" i="9"/>
  <c r="Z1116" i="9"/>
  <c r="Z1111" i="9"/>
  <c r="Z1114" i="9"/>
  <c r="Z129" i="9"/>
  <c r="Z156" i="9"/>
  <c r="Z312" i="9"/>
  <c r="Z313" i="9"/>
  <c r="Z603" i="9"/>
  <c r="Z604" i="9"/>
  <c r="Z37" i="9"/>
  <c r="Z164" i="9"/>
  <c r="Z1650" i="9"/>
  <c r="Z1652" i="9"/>
  <c r="Z1651" i="9"/>
  <c r="Z1653" i="9"/>
  <c r="Z1329" i="9"/>
  <c r="Z1330" i="9"/>
  <c r="Z1331" i="9"/>
  <c r="Z1332" i="9"/>
  <c r="Z1333" i="9"/>
  <c r="Z1760" i="9"/>
  <c r="Z508" i="9"/>
  <c r="Z510" i="9"/>
  <c r="Z509" i="9"/>
  <c r="Z511" i="9"/>
  <c r="Z512" i="9"/>
  <c r="Z1516" i="9"/>
  <c r="Z1517" i="9"/>
  <c r="Z1211" i="9"/>
  <c r="Z1212" i="9"/>
  <c r="Z1213" i="9"/>
  <c r="Z480" i="9"/>
  <c r="Z479" i="9"/>
  <c r="Z382" i="9"/>
  <c r="Z1820" i="9"/>
  <c r="Z1821" i="9"/>
  <c r="Z1822" i="9"/>
  <c r="Z1823" i="9"/>
  <c r="Z600" i="9"/>
  <c r="Z601" i="9"/>
  <c r="Z602" i="9"/>
  <c r="Z599" i="9"/>
  <c r="Z191" i="9"/>
  <c r="Z1891" i="9"/>
  <c r="Z1892" i="9"/>
  <c r="Z1855" i="9"/>
  <c r="Z1856" i="9"/>
  <c r="Z1857" i="9"/>
  <c r="Z1858" i="9"/>
  <c r="Z1859" i="9"/>
  <c r="Z1860" i="9"/>
  <c r="Z864" i="9"/>
  <c r="Z229" i="9"/>
  <c r="Z230" i="9"/>
  <c r="Z231" i="9"/>
  <c r="Z232" i="9"/>
  <c r="Z1703" i="9"/>
  <c r="Z1704" i="9"/>
  <c r="Z1705" i="9"/>
  <c r="Z1255" i="9"/>
  <c r="Z1256" i="9"/>
  <c r="Z1257" i="9"/>
  <c r="Z323" i="9"/>
  <c r="Z1565" i="9"/>
  <c r="Z1465" i="9"/>
  <c r="Z1466" i="9"/>
  <c r="Z503" i="9"/>
  <c r="Z504" i="9"/>
  <c r="Z506" i="9"/>
  <c r="Z507" i="9"/>
  <c r="Z505" i="9"/>
  <c r="Z1145" i="9"/>
  <c r="Z1885" i="9"/>
  <c r="Z1886" i="9"/>
  <c r="Z1014" i="9"/>
  <c r="Z714" i="9"/>
  <c r="Z712" i="9"/>
  <c r="Z710" i="9"/>
  <c r="Z711" i="9"/>
  <c r="Z713" i="9"/>
  <c r="Z691" i="9"/>
  <c r="Z692" i="9"/>
  <c r="Z693" i="9"/>
  <c r="Z694" i="9"/>
  <c r="Z690" i="9"/>
  <c r="Z890" i="9"/>
  <c r="Z891" i="9"/>
  <c r="Z572" i="9"/>
  <c r="Z1772" i="9"/>
  <c r="Z462" i="9"/>
  <c r="Z463" i="9"/>
  <c r="Z1721" i="9"/>
  <c r="Z1722" i="9"/>
  <c r="Z1723" i="9"/>
  <c r="Z1390" i="9"/>
  <c r="Z1388" i="9"/>
  <c r="Z1389" i="9"/>
  <c r="Z859" i="9"/>
  <c r="Z860" i="9"/>
  <c r="Z861" i="9"/>
  <c r="Z862" i="9"/>
  <c r="Z863" i="9"/>
  <c r="Z806" i="9"/>
  <c r="Z807" i="9"/>
  <c r="Z805" i="9"/>
  <c r="Z1553" i="9"/>
  <c r="Z1554" i="9"/>
  <c r="Z754" i="9"/>
  <c r="Z755" i="9"/>
  <c r="Z756" i="9"/>
  <c r="Z1672" i="9"/>
  <c r="Z1673" i="9"/>
  <c r="Z1674" i="9"/>
  <c r="Z1675" i="9"/>
  <c r="Z1676" i="9"/>
  <c r="Z1646" i="9"/>
  <c r="Z1649" i="9"/>
  <c r="Z1647" i="9"/>
  <c r="Z1648" i="9"/>
  <c r="Z1394" i="9"/>
  <c r="Z1395" i="9"/>
  <c r="Z1397" i="9"/>
  <c r="Z1396" i="9"/>
  <c r="Z667" i="9"/>
  <c r="Z1771" i="9"/>
  <c r="Z1794" i="9"/>
  <c r="Z1795" i="9"/>
  <c r="Z1790" i="9"/>
  <c r="Z1791" i="9"/>
  <c r="Z1792" i="9"/>
  <c r="Z1793" i="9"/>
  <c r="Z1448" i="9"/>
  <c r="Z1449" i="9"/>
  <c r="Z1692" i="9"/>
  <c r="Z473" i="9"/>
  <c r="Z474" i="9"/>
  <c r="Z477" i="9"/>
  <c r="Z478" i="9"/>
  <c r="Z475" i="9"/>
  <c r="Z476" i="9"/>
  <c r="Z457" i="9"/>
  <c r="Z455" i="9"/>
  <c r="Z456" i="9"/>
  <c r="Z53" i="9"/>
  <c r="Z134" i="9"/>
  <c r="Z1677" i="9"/>
  <c r="Z1678" i="9"/>
  <c r="Z573" i="9"/>
  <c r="Z1809" i="9"/>
  <c r="Z1808" i="9"/>
  <c r="Z1810" i="9"/>
  <c r="Z1538" i="9"/>
  <c r="Z1539" i="9"/>
  <c r="Z1540" i="9"/>
  <c r="Z367" i="9"/>
  <c r="Z668" i="9"/>
  <c r="Z669" i="9"/>
  <c r="Z1623" i="9"/>
  <c r="Z1624" i="9"/>
  <c r="Z1124" i="9"/>
  <c r="Z1127" i="9"/>
  <c r="Z1125" i="9"/>
  <c r="Z1126" i="9"/>
  <c r="Z790" i="9"/>
  <c r="Z792" i="9"/>
  <c r="Z791" i="9"/>
  <c r="Z1679" i="9"/>
  <c r="Z1719" i="9"/>
  <c r="Z1720" i="9"/>
  <c r="Z142" i="9"/>
  <c r="Z157" i="9"/>
  <c r="Z158" i="9"/>
  <c r="Z108" i="9"/>
  <c r="Z630" i="9"/>
  <c r="Z631" i="9"/>
  <c r="Z632" i="9"/>
  <c r="Z1686" i="9"/>
  <c r="Z16" i="9"/>
  <c r="Z17" i="9"/>
  <c r="Z213" i="9"/>
  <c r="Z998" i="9"/>
  <c r="Z999" i="9"/>
  <c r="Z1000" i="9"/>
  <c r="Z1001" i="9"/>
  <c r="Z225" i="9"/>
  <c r="Z226" i="9"/>
  <c r="Z224" i="9"/>
  <c r="Z228" i="9"/>
  <c r="Z227" i="9"/>
  <c r="Z1786" i="9"/>
  <c r="Z65" i="9"/>
  <c r="Z48" i="9"/>
  <c r="Z45" i="9"/>
  <c r="Z46" i="9"/>
  <c r="Z646" i="9"/>
  <c r="Z644" i="9"/>
  <c r="Z645" i="9"/>
  <c r="Z1531" i="9"/>
  <c r="Z1532" i="9"/>
  <c r="Z1533" i="9"/>
  <c r="Z1411" i="9"/>
  <c r="Z1412" i="9"/>
  <c r="Z1413" i="9"/>
  <c r="Z1414" i="9"/>
  <c r="Z1265" i="9"/>
  <c r="Z1227" i="9"/>
  <c r="Z1464" i="9"/>
  <c r="Z1460" i="9"/>
  <c r="Z1458" i="9"/>
  <c r="Z1459" i="9"/>
  <c r="Z1461" i="9"/>
  <c r="Z1462" i="9"/>
  <c r="Z1463" i="9"/>
  <c r="Z1437" i="9"/>
  <c r="Z1438" i="9"/>
  <c r="Z1436" i="9"/>
  <c r="Z946" i="9"/>
  <c r="Z816" i="9"/>
  <c r="Z1939" i="9"/>
  <c r="Z1272" i="9"/>
  <c r="Z1643" i="9"/>
  <c r="Z1644" i="9"/>
  <c r="Z1645" i="9"/>
  <c r="Z266" i="9"/>
  <c r="Z267" i="9"/>
  <c r="Z268" i="9"/>
  <c r="Z116" i="9"/>
  <c r="Z171" i="9"/>
  <c r="Z172" i="9"/>
  <c r="Z173" i="9"/>
  <c r="Z174" i="9"/>
  <c r="Z563" i="9"/>
  <c r="Z566" i="9"/>
  <c r="Z560" i="9"/>
  <c r="Z564" i="9"/>
  <c r="Z565" i="9"/>
  <c r="Z561" i="9"/>
  <c r="Z567" i="9"/>
  <c r="Z568" i="9"/>
  <c r="Z562" i="9"/>
  <c r="Z569" i="9"/>
  <c r="Z570" i="9"/>
  <c r="Z571" i="9"/>
  <c r="Z443" i="9"/>
  <c r="Z444" i="9"/>
  <c r="Z442" i="9"/>
  <c r="Z1392" i="9"/>
  <c r="Z1393" i="9"/>
  <c r="Z522" i="9"/>
  <c r="Z523" i="9"/>
  <c r="Z521" i="9"/>
  <c r="Z1264" i="9"/>
  <c r="Z1505" i="9"/>
  <c r="Z1506" i="9"/>
  <c r="Z1759" i="9"/>
  <c r="Z679" i="9"/>
  <c r="Z680" i="9"/>
  <c r="Z1683" i="9"/>
  <c r="Z1682" i="9"/>
  <c r="Z1868" i="9"/>
  <c r="Z1866" i="9"/>
  <c r="Z1867" i="9"/>
  <c r="Z1869" i="9"/>
  <c r="Z405" i="9"/>
  <c r="Z406" i="9"/>
  <c r="Z1895" i="9"/>
  <c r="Z233" i="9"/>
  <c r="Z235" i="9"/>
  <c r="Z234" i="9"/>
  <c r="Z237" i="9"/>
  <c r="Z238" i="9"/>
  <c r="Z236" i="9"/>
  <c r="Z1049" i="9"/>
  <c r="Z1050" i="9"/>
  <c r="Z465" i="9"/>
  <c r="Z466" i="9"/>
  <c r="Z464" i="9"/>
  <c r="Z467" i="9"/>
  <c r="Z468" i="9"/>
  <c r="Z469" i="9"/>
  <c r="Z1148" i="9"/>
  <c r="Z1149" i="9"/>
  <c r="Z1150" i="9"/>
  <c r="Z1151" i="9"/>
  <c r="Z365" i="9"/>
  <c r="Z366" i="9"/>
  <c r="Z1605" i="9"/>
  <c r="Z1604" i="9"/>
  <c r="Z1427" i="9"/>
  <c r="Z1425" i="9"/>
  <c r="Z1426" i="9"/>
  <c r="Z95" i="9"/>
  <c r="Z87" i="9"/>
  <c r="Z88" i="9"/>
  <c r="Z89" i="9"/>
  <c r="Z1146" i="9"/>
  <c r="Z1147" i="9"/>
  <c r="Z1334" i="9"/>
  <c r="Z1940" i="9"/>
  <c r="Z1941" i="9"/>
  <c r="Z1942" i="9"/>
  <c r="Z1200" i="9"/>
  <c r="Z1201" i="9"/>
  <c r="Z1198" i="9"/>
  <c r="Z1199" i="9"/>
  <c r="Z1202" i="9"/>
  <c r="Z793" i="9"/>
  <c r="Z1865" i="9"/>
  <c r="Z1755" i="9"/>
  <c r="Z1756" i="9"/>
  <c r="Z1480" i="9"/>
  <c r="Z1481" i="9"/>
  <c r="Z1482" i="9"/>
  <c r="Z1483" i="9"/>
  <c r="Z1484" i="9"/>
  <c r="Z1486" i="9"/>
  <c r="Z1485" i="9"/>
  <c r="Z1575" i="9"/>
  <c r="Z1576" i="9"/>
  <c r="Z1577" i="9"/>
  <c r="Z1657" i="9"/>
  <c r="Z1870" i="9"/>
  <c r="Z1871" i="9"/>
  <c r="Z1131" i="9"/>
  <c r="Z532" i="9"/>
  <c r="Z973" i="9"/>
  <c r="Z974" i="9"/>
  <c r="Z975" i="9"/>
  <c r="Z554" i="9"/>
  <c r="Z1801" i="9"/>
  <c r="Z1802" i="9"/>
  <c r="Z1803" i="9"/>
  <c r="Z607" i="9"/>
  <c r="Z1298" i="9"/>
  <c r="Z1299" i="9"/>
  <c r="Z1099" i="9"/>
  <c r="Z933" i="9"/>
  <c r="Z934" i="9"/>
  <c r="Z935" i="9"/>
  <c r="Z936" i="9"/>
  <c r="Z937" i="9"/>
  <c r="Z938" i="9"/>
  <c r="Z640" i="9"/>
  <c r="Z641" i="9"/>
  <c r="Z642" i="9"/>
  <c r="Z874" i="9"/>
  <c r="Z873" i="9"/>
  <c r="Z875" i="9"/>
  <c r="Z876" i="9"/>
  <c r="Z611" i="9"/>
  <c r="Z612" i="9"/>
  <c r="Z614" i="9"/>
  <c r="Z613" i="9"/>
  <c r="Z217" i="9"/>
  <c r="Z218" i="9"/>
  <c r="Z219" i="9"/>
  <c r="Z1030" i="9"/>
  <c r="Z1038" i="9"/>
  <c r="Z1031" i="9"/>
  <c r="Z1032" i="9"/>
  <c r="Z1039" i="9"/>
  <c r="Z1033" i="9"/>
  <c r="Z1034" i="9"/>
  <c r="Z1035" i="9"/>
  <c r="Z1036" i="9"/>
  <c r="Z1037" i="9"/>
  <c r="Z299" i="9"/>
  <c r="Z967" i="9"/>
  <c r="Z968" i="9"/>
  <c r="Z969" i="9"/>
  <c r="Z451" i="9"/>
  <c r="Z826" i="9"/>
  <c r="Z827" i="9"/>
  <c r="Z825" i="9"/>
  <c r="Z138" i="9"/>
  <c r="Z139" i="9"/>
  <c r="Z817" i="9"/>
  <c r="Z987" i="9"/>
  <c r="Z988" i="9"/>
  <c r="Z989" i="9"/>
  <c r="Z990" i="9"/>
  <c r="Z991" i="9"/>
  <c r="Z1757" i="9"/>
  <c r="Z1758" i="9"/>
  <c r="Z1385" i="9"/>
  <c r="Z1386" i="9"/>
  <c r="Z1387" i="9"/>
  <c r="Z994" i="9"/>
  <c r="Z1504" i="9"/>
  <c r="Z1503" i="9"/>
  <c r="Z1951" i="9"/>
  <c r="Z269" i="9"/>
  <c r="Z270" i="9"/>
  <c r="Z734" i="9"/>
  <c r="Z735" i="9"/>
  <c r="Z736" i="9"/>
  <c r="Z737" i="9"/>
  <c r="Z733" i="9"/>
  <c r="Z598" i="9"/>
  <c r="Z597" i="9"/>
  <c r="Z1601" i="9"/>
  <c r="Z1602" i="9"/>
  <c r="Z1593" i="9"/>
  <c r="Z1594" i="9"/>
  <c r="Z1595" i="9"/>
  <c r="Z1596" i="9"/>
  <c r="Z1597" i="9"/>
  <c r="Z1598" i="9"/>
  <c r="Z1599" i="9"/>
  <c r="Z1600" i="9"/>
  <c r="Z1128" i="9"/>
  <c r="Z1129" i="9"/>
  <c r="Z1130" i="9"/>
  <c r="Z1335" i="9"/>
  <c r="Z1945" i="9"/>
  <c r="Z1328" i="9"/>
  <c r="Z25" i="9"/>
  <c r="Z149" i="9"/>
  <c r="Z150" i="9"/>
  <c r="Z1693" i="9"/>
  <c r="Z1694" i="9"/>
  <c r="Z1249" i="9"/>
  <c r="Z1250" i="9"/>
  <c r="Z1251" i="9"/>
  <c r="Z1252" i="9"/>
  <c r="Z1253" i="9"/>
  <c r="Z1247" i="9"/>
  <c r="Z1248" i="9"/>
  <c r="Z288" i="9"/>
  <c r="Z281" i="9"/>
  <c r="Z282" i="9"/>
  <c r="Z283" i="9"/>
  <c r="Z284" i="9"/>
  <c r="Z286" i="9"/>
  <c r="Z285" i="9"/>
  <c r="Z287" i="9"/>
  <c r="Z341" i="9"/>
  <c r="Z342" i="9"/>
  <c r="Z872" i="9"/>
  <c r="Z870" i="9"/>
  <c r="Z871" i="9"/>
  <c r="Z1567" i="9"/>
  <c r="Z1568" i="9"/>
  <c r="Z1569" i="9"/>
  <c r="Z1789" i="9"/>
  <c r="Z1469" i="9"/>
  <c r="Z1226" i="9"/>
  <c r="Z472" i="9"/>
  <c r="Z1277" i="9"/>
  <c r="Z1278" i="9"/>
  <c r="Z1279" i="9"/>
  <c r="Z850" i="9"/>
  <c r="Z851" i="9"/>
  <c r="Z852" i="9"/>
  <c r="Z848" i="9"/>
  <c r="Z849" i="9"/>
  <c r="Z1369" i="9"/>
  <c r="Z1370" i="9"/>
  <c r="Z1371" i="9"/>
  <c r="Z1372" i="9"/>
  <c r="Z447" i="9"/>
  <c r="Z448" i="9"/>
  <c r="Z449" i="9"/>
  <c r="Z445" i="9"/>
  <c r="Z446" i="9"/>
  <c r="Z1356" i="9"/>
  <c r="Z1357" i="9"/>
  <c r="Z1358" i="9"/>
  <c r="Z1359" i="9"/>
  <c r="Z1513" i="9"/>
  <c r="Z1510" i="9"/>
  <c r="Z1511" i="9"/>
  <c r="Z1512" i="9"/>
  <c r="Z1935" i="9"/>
  <c r="Z253" i="9"/>
  <c r="Z252" i="9"/>
  <c r="Z254" i="9"/>
  <c r="Z251" i="9"/>
  <c r="Z1525" i="9"/>
  <c r="Z1518" i="9"/>
  <c r="Z1519" i="9"/>
  <c r="Z1520" i="9"/>
  <c r="Z1521" i="9"/>
  <c r="Z1522" i="9"/>
  <c r="Z1523" i="9"/>
  <c r="Z1524" i="9"/>
  <c r="Z913" i="9"/>
  <c r="Z910" i="9"/>
  <c r="Z911" i="9"/>
  <c r="Z912" i="9"/>
  <c r="Z779" i="9"/>
  <c r="Z780" i="9"/>
  <c r="Z781" i="9"/>
  <c r="Z175" i="9"/>
  <c r="Z133" i="9"/>
  <c r="Z1439" i="9"/>
  <c r="Z1655" i="9"/>
  <c r="Z1656" i="9"/>
  <c r="Z1107" i="9"/>
  <c r="Z1108" i="9"/>
  <c r="Z1109" i="9"/>
  <c r="Z1777" i="9"/>
  <c r="Z1377" i="9"/>
  <c r="Z1373" i="9"/>
  <c r="Z1374" i="9"/>
  <c r="Z1375" i="9"/>
  <c r="Z1376" i="9"/>
  <c r="Z1928" i="9"/>
  <c r="Z1929" i="9"/>
  <c r="Z1930" i="9"/>
  <c r="Z1340" i="9"/>
  <c r="Z1341" i="9"/>
  <c r="Z1339" i="9"/>
  <c r="Z1342" i="9"/>
  <c r="Z316" i="9"/>
  <c r="Z319" i="9"/>
  <c r="Z320" i="9"/>
  <c r="Z321" i="9"/>
  <c r="Z317" i="9"/>
  <c r="Z318" i="9"/>
  <c r="Z1877" i="9"/>
  <c r="Z1879" i="9"/>
  <c r="Z1878" i="9"/>
  <c r="Z949" i="9"/>
  <c r="Z950" i="9"/>
  <c r="Z947" i="9"/>
  <c r="Z948" i="9"/>
  <c r="Z1494" i="9"/>
  <c r="Z1603" i="9"/>
  <c r="Z1699" i="9"/>
  <c r="Z1883" i="9"/>
  <c r="Z1884" i="9"/>
  <c r="Z459" i="9"/>
  <c r="Z458" i="9"/>
  <c r="Z460" i="9"/>
  <c r="Z49" i="9"/>
  <c r="Z7" i="9"/>
  <c r="Z8" i="9"/>
  <c r="Z1254" i="9"/>
  <c r="Z1824" i="9"/>
  <c r="Z1825" i="9"/>
  <c r="Z1826" i="9"/>
  <c r="Z1827" i="9"/>
  <c r="Z557" i="9"/>
  <c r="Z558" i="9"/>
  <c r="Z555" i="9"/>
  <c r="Z556" i="9"/>
  <c r="Z559" i="9"/>
  <c r="Z376" i="9"/>
  <c r="Z487" i="9"/>
  <c r="Z481" i="9"/>
  <c r="Z485" i="9"/>
  <c r="Z486" i="9"/>
  <c r="Z482" i="9"/>
  <c r="Z483" i="9"/>
  <c r="Z484" i="9"/>
  <c r="Z1204" i="9"/>
  <c r="Z1206" i="9"/>
  <c r="Z1205" i="9"/>
  <c r="Z1746" i="9"/>
  <c r="Z1748" i="9"/>
  <c r="Z1749" i="9"/>
  <c r="Z1747" i="9"/>
  <c r="Z1817" i="9"/>
  <c r="Z1818" i="9"/>
  <c r="Z1819" i="9"/>
  <c r="Z86" i="9"/>
  <c r="Z21" i="9"/>
  <c r="Z1224" i="9"/>
  <c r="Z1225" i="9"/>
  <c r="Z1223" i="9"/>
  <c r="Z1564" i="9"/>
  <c r="Z1287" i="9"/>
  <c r="Z1288" i="9"/>
  <c r="Z1286" i="9"/>
  <c r="Z1289" i="9"/>
  <c r="Z797" i="9"/>
  <c r="Z1570" i="9"/>
  <c r="Z1269" i="9"/>
  <c r="Z1266" i="9"/>
  <c r="Z1267" i="9"/>
  <c r="Z1268" i="9"/>
  <c r="Z1872" i="9"/>
  <c r="Z1873" i="9"/>
  <c r="Z102" i="9"/>
  <c r="Z103" i="9"/>
  <c r="Z1103" i="9"/>
  <c r="Z1104" i="9"/>
  <c r="Z1105" i="9"/>
  <c r="Z1106" i="9"/>
  <c r="Z900" i="9"/>
  <c r="Z901" i="9"/>
  <c r="Z902" i="9"/>
  <c r="Z899" i="9"/>
  <c r="Z903" i="9"/>
  <c r="Z413" i="9"/>
  <c r="Z1783" i="9"/>
  <c r="Z1185" i="9"/>
  <c r="Z1186" i="9"/>
  <c r="Z1907" i="9"/>
  <c r="Z1908" i="9"/>
  <c r="Z1911" i="9"/>
  <c r="Z1909" i="9"/>
  <c r="Z1910" i="9"/>
  <c r="Z1912" i="9"/>
  <c r="Z539" i="9"/>
  <c r="Z540" i="9"/>
  <c r="Z533" i="9"/>
  <c r="Z535" i="9"/>
  <c r="Z537" i="9"/>
  <c r="Z534" i="9"/>
  <c r="Z538" i="9"/>
  <c r="Z179" i="9"/>
  <c r="Z44" i="9"/>
  <c r="Z77" i="9"/>
  <c r="Z79" i="9"/>
  <c r="Z80" i="9"/>
  <c r="Z57" i="9"/>
  <c r="Z58" i="9"/>
  <c r="Z536" i="9"/>
  <c r="Z59" i="9"/>
  <c r="Z60" i="9"/>
  <c r="Z193" i="9"/>
  <c r="Z67" i="9"/>
  <c r="Z963" i="9"/>
  <c r="Z964" i="9"/>
  <c r="Z1880" i="9"/>
  <c r="Z1881" i="9"/>
  <c r="Z587" i="9"/>
  <c r="Z588" i="9"/>
  <c r="Z585" i="9"/>
  <c r="Z583" i="9"/>
  <c r="Z584" i="9"/>
  <c r="Z589" i="9"/>
  <c r="Z590" i="9"/>
  <c r="Z586" i="9"/>
  <c r="Z591" i="9"/>
  <c r="Z633" i="9"/>
  <c r="Z634" i="9"/>
  <c r="Z699" i="9"/>
  <c r="Z701" i="9"/>
  <c r="Z700" i="9"/>
  <c r="Z1784" i="9"/>
  <c r="Z1785" i="9"/>
  <c r="Z835" i="9"/>
  <c r="Z836" i="9"/>
  <c r="Z833" i="9"/>
  <c r="Z834" i="9"/>
  <c r="Z166" i="9"/>
  <c r="Z145" i="9"/>
  <c r="Z146" i="9"/>
  <c r="Z147" i="9"/>
  <c r="Z101" i="9"/>
  <c r="Z1083" i="9"/>
  <c r="Z1084" i="9"/>
  <c r="Z1085" i="9"/>
  <c r="Z1086" i="9"/>
  <c r="Z1082" i="9"/>
  <c r="Z417" i="9"/>
  <c r="Z416" i="9"/>
  <c r="Z418" i="9"/>
  <c r="Z419" i="9"/>
  <c r="Z396" i="9"/>
  <c r="Z397" i="9"/>
  <c r="Z398" i="9"/>
  <c r="Z1923" i="9"/>
  <c r="Z1571" i="9"/>
  <c r="Z1572" i="9"/>
  <c r="Z1573" i="9"/>
  <c r="Z1574" i="9"/>
  <c r="Z181" i="9"/>
  <c r="Z182" i="9"/>
  <c r="Z960" i="9"/>
  <c r="Z961" i="9"/>
  <c r="Z962" i="9"/>
  <c r="Z958" i="9"/>
  <c r="Z959" i="9"/>
  <c r="Z1382" i="9"/>
  <c r="Z1383" i="9"/>
  <c r="Z1384" i="9"/>
  <c r="Z1833" i="9"/>
  <c r="Z1834" i="9"/>
  <c r="Z795" i="9"/>
  <c r="Z796" i="9"/>
  <c r="Z681" i="9"/>
  <c r="Z682" i="9"/>
  <c r="Z683" i="9"/>
  <c r="Z305" i="9"/>
  <c r="Z306" i="9"/>
  <c r="Z1933" i="9"/>
  <c r="Z1934" i="9"/>
  <c r="Z168" i="9"/>
  <c r="Z169" i="9"/>
  <c r="Z170" i="9"/>
  <c r="Z114" i="9"/>
  <c r="Z115" i="9"/>
  <c r="Z185" i="9"/>
  <c r="Z865" i="9"/>
  <c r="Z866" i="9"/>
  <c r="Z868" i="9"/>
  <c r="Z867" i="9"/>
  <c r="Z1770" i="9"/>
  <c r="Z243" i="9"/>
  <c r="Z239" i="9"/>
  <c r="Z240" i="9"/>
  <c r="Z241" i="9"/>
  <c r="Z242" i="9"/>
  <c r="Z1773" i="9"/>
  <c r="Z1774" i="9"/>
  <c r="Z1897" i="9"/>
  <c r="Z1898" i="9"/>
  <c r="Z1132" i="9"/>
  <c r="Z1133" i="9"/>
  <c r="Z1307" i="9"/>
  <c r="Z1305" i="9"/>
  <c r="Z1306" i="9"/>
  <c r="Z289" i="9"/>
  <c r="Z290" i="9"/>
  <c r="Z399" i="9"/>
  <c r="Z810" i="9"/>
  <c r="Z811" i="9"/>
  <c r="Z808" i="9"/>
  <c r="Z809" i="9"/>
  <c r="Z812" i="9"/>
  <c r="Z131" i="9"/>
  <c r="Z132" i="9"/>
  <c r="Z1654" i="9"/>
  <c r="Z452" i="9"/>
  <c r="Z453" i="9"/>
  <c r="Z1239" i="9"/>
  <c r="Z1240" i="9"/>
  <c r="Z1242" i="9"/>
  <c r="Z1243" i="9"/>
  <c r="Z1244" i="9"/>
  <c r="Z1241" i="9"/>
  <c r="Z1680" i="9"/>
  <c r="Z1681" i="9"/>
  <c r="Z774" i="9"/>
  <c r="Z776" i="9"/>
  <c r="Z777" i="9"/>
  <c r="Z775" i="9"/>
  <c r="Z778" i="9"/>
  <c r="Z1905" i="9"/>
  <c r="Z1906" i="9"/>
  <c r="Z1270" i="9"/>
  <c r="Z1271" i="9"/>
  <c r="Z1100" i="9"/>
  <c r="Z1101" i="9"/>
  <c r="Z1102" i="9"/>
  <c r="Z1313" i="9"/>
  <c r="Z1123" i="9"/>
  <c r="Z1179" i="9"/>
  <c r="Z1180" i="9"/>
  <c r="Z1178" i="9"/>
  <c r="Z898" i="9"/>
  <c r="Z1195" i="9"/>
  <c r="Z1196" i="9"/>
  <c r="Z1194" i="9"/>
  <c r="Z1336" i="9"/>
  <c r="Z324" i="9"/>
  <c r="Z118" i="9"/>
  <c r="Z78" i="9"/>
  <c r="Z1913" i="9"/>
  <c r="Z1700" i="9"/>
  <c r="Z1701" i="9"/>
  <c r="Z1702" i="9"/>
  <c r="Z1184" i="9"/>
  <c r="Z1183" i="9"/>
  <c r="Z1952" i="9"/>
  <c r="Z1854" i="9"/>
  <c r="Z1852" i="9"/>
  <c r="Z1853" i="9"/>
  <c r="Z615" i="9"/>
  <c r="Z616" i="9"/>
  <c r="Z617" i="9"/>
  <c r="Z618" i="9"/>
  <c r="Z619" i="9"/>
  <c r="Z620" i="9"/>
  <c r="Z1882" i="9"/>
  <c r="Z1122" i="9"/>
  <c r="Z728" i="9"/>
  <c r="Z729" i="9"/>
  <c r="Z730" i="9"/>
  <c r="Z731" i="9"/>
  <c r="Z732" i="9"/>
  <c r="Z726" i="9"/>
  <c r="Z725" i="9"/>
  <c r="Z727" i="9"/>
  <c r="Z1796" i="9"/>
  <c r="Z335" i="9"/>
  <c r="Z336" i="9"/>
  <c r="Z1134" i="9"/>
  <c r="Z1404" i="9"/>
  <c r="Z1405" i="9"/>
  <c r="Z828" i="9"/>
  <c r="Z829" i="9"/>
  <c r="Z643" i="9"/>
  <c r="Z1337" i="9"/>
  <c r="Z1338" i="9"/>
  <c r="Z783" i="9"/>
  <c r="Z784" i="9"/>
  <c r="Z1787" i="9"/>
  <c r="Z1788" i="9"/>
  <c r="Z1420" i="9"/>
  <c r="Z1421" i="9"/>
  <c r="Z821" i="9"/>
  <c r="Z822" i="9"/>
  <c r="Z823" i="9"/>
  <c r="Z824" i="9"/>
  <c r="Z244" i="9"/>
  <c r="Z245" i="9"/>
  <c r="Z246" i="9"/>
  <c r="Z247" i="9"/>
  <c r="Z393" i="9"/>
  <c r="Z664" i="9"/>
  <c r="Z665" i="9"/>
  <c r="Z666" i="9"/>
  <c r="Z952" i="9"/>
  <c r="Z955" i="9"/>
  <c r="Z956" i="9"/>
  <c r="Z957" i="9"/>
  <c r="Z954" i="9"/>
  <c r="Z953" i="9"/>
  <c r="Z951" i="9"/>
  <c r="Z1751" i="9"/>
  <c r="Z1752" i="9"/>
  <c r="Z39" i="9"/>
  <c r="Z214" i="9"/>
  <c r="Z215" i="9"/>
  <c r="Z216" i="9"/>
  <c r="Z1440" i="9"/>
  <c r="Z1441" i="9"/>
  <c r="Z1442" i="9"/>
  <c r="Z1443" i="9"/>
  <c r="Z1444" i="9"/>
  <c r="Z1932" i="9"/>
  <c r="Z192" i="9"/>
  <c r="Z1069" i="9"/>
  <c r="Z1070" i="9"/>
  <c r="Z197" i="9"/>
  <c r="Z198" i="9"/>
  <c r="Z199" i="9"/>
  <c r="Z61" i="9"/>
  <c r="Z18" i="9"/>
  <c r="Z73" i="9"/>
  <c r="Z143" i="9"/>
  <c r="Z183" i="9"/>
  <c r="Z766" i="9"/>
  <c r="Z765" i="9"/>
  <c r="Z767" i="9"/>
  <c r="Z768" i="9"/>
  <c r="Z762" i="9"/>
  <c r="Z763" i="9"/>
  <c r="Z764" i="9"/>
  <c r="Z1487" i="9"/>
  <c r="Z1488" i="9"/>
  <c r="Z550" i="9"/>
  <c r="Z553" i="9"/>
  <c r="Z551" i="9"/>
  <c r="Z552" i="9"/>
  <c r="Z678" i="9"/>
  <c r="Z906" i="9"/>
  <c r="Z907" i="9"/>
  <c r="Z908" i="9"/>
  <c r="Z909" i="9"/>
  <c r="Z684" i="9"/>
  <c r="Z685" i="9"/>
  <c r="Z212" i="9"/>
  <c r="Z441" i="9"/>
  <c r="Z439" i="9"/>
  <c r="Z440" i="9"/>
  <c r="Z1544" i="9"/>
  <c r="Z1545" i="9"/>
  <c r="Z759" i="9"/>
  <c r="Z760" i="9"/>
  <c r="Z757" i="9"/>
  <c r="Z761" i="9"/>
  <c r="Z758" i="9"/>
  <c r="Z1566" i="9"/>
  <c r="Z715" i="9"/>
  <c r="Z1902" i="9"/>
  <c r="Z1903" i="9"/>
  <c r="Z1904" i="9"/>
  <c r="Z389" i="9"/>
  <c r="Z1556" i="9"/>
  <c r="Z1557" i="9"/>
  <c r="Z1685" i="9"/>
  <c r="Z1067" i="9"/>
  <c r="Z1068" i="9"/>
  <c r="Z1066" i="9"/>
  <c r="Z296" i="9"/>
  <c r="Z297" i="9"/>
  <c r="Z298" i="9"/>
  <c r="Z627" i="9"/>
  <c r="Z628" i="9"/>
  <c r="Z629" i="9"/>
  <c r="Z1203" i="9"/>
  <c r="Z423" i="9"/>
  <c r="Z426" i="9"/>
  <c r="Z427" i="9"/>
  <c r="Z428" i="9"/>
  <c r="Z424" i="9"/>
  <c r="Z425" i="9"/>
  <c r="Z429" i="9"/>
  <c r="Z430" i="9"/>
  <c r="Z1838" i="9"/>
  <c r="Z1839" i="9"/>
  <c r="Z1926" i="9"/>
  <c r="Z1927" i="9"/>
  <c r="Z592" i="9"/>
  <c r="Z593" i="9"/>
  <c r="Z594" i="9"/>
  <c r="Z1953" i="9"/>
  <c r="Z195" i="9"/>
  <c r="Z196" i="9"/>
  <c r="Z1901" i="9"/>
  <c r="Z1899" i="9"/>
  <c r="Z1900" i="9"/>
  <c r="Z1319" i="9"/>
  <c r="Z1320" i="9"/>
  <c r="Z207" i="9"/>
  <c r="Z26" i="9"/>
  <c r="Z27" i="9"/>
  <c r="Z28" i="9"/>
  <c r="Z368" i="9"/>
  <c r="Z369" i="9"/>
  <c r="Z370" i="9"/>
  <c r="Z1209" i="9"/>
  <c r="Z1210" i="9"/>
  <c r="Z1230" i="9"/>
  <c r="Z1231" i="9"/>
  <c r="Z1232" i="9"/>
  <c r="Z1233" i="9"/>
  <c r="Z1234" i="9"/>
  <c r="Z1235" i="9"/>
  <c r="Z301" i="9"/>
  <c r="Z302" i="9"/>
  <c r="Z300" i="9"/>
  <c r="Z304" i="9"/>
  <c r="Z303" i="9"/>
  <c r="Z1419" i="9"/>
  <c r="Z461" i="9"/>
  <c r="Z1002" i="9"/>
  <c r="Z1003" i="9"/>
  <c r="Z1005" i="9"/>
  <c r="Z1004" i="9"/>
  <c r="Z1896" i="9"/>
  <c r="Z919" i="9"/>
  <c r="Z920" i="9"/>
  <c r="Z921" i="9"/>
  <c r="Z56" i="9"/>
  <c r="Z945" i="9"/>
  <c r="Z942" i="9"/>
  <c r="Z943" i="9"/>
  <c r="Z944" i="9"/>
  <c r="Z148" i="9"/>
  <c r="Z187" i="9"/>
  <c r="Z188" i="9"/>
  <c r="Z189" i="9"/>
  <c r="Z190" i="9"/>
  <c r="Z47" i="9"/>
  <c r="Z178" i="9"/>
  <c r="Z1445" i="9"/>
  <c r="Z1446" i="9"/>
  <c r="Z1447" i="9"/>
  <c r="Z978" i="9"/>
  <c r="Z1851" i="9"/>
  <c r="Z330" i="9"/>
  <c r="Z331" i="9"/>
  <c r="Z332" i="9"/>
  <c r="Z333" i="9"/>
  <c r="Z334" i="9"/>
  <c r="Z1290" i="9"/>
  <c r="Z1291" i="9"/>
  <c r="Z1292" i="9"/>
  <c r="Z1476" i="9"/>
  <c r="Z362" i="9"/>
  <c r="Z363" i="9"/>
  <c r="Z364" i="9"/>
  <c r="Z3" i="9"/>
  <c r="Z4" i="9"/>
  <c r="Z5" i="9"/>
  <c r="Z524" i="9"/>
  <c r="Z525" i="9"/>
  <c r="Z526" i="9"/>
  <c r="Z390" i="9"/>
  <c r="Z1527" i="9"/>
  <c r="Z657" i="9"/>
  <c r="Z656" i="9"/>
  <c r="Z655" i="9"/>
  <c r="Z1424" i="9"/>
  <c r="Z493" i="9"/>
  <c r="Z500" i="9"/>
  <c r="Z491" i="9"/>
  <c r="Z492" i="9"/>
  <c r="Z495" i="9"/>
  <c r="Z496" i="9"/>
  <c r="Z497" i="9"/>
  <c r="Z498" i="9"/>
  <c r="Z494" i="9"/>
  <c r="Z501" i="9"/>
  <c r="Z502" i="9"/>
  <c r="Z499" i="9"/>
  <c r="Z374" i="9"/>
  <c r="Z375" i="9"/>
  <c r="Z373" i="9"/>
  <c r="Z220" i="9"/>
  <c r="Z221" i="9"/>
  <c r="Z1398" i="9"/>
  <c r="Z1399" i="9"/>
  <c r="Z1023" i="9"/>
  <c r="Z1024" i="9"/>
  <c r="Z1025" i="9"/>
  <c r="Z1026" i="9"/>
  <c r="Z1027" i="9"/>
  <c r="Z1028" i="9"/>
  <c r="Z1029" i="9"/>
  <c r="Z542" i="9"/>
  <c r="Z545" i="9"/>
  <c r="Z546" i="9"/>
  <c r="Z541" i="9"/>
  <c r="Z543" i="9"/>
  <c r="Z544" i="9"/>
  <c r="Z547" i="9"/>
  <c r="Z402" i="9"/>
  <c r="Z403" i="9"/>
  <c r="Z404" i="9"/>
  <c r="Z401" i="9"/>
  <c r="Z400" i="9"/>
  <c r="Z1732" i="9"/>
  <c r="Z1733" i="9"/>
  <c r="Z1734" i="9"/>
  <c r="Z1730" i="9"/>
  <c r="Z1731" i="9"/>
  <c r="Z574" i="9"/>
  <c r="Z1197" i="9"/>
  <c r="Z391" i="9"/>
  <c r="Z392" i="9"/>
  <c r="Z1422" i="9"/>
  <c r="Z1423" i="9"/>
  <c r="Z84" i="9"/>
  <c r="Z1741" i="9"/>
  <c r="Z837" i="9"/>
  <c r="Z838" i="9"/>
  <c r="Z839" i="9"/>
  <c r="Z840" i="9"/>
  <c r="Z1707" i="9"/>
  <c r="Z1937" i="9"/>
  <c r="Z1938" i="9"/>
  <c r="Z1729" i="9"/>
  <c r="Z1727" i="9"/>
  <c r="Z1728" i="9"/>
  <c r="Z411" i="9"/>
  <c r="Z407" i="9"/>
  <c r="Z408" i="9"/>
  <c r="Z409" i="9"/>
  <c r="Z410" i="9"/>
  <c r="Z412" i="9"/>
  <c r="Z695" i="9"/>
  <c r="Z696" i="9"/>
  <c r="Z697" i="9"/>
  <c r="Z698" i="9"/>
  <c r="Z1355" i="9"/>
  <c r="Z965" i="9"/>
  <c r="Z966" i="9"/>
  <c r="Z659" i="9"/>
  <c r="Z660" i="9"/>
  <c r="Z140" i="9"/>
  <c r="Z658" i="9"/>
  <c r="Z661" i="9"/>
  <c r="Z1629" i="9"/>
  <c r="Z1136" i="9"/>
  <c r="Z1137" i="9"/>
  <c r="Z1135" i="9"/>
  <c r="Z1563" i="9"/>
  <c r="Z1428" i="9"/>
  <c r="Z1429" i="9"/>
  <c r="Z1430" i="9"/>
  <c r="Z337" i="9"/>
  <c r="Z338" i="9"/>
  <c r="Z339" i="9"/>
  <c r="Z1713" i="9"/>
  <c r="Z1714" i="9"/>
  <c r="Z1715" i="9"/>
  <c r="Z1716" i="9"/>
  <c r="Z1711" i="9"/>
  <c r="Z1712" i="9"/>
  <c r="Z1710" i="9"/>
  <c r="Z1708" i="9"/>
  <c r="Z1709" i="9"/>
  <c r="Z1450" i="9"/>
  <c r="Z798" i="9"/>
  <c r="Z1618" i="9"/>
  <c r="Z1619" i="9"/>
  <c r="Z1616" i="9"/>
  <c r="Z1617" i="9"/>
  <c r="Z1620" i="9"/>
  <c r="Z1621" i="9"/>
  <c r="Z1509" i="9"/>
  <c r="Z1507" i="9"/>
  <c r="Z1508" i="9"/>
  <c r="Z1780" i="9"/>
  <c r="Z1781" i="9"/>
  <c r="Z1782" i="9"/>
  <c r="Z651" i="9"/>
  <c r="Z652" i="9"/>
  <c r="Z350" i="9"/>
  <c r="Z351" i="9"/>
  <c r="Z262" i="9"/>
  <c r="Z264" i="9"/>
  <c r="Z265" i="9"/>
  <c r="Z263" i="9"/>
  <c r="Z69" i="9"/>
  <c r="Z1457" i="9"/>
  <c r="Z1302" i="9"/>
  <c r="Z1303" i="9"/>
  <c r="Z1304" i="9"/>
  <c r="Z1874" i="9"/>
  <c r="Z1875" i="9"/>
  <c r="Z1876" i="9"/>
  <c r="Z1057" i="9"/>
  <c r="Z1058" i="9"/>
  <c r="Z1059" i="9"/>
  <c r="Z1051" i="9"/>
  <c r="Z1052" i="9"/>
  <c r="Z1053" i="9"/>
  <c r="Z1054" i="9"/>
  <c r="Z1055" i="9"/>
  <c r="Z1056" i="9"/>
  <c r="Z1921" i="9"/>
  <c r="Z1918" i="9"/>
  <c r="Z1919" i="9"/>
  <c r="Z1920" i="9"/>
  <c r="Z1922" i="9"/>
  <c r="Z1636" i="9"/>
  <c r="Z1637" i="9"/>
  <c r="Z1638" i="9"/>
  <c r="Z1639" i="9"/>
  <c r="Z1635" i="9"/>
  <c r="Z706" i="9"/>
  <c r="Z707" i="9"/>
  <c r="Z708" i="9"/>
  <c r="Z709" i="9"/>
  <c r="Z1139" i="9"/>
  <c r="Z1143" i="9"/>
  <c r="Z1140" i="9"/>
  <c r="Z1141" i="9"/>
  <c r="Z1142" i="9"/>
  <c r="Z1138" i="9"/>
  <c r="Z1144" i="9"/>
  <c r="Z1117" i="9"/>
  <c r="Z1118" i="9"/>
  <c r="Z1119" i="9"/>
  <c r="Z1120" i="9"/>
  <c r="Z1526" i="9"/>
  <c r="Z831" i="9"/>
  <c r="Z832" i="9"/>
  <c r="Z721" i="9"/>
  <c r="Z722" i="9"/>
  <c r="Z723" i="9"/>
  <c r="Z720" i="9"/>
  <c r="Z724" i="9"/>
  <c r="Z719" i="9"/>
  <c r="Z1019" i="9"/>
  <c r="O1141" i="9"/>
  <c r="O390" i="9"/>
  <c r="O399" i="9"/>
  <c r="O227" i="9"/>
  <c r="O1228" i="9"/>
  <c r="O291" i="9"/>
  <c r="O1843" i="9"/>
  <c r="O653" i="9"/>
  <c r="O674" i="9"/>
  <c r="O1418" i="9"/>
  <c r="O1344" i="9"/>
  <c r="O97" i="9"/>
  <c r="O870" i="9"/>
  <c r="O1419" i="9"/>
  <c r="O1136" i="9"/>
  <c r="O1526" i="9"/>
</calcChain>
</file>

<file path=xl/sharedStrings.xml><?xml version="1.0" encoding="utf-8"?>
<sst xmlns="http://schemas.openxmlformats.org/spreadsheetml/2006/main" count="25161" uniqueCount="3058">
  <si>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</si>
  <si>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</si>
  <si>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</si>
  <si>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</si>
  <si>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</si>
  <si>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</si>
  <si>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</si>
  <si>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</si>
  <si>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</si>
  <si>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</si>
  <si>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</si>
  <si>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</si>
  <si>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</si>
  <si>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</si>
  <si>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</si>
  <si>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</si>
  <si>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</si>
  <si>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</si>
  <si>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</si>
  <si>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</si>
  <si>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</si>
  <si>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</si>
  <si>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</si>
  <si>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</si>
  <si>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</si>
  <si>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</si>
  <si>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</si>
  <si>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</si>
  <si>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</si>
  <si>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</si>
  <si>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</si>
  <si>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</si>
  <si>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</si>
  <si>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</si>
  <si>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</si>
  <si>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</si>
  <si>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</si>
  <si>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</si>
  <si>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</si>
  <si>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</si>
  <si>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</si>
  <si>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</si>
  <si>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</si>
  <si>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</si>
  <si>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</si>
  <si>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</si>
  <si>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</si>
  <si>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</si>
  <si>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</si>
  <si>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</si>
  <si>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</si>
  <si>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</si>
  <si>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</si>
  <si>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</si>
  <si>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</si>
  <si>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</si>
  <si>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</si>
  <si>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</si>
  <si>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</si>
  <si>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</si>
  <si>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</si>
  <si>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</si>
  <si>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</si>
  <si>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</si>
  <si>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</si>
  <si>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</si>
  <si>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</si>
  <si>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</si>
  <si>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</si>
  <si>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</si>
  <si>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</si>
  <si>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</si>
  <si>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</si>
  <si>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</si>
  <si>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</si>
  <si>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</si>
  <si>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</si>
  <si>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</si>
  <si>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</si>
  <si>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</si>
  <si>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</si>
  <si>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</si>
  <si>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</si>
  <si>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</si>
  <si>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</si>
  <si>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</si>
  <si>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</si>
  <si>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</si>
  <si>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</si>
  <si>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</si>
  <si>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</si>
  <si>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</si>
  <si>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</si>
  <si>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</si>
  <si>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</si>
  <si>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</si>
  <si>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</si>
  <si>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</si>
  <si>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</si>
  <si>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</si>
  <si>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</si>
  <si>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</si>
  <si>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</si>
  <si>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</si>
  <si>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</si>
  <si>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</si>
  <si>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</si>
  <si>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</si>
  <si>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</si>
  <si>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</si>
  <si>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</si>
  <si>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</si>
  <si>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</si>
  <si>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</si>
  <si>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</si>
  <si>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</si>
  <si>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</si>
  <si>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</si>
  <si>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</si>
  <si>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</si>
  <si>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</si>
  <si>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</si>
  <si>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</si>
  <si>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</si>
  <si>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</si>
  <si>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</si>
  <si>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</si>
  <si>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</si>
  <si>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</si>
  <si>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</si>
  <si>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</si>
  <si>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</si>
  <si>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</si>
  <si>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</si>
  <si>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</si>
  <si>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</si>
  <si>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</si>
  <si>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</si>
  <si>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</si>
  <si>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</si>
  <si>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</si>
  <si>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</si>
  <si>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</si>
  <si>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</si>
  <si>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</si>
  <si>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</si>
  <si>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</si>
  <si>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</si>
  <si>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</si>
  <si>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</si>
  <si>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</si>
  <si>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</si>
  <si>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</si>
  <si>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</si>
  <si>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</si>
  <si>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</si>
  <si>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</si>
  <si>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</si>
  <si>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</si>
  <si>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</si>
  <si>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</si>
  <si>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</si>
  <si>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</si>
  <si>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</si>
  <si>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</si>
  <si>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</si>
  <si>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</si>
  <si>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</si>
  <si>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</si>
  <si>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</si>
  <si>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</si>
  <si>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</si>
  <si>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</si>
  <si>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</si>
  <si>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</si>
  <si>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</si>
  <si>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</si>
  <si>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</si>
  <si>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</si>
  <si>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</si>
  <si>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</si>
  <si>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</si>
  <si>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</si>
  <si>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</si>
  <si>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</si>
  <si>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</si>
  <si>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</si>
  <si>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</si>
  <si>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</si>
  <si>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</si>
  <si>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</si>
  <si>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</si>
  <si>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</si>
  <si>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</si>
  <si>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</si>
  <si>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</si>
  <si>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</si>
  <si>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</si>
  <si>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</si>
  <si>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</si>
  <si>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</si>
  <si>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</si>
  <si>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</si>
  <si>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</si>
  <si>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</si>
  <si>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</si>
  <si>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</si>
  <si>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</si>
  <si>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</si>
  <si>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</si>
  <si>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</si>
  <si>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</si>
  <si>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</si>
  <si>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</si>
  <si>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</si>
  <si>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</si>
  <si>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</si>
  <si>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</si>
  <si>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</si>
  <si>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</si>
  <si>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</si>
  <si>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</si>
  <si>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</si>
  <si>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</si>
  <si>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</si>
  <si>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</si>
  <si>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</si>
  <si>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</si>
  <si>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</si>
  <si>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</si>
  <si>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</si>
  <si>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</si>
  <si>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</si>
  <si>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</si>
  <si>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</si>
  <si>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</si>
  <si>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</si>
  <si>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</si>
  <si>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</si>
  <si>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</si>
  <si>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</si>
  <si>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</si>
  <si>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</si>
  <si>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</si>
  <si>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</si>
  <si>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</si>
  <si>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</si>
  <si>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</si>
  <si>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</si>
  <si>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</si>
  <si>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</si>
  <si>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</si>
  <si>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</si>
  <si>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</si>
  <si>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</si>
  <si>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</si>
  <si>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</si>
  <si>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</si>
  <si>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</si>
  <si>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</si>
  <si>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</si>
  <si>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</si>
  <si>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</si>
  <si>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</si>
  <si>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</si>
  <si>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</si>
  <si>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</si>
  <si>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</si>
  <si>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</si>
  <si>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</si>
  <si>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</si>
  <si>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</si>
  <si>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</si>
  <si>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</si>
  <si>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</si>
  <si>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</si>
  <si>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</si>
  <si>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</si>
  <si>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</si>
  <si>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</si>
  <si>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</si>
  <si>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</si>
  <si>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</si>
  <si>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</si>
  <si>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</si>
  <si>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</si>
  <si>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</si>
  <si>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</si>
  <si>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</si>
  <si>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</si>
  <si>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</si>
  <si>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</si>
  <si>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</si>
  <si>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</si>
  <si>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</si>
  <si>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</si>
  <si>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</si>
  <si>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</si>
  <si>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</si>
  <si>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</si>
  <si>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</si>
  <si>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</si>
  <si>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</si>
  <si>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</si>
  <si>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</si>
  <si>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</si>
  <si>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</si>
  <si>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</si>
  <si>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</si>
  <si>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</si>
  <si>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</si>
  <si>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</si>
  <si>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</si>
  <si>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</si>
  <si>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</si>
  <si>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</si>
  <si>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</si>
  <si>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</si>
  <si>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</si>
  <si>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</si>
  <si>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</si>
  <si>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</si>
  <si>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</si>
  <si>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</si>
  <si>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</si>
  <si>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</si>
  <si>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</si>
  <si>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</si>
  <si>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</si>
  <si>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</si>
  <si>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</si>
  <si>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</si>
  <si>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</si>
  <si>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</si>
  <si>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</si>
  <si>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</si>
  <si>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</si>
  <si>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</si>
  <si>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</si>
  <si>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</si>
  <si>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</si>
  <si>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</si>
  <si>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</si>
  <si>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</si>
  <si>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</si>
  <si>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</si>
  <si>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</si>
  <si>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</si>
  <si>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</si>
  <si>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</si>
  <si>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</si>
  <si>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</si>
  <si>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</si>
  <si>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</si>
  <si>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</si>
  <si>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</si>
  <si>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</si>
  <si>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</si>
  <si>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</si>
  <si>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</si>
  <si>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</si>
  <si>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</si>
  <si>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</si>
  <si>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</si>
  <si>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</si>
  <si>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</si>
  <si>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</si>
  <si>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</si>
  <si>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</si>
  <si>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</si>
  <si>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</si>
  <si>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</si>
  <si>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</si>
  <si>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</si>
  <si>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</si>
  <si>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</si>
  <si>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</si>
  <si>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</si>
  <si>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</si>
  <si>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</si>
  <si>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</si>
  <si>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</si>
  <si>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</si>
  <si>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</si>
  <si>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</si>
  <si>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</si>
  <si>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</si>
  <si>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</si>
  <si>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</si>
  <si>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</si>
  <si>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</si>
  <si>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</si>
  <si>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</si>
  <si>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</si>
  <si>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</si>
  <si>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</si>
  <si>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</si>
  <si>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</si>
  <si>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</si>
  <si>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</si>
  <si>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</si>
  <si>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</si>
  <si>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</si>
  <si>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</si>
  <si>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</si>
  <si>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</si>
  <si>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</si>
  <si>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</si>
  <si>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</si>
  <si>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</si>
  <si>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</si>
  <si>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</si>
  <si>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</si>
  <si>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</si>
  <si>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</si>
  <si>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</si>
  <si>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</si>
  <si>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</si>
  <si>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</si>
  <si>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</si>
  <si>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</si>
  <si>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</si>
  <si>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</si>
  <si>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</si>
  <si>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</si>
  <si>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</si>
  <si>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</si>
  <si>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</si>
  <si>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</si>
  <si>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</si>
  <si>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</si>
  <si>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</si>
  <si>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</si>
  <si>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</si>
  <si>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</si>
  <si>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</si>
  <si>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</si>
  <si>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</si>
  <si>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</si>
  <si>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</si>
  <si>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</si>
  <si>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</si>
  <si>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</si>
  <si>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</si>
  <si>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</si>
  <si>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</si>
  <si>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</si>
  <si>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</si>
  <si>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</si>
  <si>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</si>
  <si>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</si>
  <si>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</si>
  <si>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</si>
  <si>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</si>
  <si>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</si>
  <si>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</si>
  <si>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</si>
  <si>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</si>
  <si>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</si>
  <si>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</si>
  <si>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</si>
  <si>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</si>
  <si>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</si>
  <si>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</si>
  <si>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</si>
  <si>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</si>
  <si>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</si>
  <si>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</si>
  <si>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</si>
  <si>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</si>
  <si>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</si>
  <si>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</si>
  <si>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</si>
  <si>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</si>
  <si>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</si>
  <si>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</si>
  <si>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</si>
  <si>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</si>
  <si>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</si>
  <si>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</si>
  <si>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</si>
  <si>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</si>
  <si>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</si>
  <si>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</si>
  <si>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</si>
  <si>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</si>
  <si>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</si>
  <si>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</si>
  <si>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</si>
  <si>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</si>
  <si>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</si>
  <si>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</si>
  <si>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</si>
  <si>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</si>
  <si>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</si>
  <si>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</si>
  <si>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</si>
  <si>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</si>
  <si>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</si>
  <si>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</si>
  <si>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</si>
  <si>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</si>
  <si>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</si>
  <si>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</si>
  <si>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</si>
  <si>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</si>
  <si>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</si>
  <si>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</si>
  <si>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</si>
  <si>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</si>
  <si>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</si>
  <si>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</si>
  <si>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</si>
  <si>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</si>
  <si>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</si>
  <si>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</si>
  <si>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</si>
  <si>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</si>
  <si>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</si>
  <si>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</si>
  <si>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</si>
  <si>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</si>
  <si>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</si>
  <si>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</si>
  <si>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</si>
  <si>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</si>
  <si>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</si>
  <si>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</si>
  <si>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</si>
  <si>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</si>
  <si>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</si>
  <si>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</si>
  <si>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</si>
  <si>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</si>
  <si>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</si>
  <si>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</si>
  <si>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</si>
  <si>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</si>
  <si>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</si>
  <si>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</si>
  <si>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</si>
  <si>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</si>
  <si>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</si>
  <si>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</si>
  <si>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</si>
  <si>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</si>
  <si>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</si>
  <si>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</si>
  <si>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</si>
  <si>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</si>
  <si>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</si>
  <si>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</si>
  <si>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</si>
  <si>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</si>
  <si>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</si>
  <si>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</si>
  <si>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</si>
  <si>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</si>
  <si>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</si>
  <si>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</si>
  <si>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</si>
  <si>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</si>
  <si>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</si>
  <si>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</si>
  <si>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</si>
  <si>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</si>
  <si>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</si>
  <si>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</si>
  <si>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</si>
  <si>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</si>
  <si>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</si>
  <si>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</si>
  <si>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</si>
  <si>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</si>
  <si>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</si>
  <si>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</si>
  <si>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</si>
  <si>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</si>
  <si>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</si>
  <si>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</si>
  <si>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</si>
  <si>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</si>
  <si>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</si>
  <si>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</si>
  <si>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</si>
  <si>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</si>
  <si>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</si>
  <si>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</si>
  <si>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</si>
  <si>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</si>
  <si>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</si>
  <si>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</si>
  <si>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</si>
  <si>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</si>
  <si>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</si>
  <si>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</si>
  <si>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</si>
  <si>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</si>
  <si>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</si>
  <si>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</si>
  <si>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</si>
  <si>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</si>
  <si>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</si>
  <si>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</si>
  <si>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</si>
  <si>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</si>
  <si>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</si>
  <si>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</si>
  <si>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</si>
  <si>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</si>
  <si>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</si>
  <si>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</si>
  <si>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</si>
  <si>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</si>
  <si>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</si>
  <si>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</si>
  <si>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</si>
  <si>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</si>
  <si>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</si>
  <si>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</si>
  <si>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</si>
  <si>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</si>
  <si>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</si>
  <si>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</si>
  <si>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</si>
  <si>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</si>
  <si>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</si>
  <si>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</si>
  <si>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</si>
  <si>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</si>
  <si>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</si>
  <si>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</si>
  <si>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</si>
  <si>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</si>
  <si>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</si>
  <si>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</si>
  <si>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</si>
  <si>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</si>
  <si>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</si>
  <si>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</si>
  <si>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</si>
  <si>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</si>
  <si>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</si>
  <si>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</si>
  <si>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</si>
  <si>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</si>
  <si>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</si>
  <si>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</si>
  <si>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</si>
  <si>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</si>
  <si>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</si>
  <si>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</si>
  <si>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</si>
  <si>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</si>
  <si>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</si>
  <si>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</si>
  <si>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</si>
  <si>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</si>
  <si>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</si>
  <si>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</si>
  <si>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</si>
  <si>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</si>
  <si>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</si>
  <si>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</si>
  <si>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</si>
  <si>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</si>
  <si>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</si>
  <si>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</si>
  <si>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</si>
  <si>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</si>
  <si>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</si>
  <si>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</si>
  <si>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</si>
  <si>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</si>
  <si>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</si>
  <si>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</si>
  <si>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</si>
  <si>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</si>
  <si>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</si>
  <si>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</si>
  <si>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</si>
  <si>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</si>
  <si>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</si>
  <si>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</si>
  <si>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</si>
  <si>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</si>
  <si>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</si>
  <si>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</si>
  <si>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</si>
  <si>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</si>
  <si>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</si>
  <si>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</si>
  <si>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</si>
  <si>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</si>
  <si>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</si>
  <si>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</si>
  <si>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</si>
  <si>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</si>
  <si>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</si>
  <si>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</si>
  <si>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</si>
  <si>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</si>
  <si>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</si>
  <si>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</si>
  <si>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</si>
  <si>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</si>
  <si>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</si>
  <si>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</si>
  <si>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</si>
  <si>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</si>
  <si>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</si>
  <si>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</si>
  <si>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</si>
  <si>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</si>
  <si>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</si>
  <si>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</si>
  <si>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</si>
  <si>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</si>
  <si>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</si>
  <si>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</si>
  <si>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</si>
  <si>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</si>
  <si>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</si>
  <si>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</si>
  <si>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</si>
  <si>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</si>
  <si>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</si>
  <si>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</si>
  <si>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</si>
  <si>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</si>
  <si>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</si>
  <si>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</si>
  <si>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</si>
  <si>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</si>
  <si>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</si>
  <si>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</si>
  <si>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</si>
  <si>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</si>
  <si>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</si>
  <si>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</si>
  <si>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</si>
  <si>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</si>
  <si>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</si>
  <si>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</si>
  <si>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</si>
  <si>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</si>
  <si>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</si>
  <si>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</si>
  <si>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</si>
  <si>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</si>
  <si>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</si>
  <si>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</si>
  <si>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</si>
  <si>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</si>
  <si>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</si>
  <si>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</si>
  <si>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</si>
  <si>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</si>
  <si>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</si>
  <si>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</si>
  <si>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</si>
  <si>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</si>
  <si>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</si>
  <si>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</si>
  <si>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</si>
  <si>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</si>
  <si>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</si>
  <si>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</si>
  <si>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</si>
  <si>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</si>
  <si>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</si>
  <si>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</si>
  <si>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</si>
  <si>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</si>
  <si>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</si>
  <si>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</si>
  <si>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</si>
  <si>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</si>
  <si>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</si>
  <si>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</si>
  <si>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</si>
  <si>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</si>
  <si>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</si>
  <si>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</si>
  <si>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</si>
  <si>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</si>
  <si>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</si>
  <si>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</si>
  <si>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</si>
  <si>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</si>
  <si>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</si>
  <si>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</si>
  <si>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</si>
  <si>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</si>
  <si>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</si>
  <si>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</si>
  <si>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</si>
  <si>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</si>
  <si>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</si>
  <si>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</si>
  <si>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</si>
  <si>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</si>
  <si>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</si>
  <si>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</si>
  <si>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</si>
  <si>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</si>
  <si>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</si>
  <si>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</si>
  <si>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</si>
  <si>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</si>
  <si>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</si>
  <si>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</si>
  <si>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</si>
  <si>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</si>
  <si>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</si>
  <si>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</si>
  <si>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</si>
  <si>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</si>
  <si>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</si>
  <si>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</si>
  <si>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</si>
  <si>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</si>
  <si>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</si>
  <si>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</si>
  <si>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</si>
  <si>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</si>
  <si>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</si>
  <si>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</si>
  <si>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</si>
  <si>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</si>
  <si>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</si>
  <si>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</si>
  <si>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</si>
  <si>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</si>
  <si>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</si>
  <si>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</si>
  <si>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</si>
  <si>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</si>
  <si>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</si>
  <si>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</si>
  <si>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</si>
  <si>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</si>
  <si>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</si>
  <si>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</si>
  <si>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</si>
  <si>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</si>
  <si>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</si>
  <si>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</si>
  <si>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</si>
  <si>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</si>
  <si>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</si>
  <si>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</si>
  <si>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</si>
  <si>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</si>
  <si>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</si>
  <si>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</si>
  <si>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</si>
  <si>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</si>
  <si>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</si>
  <si>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</si>
  <si>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</si>
  <si>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</si>
  <si>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</si>
  <si>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</si>
  <si>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</si>
  <si>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</si>
  <si>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</si>
  <si>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</si>
  <si>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</si>
  <si>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</si>
  <si>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</si>
  <si>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</si>
  <si>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</si>
  <si>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</si>
  <si>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</si>
  <si>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</si>
  <si>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</si>
  <si>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</si>
  <si>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</si>
  <si>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</si>
  <si>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</si>
  <si>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</si>
  <si>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</si>
  <si>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</si>
  <si>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</si>
  <si>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</si>
  <si>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</si>
  <si>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</si>
  <si>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</si>
  <si>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</si>
  <si>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</si>
  <si>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</si>
  <si>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</si>
  <si>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</si>
  <si>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</si>
  <si>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</si>
  <si>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</si>
  <si>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</si>
  <si>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</si>
  <si>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</si>
  <si>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</si>
  <si>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</si>
  <si>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</si>
  <si>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</si>
  <si>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</si>
  <si>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</si>
  <si>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</si>
  <si>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</si>
  <si>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</si>
  <si>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</si>
  <si>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</si>
  <si>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</si>
  <si>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</si>
  <si>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</si>
  <si>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</si>
  <si>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</si>
  <si>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</si>
  <si>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</si>
  <si>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</si>
  <si>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</si>
  <si>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</si>
  <si>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</si>
  <si>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</si>
  <si>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</si>
  <si>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</si>
  <si>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</si>
  <si>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</si>
  <si>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</si>
  <si>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</si>
  <si>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</si>
  <si>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</si>
  <si>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</si>
  <si>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</si>
  <si>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</si>
  <si>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</si>
  <si>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</si>
  <si>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</si>
  <si>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</si>
  <si>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</si>
  <si>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</si>
  <si>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</si>
  <si>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</si>
  <si>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</si>
  <si>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</si>
  <si>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</si>
  <si>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</si>
  <si>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</si>
  <si>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</si>
  <si>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</si>
  <si>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</si>
  <si>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</si>
  <si>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</si>
  <si>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</si>
  <si>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</si>
  <si>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</si>
  <si>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</si>
  <si>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</si>
  <si>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</si>
  <si>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</si>
  <si>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</si>
  <si>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</si>
  <si>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</si>
  <si>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</si>
  <si>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</si>
  <si>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</si>
  <si>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</si>
  <si>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</si>
  <si>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</si>
  <si>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</si>
  <si>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</si>
  <si>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</si>
  <si>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</si>
  <si>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</si>
  <si>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</si>
  <si>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</si>
  <si>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</si>
  <si>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</si>
  <si>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</si>
  <si>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</si>
  <si>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</si>
  <si>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</si>
  <si>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</si>
  <si>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</si>
  <si>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</si>
  <si>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</si>
  <si>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</si>
  <si>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</si>
  <si>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</si>
  <si>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</si>
  <si>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</si>
  <si>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</si>
  <si>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</si>
  <si>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</si>
  <si>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</si>
  <si>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</si>
  <si>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</si>
  <si>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</si>
  <si>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</si>
  <si>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</si>
  <si>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</si>
  <si>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</si>
  <si>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</si>
  <si>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</si>
  <si>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</si>
  <si>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</si>
  <si>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</si>
  <si>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</si>
  <si>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</si>
  <si>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</si>
  <si>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</si>
  <si>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</si>
  <si>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</si>
  <si>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</si>
  <si>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</si>
  <si>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</si>
  <si>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</si>
  <si>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</si>
  <si>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</si>
  <si>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</si>
  <si>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</si>
  <si>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</si>
  <si>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</si>
  <si>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</si>
  <si>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</si>
  <si>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</si>
  <si>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</si>
  <si>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</si>
  <si>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</si>
  <si>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</si>
  <si>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</si>
  <si>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</si>
  <si>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</si>
  <si>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</si>
  <si>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</si>
  <si>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</si>
  <si>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</si>
  <si>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</si>
  <si>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</si>
  <si>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</si>
  <si>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</si>
  <si>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</si>
  <si>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</si>
  <si>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</si>
  <si>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</si>
  <si>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</si>
  <si>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</si>
  <si>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</si>
  <si>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</si>
  <si>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</si>
  <si>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</si>
  <si>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</si>
  <si>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</si>
  <si>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</si>
  <si>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</si>
  <si>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</si>
  <si>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</si>
  <si>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</si>
  <si>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</si>
  <si>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</si>
  <si>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</si>
  <si>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</si>
  <si>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</si>
  <si>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</si>
  <si>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</si>
  <si>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</si>
  <si>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</si>
  <si>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</si>
  <si>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</si>
  <si>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</si>
  <si>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</si>
  <si>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</si>
  <si>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</si>
  <si>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</si>
  <si>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</si>
  <si>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</si>
  <si>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</si>
  <si>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</si>
  <si>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</si>
  <si>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</si>
  <si>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</si>
  <si>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</si>
  <si>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</si>
  <si>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</si>
  <si>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</si>
  <si>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</si>
  <si>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</si>
  <si>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</si>
  <si>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</si>
  <si>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</si>
  <si>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</si>
  <si>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</si>
  <si>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</si>
  <si>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</si>
  <si>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</si>
  <si>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</si>
  <si>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</si>
  <si>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</si>
  <si>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</si>
  <si>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</si>
  <si>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</si>
  <si>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</si>
  <si>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</si>
  <si>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</si>
  <si>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</si>
  <si>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</si>
  <si>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</si>
  <si>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</si>
  <si>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</si>
  <si>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</si>
  <si>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</si>
  <si>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</si>
  <si>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</si>
  <si>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</si>
  <si>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</si>
  <si>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</si>
  <si>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</si>
  <si>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</si>
  <si>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</si>
  <si>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</si>
  <si>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</si>
  <si>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</si>
  <si>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</si>
  <si>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</si>
  <si>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</si>
  <si>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</si>
  <si>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</si>
  <si>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</si>
  <si>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</si>
  <si>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</si>
  <si>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</si>
  <si>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</si>
  <si>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</si>
  <si>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</si>
  <si>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</si>
  <si>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</si>
  <si>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</si>
  <si>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</si>
  <si>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</si>
  <si>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</si>
  <si>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</si>
  <si>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</si>
  <si>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</si>
  <si>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</si>
  <si>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</si>
  <si>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</si>
  <si>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</si>
  <si>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</si>
  <si>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</si>
  <si>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</si>
  <si>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</si>
  <si>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</si>
  <si>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</si>
  <si>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</si>
  <si>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</si>
  <si>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</si>
  <si>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</si>
  <si>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</si>
  <si>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</si>
  <si>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</si>
  <si>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</si>
  <si>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</si>
  <si>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</si>
  <si>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</si>
  <si>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</si>
  <si>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</si>
  <si>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</si>
  <si>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</si>
  <si>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</si>
  <si>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</si>
  <si>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</si>
  <si>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</si>
  <si>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</si>
  <si>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</si>
  <si>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</si>
  <si>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</si>
  <si>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</si>
  <si>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</si>
  <si>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</si>
  <si>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</si>
  <si>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</si>
  <si>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</si>
  <si>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</si>
  <si>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</si>
  <si>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</si>
  <si>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</si>
  <si>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</si>
  <si>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</si>
  <si>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</si>
  <si>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</si>
  <si>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</si>
  <si>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</si>
  <si>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</si>
  <si>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</si>
  <si>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</si>
  <si>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</si>
  <si>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</si>
  <si>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</si>
  <si>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</si>
  <si>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</si>
  <si>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</si>
  <si>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</si>
  <si>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</si>
  <si>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</si>
  <si>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</si>
  <si>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</si>
  <si>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</si>
  <si>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</si>
  <si>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</si>
  <si>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</si>
  <si>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</si>
  <si>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</si>
  <si>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</si>
  <si>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</si>
  <si>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</si>
  <si>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</si>
  <si>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</si>
  <si>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</si>
  <si>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</si>
  <si>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</si>
  <si>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</si>
  <si>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</si>
  <si>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</si>
  <si>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</si>
  <si>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</si>
  <si>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</si>
  <si>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</si>
  <si>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</si>
  <si>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</si>
  <si>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</si>
  <si>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</si>
  <si>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</si>
  <si>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</si>
  <si>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</si>
  <si>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</si>
  <si>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</si>
  <si>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</si>
  <si>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</si>
  <si>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</si>
  <si>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</si>
  <si>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</si>
  <si>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</si>
  <si>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</si>
  <si>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</si>
  <si>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</si>
  <si>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</si>
  <si>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</si>
  <si>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</si>
  <si>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</si>
  <si>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</si>
  <si>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</si>
  <si>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</si>
  <si>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</si>
  <si>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</si>
  <si>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</si>
  <si>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</si>
  <si>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</si>
  <si>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</si>
  <si>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</si>
  <si>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</si>
  <si>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</si>
  <si>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</si>
  <si>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</si>
  <si>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</si>
  <si>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</si>
  <si>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</si>
  <si>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</si>
  <si>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</si>
  <si>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</si>
  <si>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</si>
  <si>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</si>
  <si>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</si>
  <si>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</si>
  <si>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</si>
  <si>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</si>
  <si>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</si>
  <si>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</si>
  <si>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</si>
  <si>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</si>
  <si>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</si>
  <si>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</si>
  <si>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</si>
  <si>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</si>
  <si>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</si>
  <si>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</si>
  <si>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</si>
  <si>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</si>
  <si>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</si>
  <si>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</si>
  <si>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</si>
  <si>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</si>
  <si>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</si>
  <si>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</si>
  <si>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</si>
  <si>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</si>
  <si>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</si>
  <si>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</si>
  <si>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</si>
  <si>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</si>
  <si>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</si>
  <si>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</si>
  <si>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</si>
  <si>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</si>
  <si>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</si>
  <si>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</si>
  <si>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</si>
  <si>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</si>
  <si>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</si>
  <si>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</si>
  <si>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</si>
  <si>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</si>
  <si>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</si>
  <si>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</si>
  <si>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</si>
  <si>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</si>
  <si>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</si>
  <si>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</si>
  <si>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</si>
  <si>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</si>
  <si>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</si>
  <si>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</si>
  <si>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</si>
  <si>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</si>
  <si>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</si>
  <si>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</si>
  <si>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</si>
  <si>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</si>
  <si>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</si>
  <si>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</si>
  <si>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</si>
  <si>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</si>
  <si>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</si>
  <si>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</si>
  <si>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</si>
  <si>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</si>
  <si>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</si>
  <si>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</si>
  <si>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</si>
  <si>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</si>
  <si>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</si>
  <si>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</si>
  <si>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</si>
  <si>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</si>
  <si>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</si>
  <si>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</si>
  <si>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</si>
  <si>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</si>
  <si>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</si>
  <si>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</si>
  <si>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</si>
  <si>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</si>
  <si>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</si>
  <si>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</si>
  <si>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</si>
  <si>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</si>
  <si>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</si>
  <si>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</si>
  <si>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</si>
  <si>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</si>
  <si>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</si>
  <si>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</si>
  <si>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</si>
  <si>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</si>
  <si>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</si>
  <si>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</si>
  <si>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</si>
  <si>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</si>
  <si>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</si>
  <si>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</si>
  <si>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</si>
  <si>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</si>
  <si>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</si>
  <si>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</si>
  <si>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</si>
  <si>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</si>
  <si>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</si>
  <si>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</si>
  <si>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</si>
  <si>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</si>
  <si>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</si>
  <si>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</si>
  <si>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</si>
  <si>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</si>
  <si>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</si>
  <si>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</si>
  <si>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</si>
  <si>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</si>
  <si>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</si>
  <si>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</si>
  <si>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</si>
  <si>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</si>
  <si>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</si>
  <si>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</si>
  <si>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</si>
  <si>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</si>
  <si>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</si>
  <si>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</si>
  <si>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</si>
  <si>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</si>
  <si>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</si>
  <si>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</si>
  <si>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</si>
  <si>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</si>
  <si>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</si>
  <si>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</si>
  <si>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</si>
  <si>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</si>
  <si>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</si>
  <si>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</si>
  <si>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</si>
  <si>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</si>
  <si>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</si>
  <si>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</si>
  <si>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</si>
  <si>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</si>
  <si>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</si>
  <si>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</si>
  <si>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</si>
  <si>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</si>
  <si>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</si>
  <si>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</si>
  <si>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</si>
  <si>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</si>
  <si>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</si>
  <si>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</si>
  <si>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</si>
  <si>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</si>
  <si>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</si>
  <si>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</si>
  <si>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</si>
  <si>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</si>
  <si>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</si>
  <si>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</si>
  <si>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</si>
  <si>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</si>
  <si>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</si>
  <si>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</si>
  <si>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</si>
  <si>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</si>
  <si>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</si>
  <si>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</si>
  <si>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</si>
  <si>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</si>
  <si>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</si>
  <si>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</si>
  <si>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</si>
  <si>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</si>
  <si>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</si>
  <si>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</si>
  <si>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</si>
  <si>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</si>
  <si>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</si>
  <si>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</si>
  <si>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</si>
  <si>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</si>
  <si>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</si>
  <si>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</si>
  <si>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</si>
  <si>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</si>
  <si>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</si>
  <si>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</si>
  <si>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</si>
  <si>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</si>
  <si>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</si>
  <si>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</si>
  <si>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</si>
  <si>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</si>
  <si>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</si>
  <si>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</si>
  <si>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</si>
  <si>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</si>
  <si>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</si>
  <si>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</si>
  <si>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</si>
  <si>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</si>
  <si>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</si>
  <si>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</si>
  <si>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</si>
  <si>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</si>
  <si>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</si>
  <si>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</si>
  <si>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</si>
  <si>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</si>
  <si>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</si>
  <si>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</si>
  <si>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</si>
  <si>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</si>
  <si>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</si>
  <si>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</si>
  <si>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</si>
  <si>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</si>
  <si>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</si>
  <si>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</si>
  <si>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</si>
  <si>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</si>
  <si>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</si>
  <si>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</si>
  <si>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</si>
  <si>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</si>
  <si>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</si>
  <si>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</si>
  <si>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</si>
  <si>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</si>
  <si>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</si>
  <si>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</si>
  <si>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</si>
  <si>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</si>
  <si>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</si>
  <si>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</si>
  <si>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</si>
  <si>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</si>
  <si>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</si>
  <si>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</si>
  <si>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</si>
  <si>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</si>
  <si>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</si>
  <si>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</si>
  <si>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</si>
  <si>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</si>
  <si>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</si>
  <si>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</si>
  <si>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</si>
  <si>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</si>
  <si>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</si>
  <si>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</si>
  <si>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</si>
  <si>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</si>
  <si>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</si>
  <si>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</si>
  <si>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</si>
  <si>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</si>
  <si>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</si>
  <si>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</si>
  <si>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</si>
  <si>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</si>
  <si>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</si>
  <si>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</si>
  <si>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</si>
  <si>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</si>
  <si>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</si>
  <si>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</si>
  <si>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</si>
  <si>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</si>
  <si>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</si>
  <si>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</si>
  <si>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</si>
  <si>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</si>
  <si>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</si>
  <si>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</si>
  <si>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</si>
  <si>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</si>
  <si>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</si>
  <si>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</si>
  <si>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</si>
  <si>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</si>
  <si>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</si>
  <si>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</si>
  <si>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</si>
  <si>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</si>
  <si>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</si>
  <si>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</si>
  <si>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</si>
  <si>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</si>
  <si>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</si>
  <si>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</si>
  <si>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</si>
  <si>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</si>
  <si>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</si>
  <si>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</si>
  <si>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</si>
  <si>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</si>
  <si>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</si>
  <si>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</si>
  <si>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</si>
  <si>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</si>
  <si>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</si>
  <si>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</si>
  <si>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</si>
  <si>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</si>
  <si>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</si>
  <si>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</si>
  <si>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</si>
  <si>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</si>
  <si>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</si>
  <si>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</si>
  <si>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</si>
  <si>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</si>
  <si>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</si>
  <si>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</si>
  <si>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</si>
  <si>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</si>
  <si>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</si>
  <si>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</si>
  <si>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</si>
  <si>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</si>
  <si>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</si>
  <si>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</si>
  <si>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</si>
  <si>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</si>
  <si>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</si>
  <si>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</si>
  <si>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</si>
  <si>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</si>
  <si>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</si>
  <si>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</si>
  <si>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</si>
  <si>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</si>
  <si>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</si>
  <si>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</si>
  <si>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</si>
  <si>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</si>
  <si>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</si>
  <si>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</si>
  <si>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</si>
  <si>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</si>
  <si>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</si>
  <si>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</si>
  <si>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</si>
  <si>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</si>
  <si>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</si>
  <si>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</si>
  <si>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</si>
  <si>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</si>
  <si>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</si>
  <si>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</si>
  <si>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</si>
  <si>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</si>
  <si>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</si>
  <si>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</si>
  <si>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</si>
  <si>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</si>
  <si>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</si>
  <si>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</si>
  <si>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</si>
  <si>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</si>
  <si>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</si>
  <si>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</si>
  <si>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</si>
  <si>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</si>
  <si>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</si>
  <si>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</si>
  <si>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</si>
  <si>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</si>
  <si>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</si>
  <si>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</si>
  <si>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</si>
  <si>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</si>
  <si>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</si>
  <si>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</si>
  <si>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</si>
  <si>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</si>
  <si>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</si>
  <si>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</si>
  <si>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</si>
  <si>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</si>
  <si>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</si>
  <si>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</si>
  <si>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</si>
  <si>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</si>
  <si>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</si>
  <si>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</si>
  <si>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</si>
  <si>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</si>
  <si>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</si>
  <si>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</si>
  <si>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</si>
  <si>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</si>
  <si>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</si>
  <si>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</si>
  <si>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</si>
  <si>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</si>
  <si>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</si>
  <si>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</si>
  <si>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</si>
  <si>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</si>
  <si>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</si>
  <si>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</si>
  <si>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</si>
  <si>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</si>
  <si>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</si>
  <si>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</si>
  <si>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</si>
  <si>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</si>
  <si>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</si>
  <si>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</si>
  <si>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</si>
  <si>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</si>
  <si>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</si>
  <si>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</si>
  <si>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</si>
  <si>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</si>
  <si>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</si>
  <si>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</si>
  <si>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</si>
  <si>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</si>
  <si>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</si>
  <si>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</si>
  <si>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</si>
  <si>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</si>
  <si>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</si>
  <si>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</si>
  <si>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</si>
  <si>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</si>
  <si>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</si>
  <si>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</si>
  <si>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</si>
  <si>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</si>
  <si>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</si>
  <si>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</si>
  <si>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</si>
  <si>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</si>
  <si>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</si>
  <si>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</si>
  <si>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</si>
  <si>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</si>
  <si>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</si>
  <si>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</si>
  <si>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</si>
  <si>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</si>
  <si>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</si>
  <si>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</si>
  <si>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</si>
  <si>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</si>
  <si>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</si>
  <si>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</si>
  <si>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</si>
  <si>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</si>
  <si>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</si>
  <si>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</si>
  <si>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</si>
  <si>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</si>
  <si>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</si>
  <si>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</si>
  <si>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</si>
  <si>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</si>
  <si>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</si>
  <si>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</si>
  <si>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</si>
  <si>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</si>
  <si>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</si>
  <si>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</si>
  <si>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</si>
  <si>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</si>
  <si>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</si>
  <si>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</si>
  <si>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</si>
  <si>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</si>
  <si>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</si>
  <si>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</si>
  <si>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</si>
  <si>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</si>
  <si>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</si>
  <si>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</si>
  <si>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</si>
  <si>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</si>
  <si>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</si>
  <si>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</si>
  <si>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</si>
  <si>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</si>
  <si>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</si>
  <si>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</si>
  <si>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</si>
  <si>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</si>
  <si>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</si>
  <si>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</si>
  <si>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</si>
  <si>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</si>
  <si>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</si>
  <si>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</si>
  <si>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</si>
  <si>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</si>
  <si>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</si>
  <si>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</si>
  <si>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</si>
  <si>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</si>
  <si>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</si>
  <si>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</si>
  <si>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</si>
  <si>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</si>
  <si>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</si>
  <si>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</si>
  <si>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</si>
  <si>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</si>
  <si>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</si>
  <si>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</si>
  <si>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</si>
  <si>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</si>
  <si>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</si>
  <si>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</si>
  <si>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</si>
  <si>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</si>
  <si>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</si>
  <si>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</si>
  <si>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</si>
  <si>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</si>
  <si>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</si>
  <si>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</si>
  <si>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</si>
  <si>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</si>
  <si>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</si>
  <si>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</si>
  <si>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</si>
  <si>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</si>
  <si>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</si>
  <si>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</si>
  <si>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</si>
  <si>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</si>
  <si>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</si>
  <si>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</si>
  <si>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</si>
  <si>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</si>
  <si>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</si>
  <si>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</si>
  <si>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</si>
  <si>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</si>
  <si>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</si>
  <si>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</si>
  <si>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</si>
  <si>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</si>
  <si>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</si>
  <si>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</si>
  <si>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</si>
  <si>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</si>
  <si>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</si>
  <si>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</si>
  <si>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</si>
  <si>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</si>
  <si>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</si>
  <si>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</si>
  <si>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</si>
  <si>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</si>
  <si>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</si>
  <si>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</si>
  <si>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</si>
  <si>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</si>
  <si>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</si>
  <si>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</si>
  <si>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</si>
  <si>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</si>
  <si>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</si>
  <si>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</si>
  <si>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</si>
  <si>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</si>
  <si>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</si>
  <si>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</si>
  <si>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</si>
  <si>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</si>
  <si>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</si>
  <si>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</si>
  <si>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</si>
  <si>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</si>
  <si>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</si>
  <si>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</si>
  <si>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</si>
  <si>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</si>
  <si>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</si>
  <si>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</si>
  <si>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</si>
  <si>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</si>
  <si>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</si>
  <si>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</si>
  <si>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</si>
  <si>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</si>
  <si>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</si>
  <si>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</si>
  <si>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</si>
  <si>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</si>
  <si>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</si>
  <si>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</si>
  <si>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</si>
  <si>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</si>
  <si>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</si>
  <si>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</si>
  <si>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</si>
  <si>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</si>
  <si>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</si>
  <si>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</si>
  <si>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</si>
  <si>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</si>
  <si>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</si>
  <si>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</si>
  <si>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</si>
  <si>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</si>
  <si>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</si>
  <si>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</si>
  <si>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</si>
  <si>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</si>
  <si>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</si>
  <si>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</si>
  <si>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</si>
  <si>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</si>
  <si>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</si>
  <si>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</si>
  <si>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</si>
  <si>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</si>
  <si>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</si>
  <si>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</si>
  <si>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</si>
  <si>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</si>
  <si>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</si>
  <si>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</si>
  <si>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</si>
  <si>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</si>
  <si>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</si>
  <si>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</si>
  <si>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</si>
  <si>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</si>
  <si>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</si>
  <si>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</si>
  <si>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</si>
  <si>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</si>
  <si>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</si>
  <si>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</si>
  <si>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</si>
  <si>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</si>
  <si>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</si>
  <si>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</si>
  <si>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</si>
  <si>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</si>
  <si>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</si>
  <si>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</si>
  <si>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</si>
  <si>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</si>
  <si>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</si>
  <si>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</si>
  <si>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</si>
  <si>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</si>
  <si>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</si>
  <si>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</si>
  <si>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</si>
  <si>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</si>
  <si>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</si>
  <si>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</si>
  <si>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</si>
  <si>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</si>
  <si>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</si>
  <si>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</si>
  <si>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</si>
  <si>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</si>
  <si>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</si>
  <si>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</si>
  <si>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</si>
  <si>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</si>
  <si>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</si>
  <si>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</si>
  <si>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</si>
  <si>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</si>
  <si>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</si>
  <si>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</si>
  <si>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</si>
  <si>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</si>
  <si>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</si>
  <si>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</si>
  <si>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</si>
  <si>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</si>
  <si>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</si>
  <si>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</si>
  <si>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</si>
  <si>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</si>
  <si>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</si>
  <si>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</si>
  <si>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</si>
  <si>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</si>
  <si>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</si>
  <si>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</si>
  <si>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</si>
  <si>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</si>
  <si>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</si>
  <si>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</si>
  <si>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</si>
  <si>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</si>
  <si>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</si>
  <si>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</si>
  <si>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</si>
  <si>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</si>
  <si>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</si>
  <si>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</si>
  <si>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</si>
  <si>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</si>
  <si>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</si>
  <si>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</si>
  <si>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</si>
  <si>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</si>
  <si>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</si>
  <si>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</si>
  <si>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</si>
  <si>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</si>
  <si>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</si>
  <si>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</si>
  <si>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</si>
  <si>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</si>
  <si>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</si>
  <si>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</si>
  <si>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</si>
  <si>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</si>
  <si>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</si>
  <si>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</si>
  <si>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</si>
  <si>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</si>
  <si>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</si>
  <si>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</si>
  <si>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</si>
  <si>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</si>
  <si>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</si>
  <si>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</si>
  <si>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</si>
  <si>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</si>
  <si>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</si>
  <si>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</si>
  <si>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</si>
  <si>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</si>
  <si>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</si>
  <si>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</si>
  <si>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</si>
  <si>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</si>
  <si>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</si>
  <si>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</si>
  <si>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</si>
  <si>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</si>
  <si>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</si>
  <si>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</si>
  <si>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</si>
  <si>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</si>
  <si>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</si>
  <si>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</si>
  <si>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</si>
  <si>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</si>
  <si>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</si>
  <si>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</si>
  <si>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</si>
  <si>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</si>
  <si>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</si>
  <si>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</si>
  <si>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</si>
  <si>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</si>
  <si>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</si>
  <si>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</si>
  <si>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</si>
  <si>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</si>
  <si>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</si>
  <si>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</si>
  <si>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</si>
  <si>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</si>
  <si>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</si>
  <si>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</si>
  <si>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</si>
  <si>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</si>
  <si>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</si>
  <si>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</si>
  <si>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</si>
  <si>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</si>
  <si>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</si>
  <si>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</si>
  <si>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</si>
  <si>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</si>
  <si>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</si>
  <si>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</si>
  <si>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</si>
  <si>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</si>
  <si>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</si>
  <si>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</si>
  <si>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</si>
  <si>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</si>
  <si>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</si>
  <si>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</si>
  <si>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</si>
  <si>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</si>
  <si>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</si>
  <si>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</si>
  <si>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</si>
  <si>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</si>
  <si>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</si>
  <si>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</si>
  <si>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</si>
  <si>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</si>
  <si>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</si>
  <si>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</si>
  <si>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</si>
  <si>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</si>
  <si>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</si>
  <si>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</si>
  <si>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</si>
  <si>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</si>
  <si>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</si>
  <si>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</si>
  <si>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</si>
  <si>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</si>
  <si>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</si>
  <si>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</si>
  <si>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</si>
  <si>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</si>
  <si>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</si>
  <si>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</si>
  <si>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</si>
  <si>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</si>
  <si>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</si>
  <si>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</si>
  <si>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</si>
  <si>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</si>
  <si>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</si>
  <si>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</si>
  <si>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</si>
  <si>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</si>
  <si>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</si>
  <si>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</si>
  <si>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</si>
  <si>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</si>
  <si>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</si>
  <si>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</si>
  <si>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</si>
  <si>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</si>
  <si>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</si>
  <si>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</si>
  <si>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</si>
  <si>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</si>
  <si>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</si>
  <si>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</si>
  <si>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</si>
  <si>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</si>
  <si>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</si>
  <si>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</si>
  <si>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</si>
  <si>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</si>
  <si>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</si>
  <si>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</si>
  <si>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</si>
  <si>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</si>
  <si>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</si>
  <si>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</si>
  <si>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</si>
  <si>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</si>
  <si>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</si>
  <si>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</si>
  <si>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</si>
  <si>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</si>
  <si>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</si>
  <si>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</si>
  <si>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</si>
  <si>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</si>
  <si>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</si>
  <si>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</si>
  <si>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</si>
  <si>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</si>
  <si>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</si>
  <si>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</si>
  <si>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</si>
  <si>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</si>
  <si>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</si>
  <si>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</si>
  <si>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</si>
  <si>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</si>
  <si>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</si>
  <si>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</si>
  <si>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</si>
  <si>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</si>
  <si>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</si>
  <si>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</si>
  <si>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</si>
  <si>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</si>
  <si>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</si>
  <si>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</si>
  <si>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</si>
  <si>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</si>
  <si>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</si>
  <si>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</si>
  <si>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</si>
  <si>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</si>
  <si>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</si>
  <si>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</si>
  <si>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</si>
  <si>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</si>
  <si>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</si>
  <si>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</si>
  <si>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</si>
  <si>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</si>
  <si>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</si>
  <si>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</si>
  <si>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</si>
  <si>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</si>
  <si>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</si>
  <si>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</si>
  <si>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</si>
  <si>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</si>
  <si>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</si>
  <si>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</si>
  <si>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</si>
  <si>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</si>
  <si>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</si>
  <si>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</si>
  <si>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</si>
  <si>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</si>
  <si>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</si>
  <si>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</si>
  <si>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</si>
  <si>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</si>
  <si>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</si>
  <si>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</si>
  <si>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</si>
  <si>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</si>
  <si>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</si>
  <si>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</si>
  <si>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</si>
  <si>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</si>
  <si>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</si>
  <si>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</si>
  <si>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</si>
  <si>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</si>
  <si>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</si>
  <si>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</si>
  <si>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</si>
  <si>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</si>
  <si>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</si>
  <si>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</si>
  <si>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</si>
  <si>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</si>
  <si>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</si>
  <si>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</si>
  <si>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</si>
  <si>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</si>
  <si>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</si>
  <si>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</si>
  <si>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</si>
  <si>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</si>
  <si>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</si>
  <si>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</si>
  <si>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</si>
  <si>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</si>
  <si>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</si>
  <si>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</si>
  <si>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</si>
  <si>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</si>
  <si>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</si>
  <si>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</si>
  <si>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</si>
  <si>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</si>
  <si>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</si>
  <si>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</si>
  <si>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</si>
  <si>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</si>
  <si>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</si>
  <si>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</si>
  <si>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</si>
  <si>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</si>
  <si>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</si>
  <si>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</si>
  <si>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</si>
  <si>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</si>
  <si>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</si>
  <si>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</si>
  <si>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</si>
  <si>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</si>
  <si>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</si>
  <si>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</si>
  <si>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</si>
  <si>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</si>
  <si>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</si>
  <si>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</si>
  <si>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</si>
  <si>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</si>
  <si>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</si>
  <si>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</si>
  <si>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</si>
  <si>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</si>
  <si>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</si>
  <si>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</si>
  <si>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</si>
  <si>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</si>
  <si>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</si>
  <si>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</si>
  <si>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</si>
  <si>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</si>
  <si>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</si>
  <si>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</si>
  <si>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</si>
  <si>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</si>
  <si>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</si>
  <si>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</si>
  <si>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</si>
  <si>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</si>
  <si>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</si>
  <si>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</si>
  <si>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</si>
  <si>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</si>
  <si>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</si>
  <si>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</si>
  <si>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</si>
  <si>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</si>
  <si>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</si>
  <si>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</si>
  <si>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</si>
  <si>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</si>
  <si>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</si>
  <si>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</si>
  <si>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</si>
  <si>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</si>
  <si>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</si>
  <si>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</si>
  <si>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</si>
  <si>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</si>
  <si>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</si>
  <si>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</si>
  <si>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</si>
  <si>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</si>
  <si>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</si>
  <si>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</si>
  <si>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</si>
  <si>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</si>
  <si>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</si>
  <si>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</si>
  <si>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</si>
  <si>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</si>
  <si>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</si>
  <si>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</si>
  <si>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</si>
  <si>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</si>
  <si>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</si>
  <si>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</si>
  <si>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</si>
  <si>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</si>
  <si>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</si>
  <si>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</si>
  <si>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</si>
  <si>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</si>
  <si>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</si>
  <si>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</si>
  <si>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</si>
  <si>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</si>
  <si>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</si>
  <si>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</si>
  <si>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</si>
  <si>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</si>
  <si>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</si>
  <si>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</si>
  <si>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</si>
  <si>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</si>
  <si>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</si>
  <si>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</si>
  <si>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</si>
  <si>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</si>
  <si>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</si>
  <si>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</si>
  <si>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</si>
  <si>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</si>
  <si>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</si>
  <si>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</si>
  <si>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</si>
  <si>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</si>
  <si>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</si>
  <si>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</si>
  <si>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</si>
  <si>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</si>
  <si>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</si>
  <si>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</si>
  <si>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</si>
  <si>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</si>
  <si>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</si>
  <si>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</si>
  <si>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</si>
  <si>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</si>
  <si>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</si>
  <si>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</si>
  <si>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</si>
  <si>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</si>
  <si>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</si>
  <si>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</si>
  <si>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</si>
  <si>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</si>
  <si>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</si>
  <si>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</si>
  <si>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</si>
  <si>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</si>
  <si>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</si>
  <si>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</si>
  <si>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</si>
  <si>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</si>
  <si>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</si>
  <si>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</si>
  <si>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</si>
  <si>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</si>
  <si>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</si>
  <si>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</si>
  <si>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</si>
  <si>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</si>
  <si>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</si>
  <si>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</si>
  <si>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</si>
  <si>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</si>
  <si>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</si>
  <si>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</si>
  <si>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</si>
  <si>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</si>
  <si>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</si>
  <si>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</si>
  <si>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</si>
  <si>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</si>
  <si>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</si>
  <si>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</si>
  <si>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</si>
  <si>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</si>
  <si>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</si>
  <si>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</si>
  <si>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</si>
  <si>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</si>
  <si>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</si>
  <si>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</si>
  <si>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</si>
  <si>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</si>
  <si>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</si>
  <si>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</si>
  <si>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</si>
  <si>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</si>
  <si>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</si>
  <si>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</si>
  <si>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</si>
  <si>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</si>
  <si>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</si>
  <si>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</si>
  <si>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</si>
  <si>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</si>
  <si>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</si>
  <si>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</si>
  <si>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</si>
  <si>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</si>
  <si>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</si>
  <si>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</si>
  <si>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</si>
  <si>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</si>
  <si>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</si>
  <si>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</si>
  <si>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</si>
  <si>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</si>
  <si>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</si>
  <si>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</si>
  <si>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</si>
  <si>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</si>
  <si>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</si>
  <si>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</si>
  <si>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</si>
  <si>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</si>
  <si>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</si>
  <si>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</si>
  <si>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</si>
  <si>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</si>
  <si>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</si>
  <si>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</si>
  <si>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</si>
  <si>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</si>
  <si>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</si>
  <si>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</si>
  <si>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</si>
  <si>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</si>
  <si>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</si>
  <si>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</si>
  <si>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</si>
  <si>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</si>
  <si>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</si>
  <si>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</si>
  <si>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</si>
  <si>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</si>
  <si>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</si>
  <si>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</si>
  <si>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</si>
  <si>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</si>
  <si>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</si>
  <si>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</si>
  <si>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</si>
  <si>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</si>
  <si>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</si>
  <si>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</si>
  <si>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</si>
  <si>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</si>
  <si>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</si>
  <si>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</si>
  <si>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</si>
  <si>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</si>
  <si>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</si>
  <si>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</si>
  <si>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</si>
  <si>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</si>
  <si>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</si>
  <si>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</si>
  <si>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</si>
  <si>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</si>
  <si>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</si>
  <si>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</si>
  <si>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</si>
  <si>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</si>
  <si>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</si>
  <si>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</si>
  <si>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</si>
  <si>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</si>
  <si>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</si>
  <si>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</si>
  <si>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</si>
  <si>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</si>
  <si>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</si>
  <si>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</si>
  <si>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</si>
  <si>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</si>
  <si>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</si>
  <si>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</si>
  <si>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</si>
  <si>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</si>
  <si>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</si>
  <si>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</si>
  <si>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</si>
  <si>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</si>
  <si>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</si>
  <si>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</si>
  <si>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</si>
  <si>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</si>
  <si>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</si>
  <si>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</si>
  <si>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</si>
  <si>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</si>
  <si>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</si>
  <si>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</si>
  <si>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</si>
  <si>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</si>
  <si>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</si>
  <si>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</si>
  <si>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</si>
  <si>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</si>
  <si>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</si>
  <si>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</si>
  <si>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</si>
  <si>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</si>
  <si>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</si>
  <si>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</si>
  <si>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</si>
  <si>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</si>
  <si>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</si>
  <si>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</si>
  <si>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</si>
  <si>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</si>
  <si>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</si>
  <si>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</si>
  <si>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</si>
  <si>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</si>
  <si>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</si>
  <si>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</si>
  <si>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</si>
  <si>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</si>
  <si>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</si>
  <si>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</si>
  <si>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</si>
  <si>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</si>
  <si>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</si>
  <si>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</si>
  <si>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</si>
  <si>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</si>
  <si>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</si>
  <si>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</si>
  <si>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</si>
  <si>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</si>
  <si>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</si>
  <si>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</si>
  <si>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</si>
  <si>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</si>
  <si>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</si>
  <si>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</si>
  <si>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</si>
  <si>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</si>
  <si>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</si>
  <si>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</si>
  <si>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</si>
  <si>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</si>
  <si>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</si>
  <si>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</si>
  <si>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</si>
  <si>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</si>
  <si>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</si>
  <si>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</si>
  <si>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</si>
  <si>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</si>
  <si>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</si>
  <si>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</si>
  <si>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</si>
  <si>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</si>
  <si>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</si>
  <si>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</si>
  <si>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</si>
  <si>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</si>
  <si>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</si>
  <si>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</si>
  <si>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</si>
  <si>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</si>
  <si>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</si>
  <si>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</si>
  <si>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</si>
  <si>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</si>
  <si>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</si>
  <si>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</si>
  <si>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</si>
  <si>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</si>
  <si>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</si>
  <si>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</si>
  <si>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</si>
  <si>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</si>
  <si>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</si>
  <si>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</si>
  <si>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</si>
  <si>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</si>
  <si>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</si>
  <si>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</si>
  <si>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</si>
  <si>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</si>
  <si>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</si>
  <si>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</si>
  <si>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</si>
  <si>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</si>
  <si>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</si>
  <si>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</si>
  <si>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</si>
  <si>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</si>
  <si>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</si>
  <si>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</si>
  <si>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</si>
  <si>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</si>
  <si>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</si>
  <si>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</si>
  <si>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</si>
  <si>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</si>
  <si>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</si>
  <si>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</si>
  <si>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</si>
  <si>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</si>
  <si>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</si>
  <si>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</si>
  <si>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</si>
  <si>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</si>
  <si>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</si>
  <si>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</si>
  <si>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</si>
  <si>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</si>
  <si>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</si>
  <si>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</si>
  <si>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</si>
  <si>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</si>
  <si>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</si>
  <si>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</si>
  <si>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</si>
  <si>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</si>
  <si>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</si>
  <si>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</si>
  <si>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</si>
  <si>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</si>
  <si>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</si>
  <si>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</si>
  <si>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</si>
  <si>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</si>
  <si>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</si>
  <si>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</si>
  <si>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</si>
  <si>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</si>
  <si>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</si>
  <si>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</si>
  <si>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</si>
  <si>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</si>
  <si>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</si>
  <si>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</si>
  <si>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</si>
  <si>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</si>
  <si>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</si>
  <si>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</si>
  <si>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</si>
  <si>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</si>
  <si>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</si>
  <si>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</si>
  <si>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</si>
  <si>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</si>
  <si>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</si>
  <si>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</si>
  <si>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</si>
  <si>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</si>
  <si>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</si>
  <si>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</si>
  <si>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</si>
  <si>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</si>
  <si>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</si>
  <si>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</si>
  <si>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</si>
  <si>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</si>
  <si>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</si>
  <si>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</si>
  <si>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</si>
  <si>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</si>
  <si>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</si>
  <si>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</si>
  <si>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</si>
  <si>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</si>
  <si>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</si>
  <si>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</si>
  <si>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</si>
  <si>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</si>
  <si>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</si>
  <si>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</si>
  <si>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</si>
  <si>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</si>
  <si>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</si>
  <si>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</si>
  <si>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</si>
  <si>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</si>
  <si>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</si>
  <si>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</si>
  <si>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</si>
  <si>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</si>
  <si>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</si>
  <si>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</si>
  <si>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</si>
  <si>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</si>
  <si>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</si>
  <si>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</si>
  <si>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</si>
  <si>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</si>
  <si>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</si>
  <si>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</si>
  <si>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</si>
  <si>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</si>
  <si>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</si>
  <si>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</si>
  <si>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</si>
  <si>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</si>
  <si>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</si>
  <si>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</si>
  <si>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</si>
  <si>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</si>
  <si>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</si>
  <si>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</si>
  <si>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</si>
  <si>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</si>
  <si>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</si>
  <si>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</si>
  <si>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</si>
  <si>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</si>
  <si>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</si>
  <si>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</si>
  <si>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</si>
  <si>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</si>
  <si>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</si>
  <si>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</si>
  <si>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</si>
  <si>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</si>
  <si>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</si>
  <si>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</si>
  <si>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</si>
  <si>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</si>
  <si>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</si>
  <si>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</si>
  <si>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</si>
  <si>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</si>
  <si>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</si>
  <si>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</si>
  <si>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</si>
  <si>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</si>
  <si>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</si>
  <si>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</si>
  <si>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</si>
  <si>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</si>
  <si>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</si>
  <si>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</si>
  <si>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</si>
  <si>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</si>
  <si>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</si>
  <si>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</si>
  <si>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</si>
  <si>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</si>
  <si>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</si>
  <si>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</si>
  <si>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</si>
  <si>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</si>
  <si>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</si>
  <si>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</si>
  <si>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</si>
  <si>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</si>
  <si>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</si>
  <si>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</si>
  <si>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</si>
  <si>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</si>
  <si>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</si>
  <si>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</si>
  <si>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</si>
  <si>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</si>
  <si>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</si>
  <si>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</si>
  <si>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</si>
  <si>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</si>
  <si>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</si>
  <si>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</si>
  <si>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</si>
  <si>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</si>
  <si>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</si>
  <si>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</si>
  <si>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</si>
  <si>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</si>
  <si>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</si>
  <si>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</si>
  <si>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</si>
  <si>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</si>
  <si>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</si>
  <si>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</si>
  <si>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</si>
  <si>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</si>
  <si>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</si>
  <si>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</si>
  <si>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</si>
  <si>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</si>
  <si>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</si>
  <si>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</si>
  <si>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</si>
  <si>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</si>
  <si>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</si>
  <si>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</si>
  <si>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</si>
  <si>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</si>
  <si>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</si>
  <si>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</si>
  <si>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</si>
  <si>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</si>
  <si>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</si>
  <si>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</si>
  <si>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</si>
  <si>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</si>
  <si>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</si>
  <si>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</si>
  <si>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</si>
  <si>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</si>
  <si>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</si>
  <si>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</si>
  <si>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</si>
  <si>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</si>
  <si>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</si>
  <si>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</si>
  <si>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</si>
  <si>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</si>
  <si>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</si>
  <si>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</si>
  <si>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</si>
  <si>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</si>
  <si>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</si>
  <si>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</si>
  <si>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</si>
  <si>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</si>
  <si>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</si>
  <si>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</si>
  <si>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</si>
  <si>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</si>
  <si>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</si>
  <si>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</si>
  <si>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</si>
  <si>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</si>
  <si>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</si>
  <si>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</si>
  <si>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</si>
  <si>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</si>
  <si>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</si>
  <si>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</si>
  <si>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</si>
  <si>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</si>
  <si>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</si>
  <si>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</si>
  <si>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</si>
  <si>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</si>
  <si>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</si>
  <si>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</si>
  <si>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</si>
  <si>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</si>
  <si>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</si>
  <si>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</si>
  <si>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</si>
  <si>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</si>
  <si>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</si>
  <si>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</si>
  <si>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</si>
  <si>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</si>
  <si>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</si>
  <si>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</si>
  <si>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</si>
  <si>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</si>
  <si>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</si>
  <si>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</si>
  <si>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</si>
  <si>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</si>
  <si>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</si>
  <si>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</si>
  <si>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</si>
  <si>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</si>
  <si>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</si>
  <si>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</si>
  <si>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</si>
  <si>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</si>
  <si>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</si>
  <si>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</si>
  <si>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</si>
  <si>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</si>
  <si>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</si>
  <si>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</si>
  <si>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</si>
  <si>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</si>
  <si>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</si>
  <si>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</si>
  <si>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</si>
  <si>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</si>
  <si>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</si>
  <si>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</si>
  <si>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</si>
  <si>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</si>
  <si>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</si>
  <si>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</si>
  <si>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</si>
  <si>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</si>
  <si>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</si>
  <si>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</si>
  <si>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</si>
  <si>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</si>
  <si>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</si>
  <si>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</si>
  <si>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</si>
  <si>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</si>
  <si>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</si>
  <si>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</si>
  <si>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</si>
  <si>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</si>
  <si>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</si>
  <si>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</si>
  <si>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</si>
  <si>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</si>
  <si>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</si>
  <si>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</si>
  <si>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</si>
  <si>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</si>
  <si>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</si>
  <si>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</si>
  <si>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</si>
  <si>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</si>
  <si>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</si>
  <si>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</si>
  <si>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</si>
  <si>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</si>
  <si>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</si>
  <si>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</si>
  <si>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</si>
  <si>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</si>
  <si>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</si>
  <si>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</si>
  <si>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</si>
  <si>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</si>
  <si>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</si>
  <si>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</si>
  <si>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</si>
  <si>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</si>
  <si>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</si>
  <si>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</si>
  <si>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</si>
  <si>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</si>
  <si>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</si>
  <si>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</si>
  <si>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</si>
  <si>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</si>
  <si>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</si>
  <si>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</si>
  <si>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</si>
  <si>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</si>
  <si>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</si>
  <si>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</si>
  <si>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</si>
  <si>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</si>
  <si>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</si>
  <si>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</si>
  <si>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</si>
  <si>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</si>
  <si>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</si>
  <si>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</si>
  <si>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</si>
  <si>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</si>
  <si>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</si>
  <si>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</si>
  <si>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</si>
  <si>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</si>
  <si>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</si>
  <si>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</si>
  <si>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</si>
  <si>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</si>
  <si>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</si>
  <si>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</si>
  <si>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</si>
  <si>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</si>
  <si>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</si>
  <si>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</si>
  <si>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</si>
  <si>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</si>
  <si>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</si>
  <si>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</si>
  <si>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</si>
  <si>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</si>
  <si>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</si>
  <si>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</si>
  <si>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</si>
  <si>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</si>
  <si>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</si>
  <si>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</si>
  <si>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</si>
  <si>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</si>
  <si>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</si>
  <si>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</si>
  <si>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</si>
  <si>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</si>
  <si>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</si>
  <si>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</si>
  <si>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</si>
  <si>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</si>
  <si>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</si>
  <si>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</si>
  <si>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</si>
  <si>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</si>
  <si>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</si>
  <si>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</si>
  <si>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</si>
  <si>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</si>
  <si>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</si>
  <si>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</si>
  <si>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</si>
  <si>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</si>
  <si>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</si>
  <si>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</si>
  <si>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</si>
  <si>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</si>
  <si>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</si>
  <si>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</si>
  <si>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</si>
  <si>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</si>
  <si>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</si>
  <si>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</si>
  <si>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</si>
  <si>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</si>
  <si>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</si>
  <si>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</si>
  <si>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Date From order to ship</t>
  </si>
  <si>
    <t>Year</t>
  </si>
  <si>
    <t>Month</t>
  </si>
  <si>
    <t>Day</t>
  </si>
  <si>
    <t>Text</t>
  </si>
  <si>
    <t>LEFT</t>
  </si>
  <si>
    <t>Total Sales</t>
  </si>
  <si>
    <t>Total Quantity</t>
  </si>
  <si>
    <t>Total Profit</t>
  </si>
  <si>
    <t>Max Profit</t>
  </si>
  <si>
    <t>Min Profit</t>
  </si>
  <si>
    <t>Row Labels</t>
  </si>
  <si>
    <t>Grand Total</t>
  </si>
  <si>
    <t>Sum of Profit</t>
  </si>
  <si>
    <t>Count of Product Category</t>
  </si>
  <si>
    <t>Sum of Sales</t>
  </si>
  <si>
    <t>Average of Date From order to ship</t>
  </si>
  <si>
    <t>Average of Discount</t>
  </si>
  <si>
    <t>Average of Sales</t>
  </si>
  <si>
    <t>Status2</t>
  </si>
  <si>
    <t>Count of Status</t>
  </si>
  <si>
    <t>يونيو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</si>
</sst>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0.0"/>
    <numFmt numFmtId="165" formatCode="[$$-409]#,##0"/>
    <numFmt numFmtId="166" formatCode="0.#,&quot;K&quot;"/>
    <numFmt numFmtId="167" formatCode="0,&quot;K&quot;"/>
  </numFmts>
  <fonts count="8" x14ac:knownFonts="1">
    <font>
      <sz val="10"/>
      <name val="MS Sans Serif"/>
    </font>
    <font>
      <sz val="11"/>
      <color theme="1"/>
      <name val="Arial"/>
      <family val="2"/>
      <scheme val="minor"/>
    </font>
    <font>
      <b/>
      <sz val="10"/>
      <name val="MS Sans Serif"/>
      <family val="2"/>
    </font>
    <font>
      <sz val="8"/>
      <name val="MS Sans Serif"/>
      <family val="2"/>
    </font>
    <font>
      <b/>
      <sz val="10"/>
      <name val="MS Sans Serif"/>
      <charset val="178"/>
    </font>
    <font>
      <sz val="8"/>
      <name val="MS Sans Serif"/>
    </font>
    <font>
      <sz val="10"/>
      <color theme="1"/>
      <name val="MS Sans Serif"/>
    </font>
    <font>
      <sz val="10"/>
      <color theme="0"/>
      <name val="MS Sans Serif"/>
    </font>
  </fonts>
  <fills count="8">
    <fill>
      <patternFill patternType="none"/>
    </fill>
    <fill>
      <patternFill patternType="gray125"/>
    </fill>
    <fill>
      <patternFill patternType="solid">
        <fgColor theme="8" tint="0.79998168889431442"/>
        <bgColor indexed="64"/>
      </patternFill>
    </fill>
    <fill>
      <patternFill patternType="solid">
        <fgColor theme="8" tint="0.39997558519241921"/>
        <bgColor indexed="64"/>
      </patternFill>
    </fill>
    <fill>
      <patternFill patternType="solid">
        <fgColor theme="3"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cellStyleXfs>
  <cellXfs count="55">
    <xf numFmtId="0" fontId="0" fillId="0" borderId="0" xfId="0"/>
    <xf numFmtId="0" fontId="0" fillId="0" borderId="0" xfId="0" quotePrefix="1"/>
    <xf numFmtId="0" fontId="2" fillId="0" borderId="0" xfId="0" applyFont="1"/>
    <xf numFmtId="0" fontId="0" fillId="0" borderId="0" xfId="0" applyAlignment="1">
      <alignment horizontal="center"/>
    </xf>
    <xf numFmtId="14" fontId="0" fillId="0" borderId="0" xfId="0" applyNumberFormat="1" applyAlignment="1">
      <alignment horizontal="center"/>
    </xf>
    <xf numFmtId="0" fontId="4" fillId="0" borderId="3" xfId="0" applyFont="1" applyBorder="1"/>
    <xf numFmtId="0" fontId="4" fillId="0" borderId="3" xfId="0" applyFont="1" applyBorder="1" applyAlignment="1">
      <alignment horizontal="center"/>
    </xf>
    <xf numFmtId="14" fontId="4" fillId="0" borderId="3" xfId="0" applyNumberFormat="1" applyFont="1" applyBorder="1" applyAlignment="1">
      <alignment horizontal="center"/>
    </xf>
    <xf numFmtId="0" fontId="4" fillId="0" borderId="4" xfId="0" applyFont="1" applyBorder="1" applyAlignment="1">
      <alignment horizontal="center"/>
    </xf>
    <xf numFmtId="0" fontId="0" fillId="0" borderId="1" xfId="0" applyBorder="1"/>
    <xf numFmtId="0" fontId="0" fillId="0" borderId="1" xfId="0" applyBorder="1" applyAlignment="1">
      <alignment horizontal="center"/>
    </xf>
    <xf numFmtId="14" fontId="0" fillId="0" borderId="1" xfId="0" applyNumberFormat="1" applyBorder="1" applyAlignment="1">
      <alignment horizontal="center"/>
    </xf>
    <xf numFmtId="0" fontId="0" fillId="0" borderId="6" xfId="0" applyBorder="1" applyAlignment="1">
      <alignment horizontal="center"/>
    </xf>
    <xf numFmtId="0" fontId="0" fillId="0" borderId="8" xfId="0" applyBorder="1"/>
    <xf numFmtId="0" fontId="0" fillId="0" borderId="8" xfId="0" applyBorder="1" applyAlignment="1">
      <alignment horizontal="center"/>
    </xf>
    <xf numFmtId="14" fontId="0" fillId="0" borderId="8" xfId="0" applyNumberFormat="1" applyBorder="1" applyAlignment="1">
      <alignment horizontal="center"/>
    </xf>
    <xf numFmtId="2" fontId="0" fillId="0" borderId="0" xfId="0" applyNumberFormat="1" applyAlignment="1">
      <alignment horizontal="center"/>
    </xf>
    <xf numFmtId="1" fontId="4" fillId="0" borderId="2" xfId="0" applyNumberFormat="1" applyFont="1" applyBorder="1" applyAlignment="1">
      <alignment horizontal="center"/>
    </xf>
    <xf numFmtId="1" fontId="0" fillId="0" borderId="5" xfId="0" applyNumberFormat="1" applyBorder="1" applyAlignment="1">
      <alignment horizontal="center"/>
    </xf>
    <xf numFmtId="1" fontId="0" fillId="0" borderId="7" xfId="0" applyNumberFormat="1" applyBorder="1" applyAlignment="1">
      <alignment horizontal="center"/>
    </xf>
    <xf numFmtId="1" fontId="0" fillId="0" borderId="0" xfId="0" applyNumberFormat="1" applyAlignment="1">
      <alignment horizontal="center"/>
    </xf>
    <xf numFmtId="2" fontId="4" fillId="0" borderId="3" xfId="0" applyNumberFormat="1" applyFont="1" applyBorder="1" applyAlignment="1">
      <alignment horizontal="center"/>
    </xf>
    <xf numFmtId="2" fontId="0" fillId="0" borderId="1" xfId="0" applyNumberFormat="1" applyBorder="1" applyAlignment="1">
      <alignment horizontal="center"/>
    </xf>
    <xf numFmtId="2" fontId="0" fillId="0" borderId="8" xfId="0" applyNumberFormat="1" applyBorder="1" applyAlignment="1">
      <alignment horizontal="center"/>
    </xf>
    <xf numFmtId="1" fontId="4" fillId="0" borderId="3" xfId="0" applyNumberFormat="1" applyFont="1" applyBorder="1" applyAlignment="1">
      <alignment horizontal="center"/>
    </xf>
    <xf numFmtId="1" fontId="0" fillId="0" borderId="1" xfId="0" applyNumberFormat="1" applyBorder="1" applyAlignment="1">
      <alignment horizontal="center"/>
    </xf>
    <xf numFmtId="1" fontId="0" fillId="0" borderId="8" xfId="0" applyNumberFormat="1" applyBorder="1" applyAlignment="1">
      <alignment horizontal="center"/>
    </xf>
    <xf numFmtId="165" fontId="4" fillId="0" borderId="3" xfId="0" applyNumberFormat="1" applyFont="1" applyBorder="1" applyAlignment="1">
      <alignment horizontal="center"/>
    </xf>
    <xf numFmtId="165" fontId="0" fillId="0" borderId="1" xfId="0" applyNumberFormat="1" applyBorder="1" applyAlignment="1">
      <alignment horizontal="center"/>
    </xf>
    <xf numFmtId="165" fontId="0" fillId="0" borderId="8" xfId="0" applyNumberFormat="1" applyBorder="1" applyAlignment="1">
      <alignment horizontal="center"/>
    </xf>
    <xf numFmtId="165" fontId="0" fillId="0" borderId="0" xfId="0" applyNumberFormat="1" applyAlignment="1">
      <alignment horizontal="center"/>
    </xf>
    <xf numFmtId="164" fontId="4" fillId="0" borderId="3" xfId="0" applyNumberFormat="1" applyFont="1" applyBorder="1" applyAlignment="1">
      <alignment horizontal="center"/>
    </xf>
    <xf numFmtId="164" fontId="0" fillId="0" borderId="1" xfId="0" applyNumberFormat="1" applyBorder="1" applyAlignment="1">
      <alignment horizontal="center"/>
    </xf>
    <xf numFmtId="164" fontId="0" fillId="0" borderId="8" xfId="0" applyNumberFormat="1" applyBorder="1" applyAlignment="1">
      <alignment horizontal="center"/>
    </xf>
    <xf numFmtId="164" fontId="0" fillId="0" borderId="0" xfId="0" applyNumberFormat="1" applyAlignment="1">
      <alignment horizontal="center"/>
    </xf>
    <xf numFmtId="9" fontId="4" fillId="0" borderId="3" xfId="0" applyNumberFormat="1" applyFont="1" applyBorder="1" applyAlignment="1">
      <alignment horizontal="center"/>
    </xf>
    <xf numFmtId="9" fontId="0" fillId="0" borderId="1" xfId="0" applyNumberFormat="1" applyBorder="1" applyAlignment="1">
      <alignment horizontal="center"/>
    </xf>
    <xf numFmtId="9" fontId="0" fillId="0" borderId="8" xfId="0" applyNumberFormat="1" applyBorder="1" applyAlignment="1">
      <alignment horizontal="center"/>
    </xf>
    <xf numFmtId="9" fontId="0" fillId="0" borderId="0" xfId="0" applyNumberFormat="1" applyAlignment="1">
      <alignment horizontal="center"/>
    </xf>
    <xf numFmtId="0" fontId="4" fillId="0" borderId="1" xfId="0" applyFont="1" applyBorder="1" applyAlignment="1">
      <alignment horizontal="center"/>
    </xf>
    <xf numFmtId="1" fontId="0" fillId="0" borderId="6" xfId="0" applyNumberFormat="1" applyBorder="1" applyAlignment="1">
      <alignment horizontal="center"/>
    </xf>
    <xf numFmtId="0" fontId="0" fillId="3" borderId="0" xfId="0" applyFill="1"/>
    <xf numFmtId="1" fontId="0" fillId="3" borderId="0" xfId="0" applyNumberFormat="1" applyFill="1"/>
    <xf numFmtId="0" fontId="4" fillId="2" borderId="0" xfId="0" applyFont="1" applyFill="1"/>
    <xf numFmtId="0" fontId="0" fillId="0" borderId="0" xfId="0" pivotButton="1"/>
    <xf numFmtId="0" fontId="0" fillId="0" borderId="0" xfId="0" applyAlignment="1">
      <alignment horizontal="left"/>
    </xf>
    <xf numFmtId="1" fontId="0" fillId="0" borderId="0" xfId="0" applyNumberFormat="1"/>
    <xf numFmtId="9" fontId="0" fillId="0" borderId="0" xfId="0" applyNumberFormat="1"/>
    <xf numFmtId="0" fontId="0" fillId="4" borderId="0" xfId="0" applyFill="1"/>
    <xf numFmtId="0" fontId="0" fillId="0" borderId="9" xfId="0" applyBorder="1" applyAlignment="1">
      <alignment horizontal="center"/>
    </xf>
    <xf numFmtId="0" fontId="6" fillId="5" borderId="1" xfId="0" applyFont="1" applyFill="1" applyBorder="1"/>
    <xf numFmtId="0" fontId="7" fillId="6" borderId="1" xfId="0" applyFont="1" applyFill="1" applyBorder="1" applyAlignment="1">
      <alignment horizontal="center"/>
    </xf>
    <xf numFmtId="166" fontId="0" fillId="0" borderId="0" xfId="0" applyNumberFormat="1"/>
    <xf numFmtId="167" fontId="0" fillId="0" borderId="0" xfId="0" applyNumberFormat="1"/>
    <xf numFmtId="0" fontId="0" fillId="7" borderId="0" xfId="0" applyFill="1"/>
  </cellXfs>
  <cellStyles count="2">
    <cellStyle name="Normal" xfId="0" builtinId="0"/>
    <cellStyle name="Normal 2" xfId="1" xr:uid="{00000000-0005-0000-0000-000001000000}"/>
  </cellStyles>
  <dxfs count="41">
    <dxf>
      <font>
        <b/>
        <i val="0"/>
        <strike val="0"/>
        <condense val="0"/>
        <extend val="0"/>
        <outline val="0"/>
        <shadow val="0"/>
        <u val="none"/>
        <vertAlign val="baseline"/>
        <sz val="10"/>
        <color auto="1"/>
        <name val="MS Sans Serif"/>
        <family val="2"/>
        <scheme val="none"/>
      </font>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409]#,##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409]#,##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3"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bottom style="thin">
          <color indexed="64"/>
        </bottom>
      </border>
    </dxf>
    <dxf>
      <font>
        <b/>
        <i val="0"/>
        <strike val="0"/>
        <condense val="0"/>
        <extend val="0"/>
        <outline val="0"/>
        <shadow val="0"/>
        <u val="none"/>
        <vertAlign val="baseline"/>
        <sz val="10"/>
        <color auto="1"/>
        <name val="MS Sans Serif"/>
        <charset val="178"/>
        <scheme val="none"/>
      </font>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 formatCode="0"/>
    </dxf>
    <dxf>
      <numFmt numFmtId="167" formatCode="0,&quot;K&quot;"/>
    </dxf>
    <dxf>
      <numFmt numFmtId="166" formatCode="0.#,&quot;K&quo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Table!PivotTable2</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Table'!$A$4:$A$9</c:f>
              <c:strCache>
                <c:ptCount val="5"/>
                <c:pt idx="0">
                  <c:v>Hayes Optima 56K V.90 Internal Voice Modem</c:v>
                </c:pt>
                <c:pt idx="1">
                  <c:v>Hewlett Packard LaserJet 3310 Copier</c:v>
                </c:pt>
                <c:pt idx="2">
                  <c:v>Logitech Internet Navigator Keyboard</c:v>
                </c:pt>
                <c:pt idx="3">
                  <c:v>StarTAC ST7762</c:v>
                </c:pt>
                <c:pt idx="4">
                  <c:v>Zoom V.92 USB External Faxmodem</c:v>
                </c:pt>
              </c:strCache>
            </c:strRef>
          </c:cat>
          <c:val>
            <c:numRef>
              <c:f>'Pivot Table'!$B$4:$B$9</c:f>
              <c:numCache>
                <c:formatCode>0</c:formatCode>
                <c:ptCount val="5"/>
                <c:pt idx="0">
                  <c:v>-214.10399999999998</c:v>
                </c:pt>
                <c:pt idx="1">
                  <c:v>8798.1830999999984</c:v>
                </c:pt>
                <c:pt idx="2">
                  <c:v>-144.19999999999999</c:v>
                </c:pt>
                <c:pt idx="3">
                  <c:v>427.11840000000001</c:v>
                </c:pt>
                <c:pt idx="4">
                  <c:v>-25.545000000000002</c:v>
                </c:pt>
              </c:numCache>
            </c:numRef>
          </c:val>
          <c:extLst>
            <c:ext xmlns:c16="http://schemas.microsoft.com/office/drawing/2014/chart" uri="{C3380CC4-5D6E-409C-BE32-E72D297353CC}">
              <c16:uniqueId val="{00000000-1BDE-40A3-A985-A923787C71BC}"/>
            </c:ext>
          </c:extLst>
        </c:ser>
        <c:dLbls>
          <c:showLegendKey val="0"/>
          <c:showVal val="0"/>
          <c:showCatName val="0"/>
          <c:showSerName val="0"/>
          <c:showPercent val="0"/>
          <c:showBubbleSize val="0"/>
        </c:dLbls>
        <c:gapWidth val="100"/>
        <c:overlap val="-24"/>
        <c:axId val="1444479568"/>
        <c:axId val="1444488208"/>
      </c:barChart>
      <c:catAx>
        <c:axId val="1444479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444488208"/>
        <c:crosses val="autoZero"/>
        <c:auto val="1"/>
        <c:lblAlgn val="ctr"/>
        <c:lblOffset val="100"/>
        <c:noMultiLvlLbl val="0"/>
      </c:catAx>
      <c:valAx>
        <c:axId val="144448820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44447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Table!PivotTable4</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Table'!$B$24</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Table'!$A$25:$A$30</c:f>
              <c:strCache>
                <c:ptCount val="5"/>
                <c:pt idx="0">
                  <c:v>District of Columbia</c:v>
                </c:pt>
                <c:pt idx="1">
                  <c:v>Massachusetts</c:v>
                </c:pt>
                <c:pt idx="2">
                  <c:v>New York</c:v>
                </c:pt>
                <c:pt idx="3">
                  <c:v>Ohio</c:v>
                </c:pt>
                <c:pt idx="4">
                  <c:v>Rhode Island</c:v>
                </c:pt>
              </c:strCache>
            </c:strRef>
          </c:cat>
          <c:val>
            <c:numRef>
              <c:f>'Pivot Table'!$B$25:$B$30</c:f>
              <c:numCache>
                <c:formatCode>General</c:formatCode>
                <c:ptCount val="5"/>
                <c:pt idx="0">
                  <c:v>2373.3200000000002</c:v>
                </c:pt>
                <c:pt idx="1">
                  <c:v>2284.35</c:v>
                </c:pt>
                <c:pt idx="2">
                  <c:v>12750.99</c:v>
                </c:pt>
                <c:pt idx="3">
                  <c:v>808.44</c:v>
                </c:pt>
                <c:pt idx="4">
                  <c:v>593.33000000000004</c:v>
                </c:pt>
              </c:numCache>
            </c:numRef>
          </c:val>
          <c:extLst>
            <c:ext xmlns:c16="http://schemas.microsoft.com/office/drawing/2014/chart" uri="{C3380CC4-5D6E-409C-BE32-E72D297353CC}">
              <c16:uniqueId val="{00000000-DFAB-41DD-8529-1065DB5CBE5F}"/>
            </c:ext>
          </c:extLst>
        </c:ser>
        <c:dLbls>
          <c:showLegendKey val="0"/>
          <c:showVal val="0"/>
          <c:showCatName val="0"/>
          <c:showSerName val="0"/>
          <c:showPercent val="0"/>
          <c:showBubbleSize val="0"/>
        </c:dLbls>
        <c:gapWidth val="100"/>
        <c:overlap val="-24"/>
        <c:axId val="1369750048"/>
        <c:axId val="1369729408"/>
      </c:barChart>
      <c:catAx>
        <c:axId val="13697500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369729408"/>
        <c:crosses val="autoZero"/>
        <c:auto val="1"/>
        <c:lblAlgn val="ctr"/>
        <c:lblOffset val="100"/>
        <c:noMultiLvlLbl val="0"/>
      </c:catAx>
      <c:valAx>
        <c:axId val="1369729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36975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Table!PivotTable6</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Table'!$F$9</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Table'!$E$10:$E$13</c:f>
              <c:strCache>
                <c:ptCount val="3"/>
                <c:pt idx="0">
                  <c:v>Computer Peripherals</c:v>
                </c:pt>
                <c:pt idx="1">
                  <c:v>Copiers and Fax</c:v>
                </c:pt>
                <c:pt idx="2">
                  <c:v>Telephones and Communication</c:v>
                </c:pt>
              </c:strCache>
            </c:strRef>
          </c:cat>
          <c:val>
            <c:numRef>
              <c:f>'Pivot Table'!$F$10:$F$13</c:f>
              <c:numCache>
                <c:formatCode>General</c:formatCode>
                <c:ptCount val="3"/>
                <c:pt idx="0">
                  <c:v>5107.18</c:v>
                </c:pt>
                <c:pt idx="1">
                  <c:v>12750.99</c:v>
                </c:pt>
                <c:pt idx="2">
                  <c:v>952.26</c:v>
                </c:pt>
              </c:numCache>
            </c:numRef>
          </c:val>
          <c:extLst>
            <c:ext xmlns:c16="http://schemas.microsoft.com/office/drawing/2014/chart" uri="{C3380CC4-5D6E-409C-BE32-E72D297353CC}">
              <c16:uniqueId val="{00000000-4CCA-4284-B155-75DF9167A820}"/>
            </c:ext>
          </c:extLst>
        </c:ser>
        <c:dLbls>
          <c:showLegendKey val="0"/>
          <c:showVal val="0"/>
          <c:showCatName val="0"/>
          <c:showSerName val="0"/>
          <c:showPercent val="0"/>
          <c:showBubbleSize val="0"/>
        </c:dLbls>
        <c:gapWidth val="100"/>
        <c:overlap val="-24"/>
        <c:axId val="1369728928"/>
        <c:axId val="1369754848"/>
      </c:barChart>
      <c:catAx>
        <c:axId val="13697289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369754848"/>
        <c:crosses val="autoZero"/>
        <c:auto val="1"/>
        <c:lblAlgn val="ctr"/>
        <c:lblOffset val="100"/>
        <c:noMultiLvlLbl val="0"/>
      </c:catAx>
      <c:valAx>
        <c:axId val="13697548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36972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Table!PivotTable7</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Table'!$F$30</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Table'!$E$31:$E$37</c:f>
              <c:strCache>
                <c:ptCount val="6"/>
                <c:pt idx="0">
                  <c:v>593.33</c:v>
                </c:pt>
                <c:pt idx="1">
                  <c:v>808.44</c:v>
                </c:pt>
                <c:pt idx="2">
                  <c:v>952.26</c:v>
                </c:pt>
                <c:pt idx="3">
                  <c:v>1332.09</c:v>
                </c:pt>
                <c:pt idx="4">
                  <c:v>2373.32</c:v>
                </c:pt>
                <c:pt idx="5">
                  <c:v>12750.99</c:v>
                </c:pt>
              </c:strCache>
            </c:strRef>
          </c:cat>
          <c:val>
            <c:numRef>
              <c:f>'Pivot Table'!$F$31:$F$37</c:f>
              <c:numCache>
                <c:formatCode>0%</c:formatCode>
                <c:ptCount val="6"/>
                <c:pt idx="0">
                  <c:v>0.09</c:v>
                </c:pt>
                <c:pt idx="1">
                  <c:v>0.02</c:v>
                </c:pt>
                <c:pt idx="2">
                  <c:v>0.05</c:v>
                </c:pt>
                <c:pt idx="3">
                  <c:v>0.03</c:v>
                </c:pt>
                <c:pt idx="4">
                  <c:v>0.09</c:v>
                </c:pt>
                <c:pt idx="5">
                  <c:v>0.08</c:v>
                </c:pt>
              </c:numCache>
            </c:numRef>
          </c:val>
          <c:smooth val="0"/>
          <c:extLst>
            <c:ext xmlns:c16="http://schemas.microsoft.com/office/drawing/2014/chart" uri="{C3380CC4-5D6E-409C-BE32-E72D297353CC}">
              <c16:uniqueId val="{00000000-A618-42FE-8D29-6DAD893BAD91}"/>
            </c:ext>
          </c:extLst>
        </c:ser>
        <c:dLbls>
          <c:showLegendKey val="0"/>
          <c:showVal val="0"/>
          <c:showCatName val="0"/>
          <c:showSerName val="0"/>
          <c:showPercent val="0"/>
          <c:showBubbleSize val="0"/>
        </c:dLbls>
        <c:marker val="1"/>
        <c:smooth val="0"/>
        <c:axId val="1569454896"/>
        <c:axId val="1569452976"/>
      </c:lineChart>
      <c:catAx>
        <c:axId val="15694548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569452976"/>
        <c:crosses val="autoZero"/>
        <c:auto val="1"/>
        <c:lblAlgn val="ctr"/>
        <c:lblOffset val="100"/>
        <c:noMultiLvlLbl val="0"/>
      </c:catAx>
      <c:valAx>
        <c:axId val="156945297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56945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Table!PivotTable1</c:name>
    <c:fmtId val="5"/>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'Pivot Table'!$I$3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442-4DC1-9645-2A7AF5B57958}"/>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442-4DC1-9645-2A7AF5B57958}"/>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4442-4DC1-9645-2A7AF5B57958}"/>
              </c:ext>
            </c:extLst>
          </c:dPt>
          <c:cat>
            <c:strRef>
              <c:f>'Pivot Table'!$H$4:$H$5</c:f>
              <c:strCache>
                <c:ptCount val="1"/>
                <c:pt idx="0">
                  <c:v>Technology</c:v>
                </c:pt>
              </c:strCache>
            </c:strRef>
          </c:cat>
          <c:val>
            <c:numRef>
              <c:f>'Pivot Table'!$I$4:$I$5</c:f>
              <c:numCache>
                <c:formatCode>General</c:formatCode>
                <c:ptCount val="1"/>
                <c:pt idx="0">
                  <c:v>18810.43</c:v>
                </c:pt>
              </c:numCache>
            </c:numRef>
          </c:val>
          <c:extLst>
            <c:ext xmlns:c16="http://schemas.microsoft.com/office/drawing/2014/chart" uri="{C3380CC4-5D6E-409C-BE32-E72D297353CC}">
              <c16:uniqueId val="{00000006-4442-4DC1-9645-2A7AF5B5795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Table!PivotTable9</c:name>
    <c:fmtId val="2"/>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Table'!$I$12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Table'!$H$13:$H$14</c:f>
              <c:strCache>
                <c:ptCount val="1"/>
                <c:pt idx="0">
                  <c:v>65</c:v>
                </c:pt>
              </c:strCache>
            </c:strRef>
          </c:cat>
          <c:val>
            <c:numRef>
              <c:f>'Pivot Table'!$I$13:$I$14</c:f>
              <c:numCache>
                <c:formatCode>General</c:formatCode>
                <c:ptCount val="1"/>
                <c:pt idx="0">
                  <c:v>1</c:v>
                </c:pt>
              </c:numCache>
            </c:numRef>
          </c:val>
          <c:extLst>
            <c:ext xmlns:c16="http://schemas.microsoft.com/office/drawing/2014/chart" uri="{C3380CC4-5D6E-409C-BE32-E72D297353CC}">
              <c16:uniqueId val="{00000000-2BA2-482B-A53A-B40B67018DA0}"/>
            </c:ext>
          </c:extLst>
        </c:ser>
        <c:dLbls>
          <c:showLegendKey val="0"/>
          <c:showVal val="0"/>
          <c:showCatName val="0"/>
          <c:showSerName val="0"/>
          <c:showPercent val="0"/>
          <c:showBubbleSize val="0"/>
        </c:dLbls>
        <c:gapWidth val="182"/>
        <c:overlap val="-50"/>
        <c:axId val="1342439872"/>
        <c:axId val="1342439392"/>
      </c:barChart>
      <c:catAx>
        <c:axId val="134243987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crossAx val="1342439392"/>
        <c:crosses val="autoZero"/>
        <c:auto val="1"/>
        <c:lblAlgn val="ctr"/>
        <c:lblOffset val="100"/>
        <c:noMultiLvlLbl val="0"/>
      </c:catAx>
      <c:valAx>
        <c:axId val="134243939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crossAx val="134243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[SuperStoreUS-2015.xlsx]Pivot Table!PivotTable10</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Table'!$K$4:$K$5</c:f>
              <c:strCache>
                <c:ptCount val="1"/>
                <c:pt idx="0">
                  <c:v>يونيو</c:v>
                </c:pt>
              </c:strCache>
            </c:strRef>
          </c:cat>
          <c:val>
            <c:numRef>
              <c:f>'Pivot Table'!$L$4:$L$5</c:f>
              <c:numCache>
                <c:formatCode>General</c:formatCode>
                <c:ptCount val="1"/>
                <c:pt idx="0">
                  <c:v>6</c:v>
                </c:pt>
              </c:numCache>
            </c:numRef>
          </c:val>
          <c:extLst>
            <c:ext xmlns:c16="http://schemas.microsoft.com/office/drawing/2014/chart" uri="{C3380CC4-5D6E-409C-BE32-E72D297353CC}">
              <c16:uniqueId val="{00000000-6873-453B-BFD2-D38E5D604AC1}"/>
            </c:ext>
          </c:extLst>
        </c:ser>
        <c:dLbls>
          <c:showLegendKey val="0"/>
          <c:showVal val="0"/>
          <c:showCatName val="0"/>
          <c:showSerName val="0"/>
          <c:showPercent val="0"/>
          <c:showBubbleSize val="0"/>
        </c:dLbls>
        <c:gapWidth val="100"/>
        <c:overlap val="-24"/>
        <c:axId val="1342441792"/>
        <c:axId val="1342442272"/>
      </c:barChart>
      <c:catAx>
        <c:axId val="13424417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342442272"/>
        <c:crosses val="autoZero"/>
        <c:auto val="1"/>
        <c:lblAlgn val="ctr"/>
        <c:lblOffset val="100"/>
        <c:noMultiLvlLbl val="0"/>
      </c:catAx>
      <c:valAx>
        <c:axId val="1342442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34244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_xlchart.v5.1</cx:f>
        <cx:nf>_xlchart.v5.0</cx:nf>
      </cx:numDim>
    </cx:data>
    <cx:data id="1">
      <cx:strDim type="cat">
        <cx:f>_xlchart.v5.3</cx:f>
        <cx:nf>_xlchart.v5.2</cx:nf>
      </cx:strDim>
      <cx:numDim type="colorVal">
        <cx:f>_xlchart.v5.3</cx:f>
        <cx:nf>_xlchart.v5.2</cx:nf>
      </cx:numDim>
    </cx:data>
  </cx:chartData>
  <cx:chart>
    <cx:title pos="t" align="ctr" overlay="0"/>
    <cx:plotArea>
      <cx:plotAreaRegion>
        <cx:series layoutId="regionMap" uniqueId="{3933031E-EC42-4EFB-B7C4-F69F9CBA68D4}" formatIdx="0">
          <cx:tx>
            <cx:txData>
              <cx:f>_xlchart.v5.0</cx:f>
              <cx:v>Sales</cx:v>
            </cx:txData>
          </cx:tx>
          <cx:dataLabels>
            <cx:visibility seriesName="0" categoryName="0" value="1"/>
          </cx:dataLabels>
          <cx:dataId val="0"/>
          <cx:layoutPr>
            <cx:geography cultureLanguage="en-US" cultureRegion="EG" attribution="Powered by Bing">
              <cx:geoCache provider="{E9337A44-BEBE-4D9F-B70C-5C5E7DAFC167}">
                <cx:binary>7H1pb9vI0u5fCfL5UtN7sw/OHGBISba8L4mzfCEU2+FONtncf/1btOWNo0l88OriQsBVgjgW1WJ1
P117dfHft92/bpP7dfmhS5PM/Ou2+/NjUFX6X3/8YW6D+3RtZml4W+Ym/1nNbvP0j/znz/D2/o+7
ct2Gmf8HQZj9cRusy+q++/iff8O3+ff5SX67rsI8u6zvy/7q3tRJZX5xbeulD+u7NMzmoanK8LbC
f35010n4My+zcP3xw31WhVX/qdf3f35887mPH/6Yftvf7vwhAeKq+g7GUjkjnAmhsEIPL/zxQ5Jn
/uayhbGaCSyJxAyrh9fTvc/WKYx/H00PFK3v7sp7Y2BaDz/fjn0zB7j018cPt3mdVePq+bCQf378
nIXV/d2H62pd3ZuPH0KTu48fcPNxIp+vH2b+x9v1/8+/J2/AWkzeeQXRdOF+d+lvCP2VrH+s013C
Q2ZSCEYIkW9xscXMZohSgsgjLOotLu+gZDsozwMniPx1speIfLrv1rBbdsYueMYEtZmN8VZ2UWpG
ARQl5QYW++nej+zyW3K2g7IZNoHk09e9hOTgPi/9ncowMhPMJjZT20Gx6YwxRiVD9iNo9C0o7yBo
OyzPAyfAHOyn9Fpld+E626X0UjPQK0py8rLwr5ULCDFiYxsJxR+BYW+BeQdB24F5HjgBZnW2lxxz
dt9+OL3vwtv8aX12oPjZjBFMQa+LZ6Z4jQ1GYoaRTRWy8dNdH2XY+6jZDszrsRNszk73Epsn++xD
/vODmyd1+mOnos2eKcSkjSmwxmt4pJwhLIgCZfSo/yes89+StR2u7d8yAW7u7iVw41b8lpfx0+b+
37MUIzNFFWGjVfbwAj3zBjM+E3CFC8weMRNP935hrN9RtB2nl7lMsDn7tpfYnK6NWd8Gtbmvqh1a
bwAQuDJgCEj6CBBItjcA4ZlAHKxqG6ztR5PxEZl307MdnsnwCUan+2ktLJO8DO92aC0Qe8YV55ht
wEETdGwyY7akjNibD0zMuHcQtB2e54ETYJb76fKMwuDovjT3/dMm3oFoQzMMpoDidGNikwnnsJmQ
NodYyMYbnaij99G0HZ7XYycInR3tpXj7EprbPDNhtkOAAACqAB+BnuMBr0WbrWYS/FLO1XbmeRdJ
2/F5NXQCz5fVXsJzlpdV8MFdl3kS7tQd4jNOFZWcbjCaxHSkmmGbU1uIjUk+tQ/eTdd2oKbzmqB1
tp923Je1CSAOW+W75CY5YxhTLm35yE0TpDBBM84h6IDYozwEVfXaXngfTdtRej12gtCX/bQUbkKI
9+w6as0xsRUVG3wgzPZa2kl7JhSAQ+2NPuJv8XkPRdvReRk5weZmP7G5uM8y0yfNeqf4MDSzFSQV
NmEfNDXlwHu1qW1DmHQjCSdh0vdStR2jt6MnOF3sJ06rBHRRHu7SGQKTjjDMOH/B4DUPgcWAmS0o
t/mzRfFaxr2Hou34vIycYLPaT4P7NLwNQn+9S/3DZjZ4qQoCP49rP5FvNgdrDikQfpvrE0vhPRRt
x+Zl5ASb0/205a4CyA5+WJlknd096YAduEMQKCA2mNOb4Jua4CPxjGMbAttswzsTV/W9VG3H6O3o
CU5X+4nTeRDuMLgN+odhzilTcmskDkIJoHlAtJEnf/VpbzzGe35HzXZcHkdN8Dg/3Esf6HRd9rvl
GQqhbE4k5WpiqwnAAhOInG6iohNeeQ8l2/F4GTnB5HS+l5j8VcbrzOw0nQ16RoGVRvFGTk3kmIKQ
G1XASXxjyU3s6PdQtB2bl5ETbP662ktsHn3r+TrOq/WTLNmBngE/FOoNIAUHsZ2H11veAecT6hEU
Jf8gx95L1XaM3o6e4HS2nzy0yttd4kNmSDLBJWNb9YyiszGzLTDaXJ/Yab+jZjsuj6MmeKz20685
j5N1kO+0ZAqibDYFttnUFEx9TyUBkzGFIDexA9BHr/2a91C0HZeXkRNszo/3UqZ9gtgAFOzd3z8t
0P9eoFEOZWtQGoXAOH54TfIIUBFCGYWKRLQpR4Trr8F5F0nb0Xk1dALPp/2sCjkv7/2dBj0ppK9t
AS6/2K5sHoKeUPlG8VtQfk/IdkSexk3gON9PC2B+n6zbdblLZlEzhGwpCNjM27S/5KD8bcEo3rih
E+vsPRRtR+Zl5ASb+WIvJdnZ/Y9ybeJdan7w8KEomkq5ydVMBBkUgtoYjVWg2y3n91C0HZuXkRNs
zvYTm9Nw1DK7NZtHLaKgkOBp8UFgvQ5tKjbDCkwAsJvfSrJ30bIdlldDJ7ic7qd6Od61r2lD+QYD
joCg/8NrCoo9ozaCatAnaTepwfk9PduBeRo3QeX4ei8l2XVe/9/JTYPyRxCCIU+F7RCFec0y9pjR
gQJqDAdCHl4TT+b9dG1HaTp+gta1u5do/VWGQ77TEgI2g0gZgarpTbBsmpjGEJkeo86CP+qlian2
DoK24/M8cALMX9/3EpjP1Tp4Ev078Grg1AeUFYKltvE5J8YAMM1YHgWneMSEbX5Hx3YwHkdNkPj8
aS+ROMnr0Oz42AGaKTC+kBAv0f3XskxhkGUY4LA3mU/2tBUeo//vImk7Mq+GTuA5+Wsv4flyb6oP
L0UPj774DjgGCjQYgfoaCPw/vCZyDNSNAOMaSg439YaTpMC7ydoO02T4BKovN3sJFZw+yMv13Q7T
aGPKRtlQIMA2Be0Tkw0jiLXB6QQqJvC8h5TtyLyMnIDinu8FKLe/PLT6mn3efPK/PbWrIIYJ5Wlw
qO3Rlp5Ya+B9giUNsDzl1CYSbnKW9p/J2g7SZPibmezHQd1jmHJ9G/dPgn8HEg3CypDdJBCRmVjO
HA65gc8DEelHUTfB4j2kbIfhZeSEV46/7QWvvKEazrefhsbkdRnuEBTwKYWE5OWmTBNNDLMxvykl
HIJ7yp9NImjvoWg7Ni8j38wSJrkfcuwN1SM26zC73x0wjEOEZnRUXjn7r000oWYEwzkpyK5tZZrf
kvMPqDzO4s3kYG77GTgbz0UcrlMN5c+7jDozOhM2nFGD8pitumWsbRpdHTgN8nh9EkN7N1nbIZoM
n0B1tp/VNG4OMc7bKrytqx3y0AgEx5w+ATWxziQUOVE4Fo/JRKq9k5rt+LwZPEHH/bSXeudLn0Oj
FX+HyMBBUKUEEf9QVgOJATg+gBkDDnsUb0/3fnRA30HQdnCeB06A+bKfBsHNfZnm2S5ZhkG9Bifw
Z2IwA68IwEsJOPD+8JqwzDso2Y7I88AJIjf7ySpn9816l2c+KUTO4BwN2AHbi9AxFjMBhZy23BQM
TOKZv6dnOyxP4yaonO2n5z8am+NfrXdpO4P6IJB+fi7/VxO/BhpDcTjPDs2JHu2ASWjznURtx+fN
4AlIp9d7qWWuHzI3O68QhDYeFAxlMMkeBdckkDZWCBKKIBsq2Fsl8156tgP0dvQEoev5XiK0uoNS
tKdF+t9HBBiDhKaCGoCnzmmTwADGcGYXzuNKG020zW8J2Y7JZtgEjNV+gnEKin+nzYgYdEwBUxkr
6AP18JqYABiBQGNwrFCMvVYeQ2Kb7g+/J2U7IM9zmEBy+un/DX/8c+e75xaB83W1Xjz0FnzV/O7X
Vx/mDj0PJ0M3S7iVjx5Xd3X350c4YoaAL557Fo5f8mbxXw6L/W3Q/dpUf360bCiSVtDWwwZrG0sw
4eD7WkhbwCXI9HDotwJnDZWtHtINHz9k4ynqPz9CLxAOjaeQzbCQ40FeEJwQfRovUTFTQoLFAfYg
HDJFgjz3dbzIkx6K7p4XZPP7h6xOL/Iwq8yfHwVDHz/ox8+NM+TQLA4Cg2OLK8Xg7Dec6oLrt+sr
cDng4/j/hCJkUYJNcNQVWIZOq3Pu8KgXx7qQlnH6DrM5qyN1reOiSJzK46Hnosbm3dw3VV4cljj1
PNfOE3E0DJJ5i6TJh9apEOoua8pSdoAj2VuXsYrKL0UGpbFuo6kfub2XCO00xDQnSZvahZN4vCZO
naKBOV5eixMVCZk7pi2H1YCHijlZlKvFkEhaLhocdYFL29w7MsbTjcNsq/ihol7e2knQzCtb+Qt/
QDRzAg0NMN0eOkTwOfZbRk4UqYK5Uak4bSHK46RNfWUSYi2lwdR34EQqonOIQoTXOor6yy5A1Vnp
k/QqjawuW8gutwI3sjufOxlHvu2ISF8lXDcH8PXFAg95f+i3Qh0RXYbHOLAPupCUlhPkYb7kGRcu
MUEMi9mSGM877hVLVknyJVExcUJaJteYdGKhAvbdb3p9zvNezbOB0ouaROWqyXs2DzC5CMRg5jwT
cmH1oXA6bSUXVFrJGc3aK45a4/IkKRNHdzK4FR7RB0zm1C1lFh/jNE3moeiKq6akEpYdThGemtqw
szbIKNBWD/UJahcFyfMzT5fpz6gRatnErF8aHtquX0pzBV7LLfe8fI497LnCCgpHGPgn4MMXxSzs
lDLNXJ3wo6bNU1eGKruOSkOvaKe6Y6plexEaVFzqOPgRERqseS7a+eB3xwni/ZzXZeQI4jGnFNq6
bPIuvU7KOHWzODFnhMaBW8GKuJ6KL8skqs6sLq7dEI6qfo67wXOYId1ZH5p0rjtOFpgDpVbX+nPU
eP6nwZZW6iR2QWo3ynIFXxtF5QJpjY9pUKCjHtV3CXz+3K9ZcimbLAnmfeepKxlyfWkT1jhD6UWe
o/1hOGMWrdxIN9ZBjLr8YLDq7AoR2NFS1NUJiRk77hPi6JKyJYZtf5p3dPjWlJKHC6uqgiMWBXiu
WZwUDqUNmxdx3B7UkecvraI+hnyKOUKBOG0aU0hnEFniFLkduXbUWYc0S5rYMbAH5x3qU6f2rMoV
Q3VjWckyMMOVHfZo6clj1qjOMUX2tW/r6CKg5blVJTe4L9VcJewKFyhZZLa+NVrKVRrlNz0NMich
5nsqy2QZh6Tq3TQkx5y1iZuNSPV3lu9pJ8eVdoYafWG16tymV96hbhvrtIUC0YVXa38eIfYNhKE5
JzrtlpYpczeJfb7qC8NumLBat4ukmadeiRyLEmAr60h6AXe8kHxrpFcsapmWB4ksyCoyR0MVnlRp
FThFNTh9Fp5lngkdyHQ4VsnSedpF6aJtdbiM26hzWRyZK9ujyaW2ub9qIljmfojpCoIl3WXaJcNB
VsVkrrUuD4a4E6esbI76krarsmdePG+xaS9bVt3UuLcOraLnZy3DQQYMlhvWoussslii5gUuSXTR
ey1NT9qcn6Wl/SMvcr4QYlCfItrrJSNZ7AR26F301A7PeWDWGdNsxYu0cIYQr4VueOUEJaq+mxKm
jNJAz0udkGM/ydIlIhy2NPITt0lZskj6ILnoQew6QQfyDjKxee7KrP8+1Cp0Gg/kc1PDHgz7rv+u
+i70nTRExXVRdtcZEoXj21l6nqcBU06jklpf+NzDK6rbwBxowqR2Et4gxwxRvtJx4+UOqJtknutM
XVWR/Klz1Lo+6fCyDeykdriNw8KxRGU7WmRp7rksTOvOd/OaR7WjQ2Et8RAMS5tU6bIPig5YPNNt
0tU3QdIbzA77JquO0gwFNegWq7iNrSjvnYBFNVp0QUvEeVzaee1EeWcfxrUdDScdK8VlByfVr2np
AYvELWy9VVk1/KvBYXkUDGlvnGqg/EcFuz90cV34gYstTzKnFVpeFYllk7mHUXmUg/t5VPSetaxU
lPmHXlGt+pD650FSJ9e2FVHplI0lD4LYg42rhjb4pm1mFg1h6SEO/WBtQ9hAOaldRpHr9xU78WmJ
Q0cyLYUztLW3arQN/EGbpnFoN1iXGkT7zyxmqHWg1VR7WjXGXPQdKdBcir4rnQFn2nciXtPOYd1Q
f0EeLdZFicJvoJP9zGnT+tTQIT33Gq5+oi6oh3mQePTKauLmixUnw1mK5EpikdynKRV3PFM8dMKA
FrVT8yZZ+IqFK543qxSkrWvAfujnfVLaqaM8WEUnigL7pm56fpIIk9xZEYq8o7QmxDhCh+2lVzBx
A3pELXQ3+Mu674nl5lJqz8UxDvxVGXbdbRyGioEw8r0bFWfNRScLBLuyD6yLMBJGO4Sm5beo9+Iz
mmjfh11cMekSlQ4rVRfxHauK+Eq32XVikpa44ZB5qxjH6RzHATCrzqvifCho4bmmNXbvEBN66aKH
zMGpToL2G2/79t6zg+K7zVizzKxIlY7lK185XdFbRyWOmouMg7xxqCmtW4Z6c96Xme851LLNYS17
XR5Kq9Xfld9lttsPXr3SuKLtPAqjoneUTKMvhR0y5tg5ra4i5tWJY3W0OBOVTlbAc2F0UBOke7dn
XeEA5WpBZYm+eary2CILUdzNcWPxgzph4ZWnNDooaC/drK6zyClsFh2AeI5sh+MmdWlM5EnfVsUR
DioxF5qhed/UZp4Q2HAy0YPb2SVbFIgXrohIteBBppiDjb7EtanmBjo0nSRWU6eO9PJq3slIr4xk
ZeZAd/LyW1xGlXRCvzbYrTuTf417orNFxVRfODoqhnsBBtSph1o9p0T8YH6gPssgS9e5b/IlDZIm
mYOI91Knb+LcclsVg0TkXY9WoUTyVA1Mfm94mRzqQPe+S3w+ZE5Pe/pDtmVwXHmY3qgqCELHTmnH
nKJsjJPlJD/07Q7+Gw91bB9GNOiv7NgrGrcjAV43qiGuzrj+7jOvuuSqUpkbdQR9qwcwIBc+amvY
S8jUjp1JfKcKUkQLLxW+dWTnkfc1VFX2uR8qYZY0C7rj2tT9QRNZVjAfSlO4qaTxKvLjCzTU4dci
k2d+38zzIG3cxrYWrV0HbtZX6pJVCp3VkvlzX6UynHOlyblIwDa0sS8PCgGGhcPLhv1QciDCYbn2
bzLWy96J0pZZDrYo7l1sQnSgEt8/MxUZFi0ZvBWJkuZgYLyaD5omyxqh+gRbwULUZXofRKQu3bAW
8l5EYRk4jcmCeSyq8rPPpfdDsNxbNjmisQNoDsbVJatPA9LFKx/MLON4HkfagV46EXP8mEV3Gqkm
c8rxH20FCYgW2p7mXhF8Sbwu+RRyFBygkFvgH3j1Sak7FcEGF/ZxXKbK9RHYiGnrH9lDapllVhb1
oR2qInAy4sdfjS1x6QRe2wROEPLKW2hNxKLwhuE4trA+agXDJzDD5ISwMLz1hrBapmFVHaa6aJa+
otmqSHw6J/HwRfddW7uQZS/XPi3kBS0K6x6jsFy9btr+xrm6zXVfggjf9M1//vU/n/IU/j50cX95
c2y7//IbNLF47Nf/y09B9+bRvzfTD41e8vN3vfSLHz3T5+bxE1/3scP/PzjCv7z4Pi9ZYQpO5T87
ydv7tL44zI/jN/6yBPcWKWjOM3Z32aQHN/4y9OXBWEJfHoiUwCMBGIKY7sZffqgFg2Q8NF2CzhYM
utK/+Mv2DLQsdJdTNhyFfShyfVqKN5BCjGCLv4whf/zGXYa0MlScwZF0AmkBQceZv3aXe5yBDus7
dBh3uZv6PxPfOu96bxXZ9jxrs0Owq44M8hbKq7/i2HIiaiAE9rx4W0gY23f8jQQK5aMUskFwXBGP
11957DkXQtu2jw7zskdnHvvaK31imngBhqEfE+2gqqjnSoM1wBLvVGs/OoA4YAZi4hsDQTgE80xb
/ikaLCfMbbBvYkdLfFYEAjwm3jhYR3Or8QMH6VvWpfChwKmzwLHi75Ehi/G/PSg1FvafzZAfhKlx
jLXouTpkoHUDkA/ipEBN1jsDqsBEs8Dho3MEnllPs5vejkFsYHrYCdtJwd1mhB77dQuKJRpAQILu
txPbCcEy4hxUG62oWZj4hFn1ZRJk9aLLfIdYqroU6hum1sL4cj0YoCCNsAM9iV0mpJsWykFBsKjz
ZN6AHVPW8VVneZ+ioi0XsUkXTaW/14qggzCpL3wjjyOc/Rj82q2i2C1EmxyIAchoqypxaJbdph1D
B3EElkSP2ttslOCiNieZabmTIO1qYeBmwzKM6bmfRr77/4XLq6eE3L6uTHwKcI4BKsIg3vnMHn8L
wE2K/V6EysO4jUwRIFMkyAyo6H0WHI8yBRruQi8csPlAcHB40sgYnduIFKgkoVA+Cjy+kUKb+BuG
slM4AwzF2xA4g3gtPPviv5AnFOK6r5h5vCO061PAzGCCwQFXMmHmBEdlhtuY39vYq2q1IJpBFMdF
ugmHG85rHa+ZVXJQkUVvIOxTkY4HnWvlHvrhZyXLwLYGLS2PVMD7eh4rKysOW5Um5jThqbZ6J487
rn/wuIo6CH4IkUTU9aVk+B7iWH19lQSdTMBX4dq7pSktxJkvwkJTJ8WhAVKY5mV6HmBUtdncT3gZ
g6vf8jQ9wbIvgGQ/TXF/TFKaRT8t0+Qw5hWkWyTeGIJ8CVGCv46gb7WCTOzYtQ2WC3bEa4EncRrW
gQjse6/Ns6g4rMDnZYcJa0wpDwfjV2HrDqGG59MkCCIF3vLXt5/IfLj/WIUHxZMU8u/QLUGNOuGV
wB0iahuBRHgX4ZjGoVvllNPAUYpYRbQsIZ5UVvMyqHwGMpJZg84uWkZ7Q1zMBtHSo0oEmYmdPC/A
ATyDxk0FXPs1kaDgXq/RqBMpqExoOgiHb8Zt+ZbGLggtEpTUuhNW2SAy9wfpy2KZ2KyiyMnKSojv
MUde9Wj0PD6o5vfYjPdlEDkmcLiEwKnF6X113ecyt6h95/ew54TTIJ2YrwHzCEjpNgrr8Dzz4IlG
EMwIctDOzq+nDWneybQhPA5heqIY9EsCHno7bZ83oQVOLr2zJESFqMtbJPgaGMmqVvkQyuQstHCO
T2lc9PV1bBAaAgdq1hJYlP+WEshGC4heg7UxnlWbGAaBDLwk6lF5x0QLLLfssRhwvORlC77wIrQ9
Jr6XNSxB4RiI74vvOeqbUi2aMEe6/Q0qkKJ7uyycQP9PaIwzJsGhnmSyGyoRoqiPM+/WU0PGy4O8
0KnXLywvNao/6O2ygy3y6/njiSSTiMPDAIBLgFEhowGnJSdQqCECb6ayfkBFoEytw64KRoZIuzyA
pyXVbcQG5oKtAC6j0ylCYSF4COGd61SLqHczC5fZtUqDtMzmBc9LcpU2YWZ+/JrMt8YTk9AgAIqd
EaTSoDoNuGUiS+rWs0tUDN2PrqxK2ASojhHgg7qWcsvpStpY15rExcg0VZuPP0Lt17/B52+LBaUj
0JqFotHQpQxE29vFgpCzqXoj8h9Zwi2Q4RFIL0iaND2qen5MPQ5y3/g19FxKI56BRC11WmJ+CHEn
COQ4RQDSdpT8fQCjsnBImmPWxRpC7L9eLjxlMDhRCUXKZDwgBgiLsX78tezraJtpBamHH8YjwkoX
EdhnYDAVEHvVmdsWfQHEWTJt4FreF2nez+146K3rVmtvZRRE5X03HQbUH6dBkVWek0FOy6vcmiMr
uRKp8ofUJVR1IBKJFYGBfYQGlcC3xqHXFsVv2BRDTc4b1oC6N+j+qQSCDroCWrpPJAbszKxoskZ/
lzznEXc1grxQAf5trVTp4kFaINq9/lF6JjWDa/WDONHYs+FS11ZUFMu6pb/nITaV4pDeBWMEMoUY
MobAu5NtEXdgmXpBrr/rErioWFAT2+yU4ID2xxRiDrAcymuS4SYNur6XkLQp2yJwQeC34sovBg/c
7ZRFw01p1Uac2aEYDYSONWmiDuKaj/DkhirYQn0jeXOlyygeboZExG3soARCrxBKg9UHgPJMBfAm
BUd4uLHTrgPsKGQG4YcZkF/Zc80NNUshIRRE3LjzQzAwiofbK9u3+hbCXl0EX5GD8QCUh1Y22gaV
5mm87ozICr1UTYmba0bzoTopy9grnSRJS5K6kFFIu0OfgXL9ltmZx24a1GDYZBKinNHPpshyMFF+
vdmnUhNWH4JMEs6mgAcJzeQnW4N6feZjpZPvA05N6TsQIJLaOG0e5cmK1kULguLXd5xKIzL2ZiIY
9DY86QZ818kdTYlM0Ka0/UYHCIxzt63ZKP6IkTEob9EUXHz3IjrAJmxJXRn/FAK3Evbpr8kYa27f
MAUFj5lI0BUcHtnGwEp+y+UDberCUiK9SVmWVtQBr41b93kRQJLjOIhNhhelJ/PwojG2DxJHBzyH
7KpdkSZ34HxJmzRORfziOPFscd1BBhP8JNNi0VxVtoVCt+BDlx/DJkKBA1kgL9QO8wQemT1AsA/z
JgDrYuVFcTVyfgPO9/n43DndOzQuadcc/HrGU7lmw2M00BgMIA8HxCCY8HbGsfCCrC2M/NzUGQIj
lpclASO2GcZ9y8DIYocBbjvYtl2sIGLk+NWDZWsJPW5pWkct8a69ToxbmhThkJaHoSZ0FJHFYBBe
FkmjTXgw8D4GrvPadLSpcW+nwJ0SF8BGv54SmUg2GywgG9QmSDVAEE7KT0R1QbN0yKOMfLYriObr
ZaX9kYDKovXIug98DNVyPdDmBeALVy7IylGklLoARWMFGMx43PHxrbyIoWNJoiLJDkNIy8BbRd/m
4swrOvgUpAvGKfZ+ChHR2JIlXWq7bChk2UFfwHR/M7WJBwBTg4AAHP8HVkEc2gJPplZ1MZZJnfef
qd+MkqoqC9haQzKE+W2F7JhAkBhqEYYbSbJRP6ZWjgGQTqSJ3y+GVODKXypq1e1nsFJLWI5WRhR2
H20GkCZZaCnYYpDQ1KN0q0FsHoZEtyDWKrBI4IZh5SH4DXwsDEuR+gyWoqpkAElWntQRsESgSAS/
Pa7PKArHhi/Pju3Fo7/zulRjwqM2mAtgXUnCIfap0N9MXdwOTPSisD41qcxBOjyatySAuHfsgmcZ
+NnvxMJEHY23ZFC/TxCoJWgXO3W8UJSD1QrFA59MjWGHVD08ECc8AN0P68MizSCn6bVW3kHmJ6E9
LHjSeBmYLCD0YJXaskuqCymM7UVLyN7YIAyAIZurEg7bgAZILWD8qstAUW1g84s2g6XsEjsDXgEu
GuHw424EwopCDD9UH6nmCuVpDpTwOAbdBFHs0U/99WozRd/KRJj8qARASEApHFhBU88GzEFj+ajr
PwVBLxIPCiJiql2vRV50JsjAyn5RBFCWYDuKEBUFTlkWYXGEEsjNcUeDtWMdl35qsVMvDSR1izbv
/FsUJuiw9Wom5rHM8uQOqm+G8irNRQqPdB1w0p6zBqNumNsRZOa0W4D9aOpl23K7OSuLwOtyR6Qo
xScUlRjKQjIIpkEyo6pLz4FcaDFETpA1Jetcv4sbYIZmKNs+cTqLRyxaKoJrdi2Sqme+izpct/WB
Vm2APbDfPL9aVYEEy8yVQ9IOA7i1sBX1qot7r3YKoyOxbJSEyDpPrW741IqchDdQHeF7c8oqgt0e
/FNI1Aq/MlBREJI2dn2e+IdQI1XNC8gTD8eeyhA6wC0OyNK3jB2ghY7zlH3ueePH1meVo6771FUd
rU4tU2XWFWgMWd/xUojy8yAbP8sdnec4MJeqG5L4wAshurEccmanuaPinJLAleVgCvsHTiM7uwuI
zptuTHj0xb2qq7ZFbpy0BkeHlZcV3J6DH8ATceClVizOoJTLiuODRmhikuA+sDNawSp3mEL+7HSg
eQNbesCl0cElPPSkEmiRQQJfy1WtvDBITjLexYW/iBq/apuTlnt+GC49lrY1v/IyQouViFjg20vY
KwKSLroZEKj1xNhhqxzfYqKo5oFXDv9D3pdtx60j2X4R1uIEDq8kM1OzZMvSkf2CZdk+JAEOAAiA
IL++N52qbtun2r7Vr7ceSlVyKkmAQCBiD0G+Xi7NTNrutHQDTptKFEuCAOtkZ+nLRGxK50ssjoWw
CoKDGfiClci6itJAWuDTe3B/GX6Y8y9J1/X4NwDmCS63QbegXjerishd8VTLJroIPSFZVq2cCpud
/MjDoS9p4vZzMaCkw3CamOJQ+ezZive9VJy2BW3u10UuMnvgjPClP2YiJpG8FHYtcnef8ph2RamK
YsckMm1oK56zhjGyXSdJP2OmyKoQsm8RtVVLr0nMdNbfQETQhf0D5wvP2QEijmVuDlOHfqS6Qsja
b2l1pA+iQ9C0a6fqQAquAcSbgNDxJWqiEdcbeF8UT7bJlao0Sm/MbJTbDidIFabt/iW4f6QspVLF
ntMn7YzRV7INxzg98nbZZyzujcCPaW4NeRyHbA/5iTNNnlXFYiYsgG1EvnEyhR7wOXkeamvohulT
PMN/cJbMDFfrW1C6j2PY7Y8nlEkb0b/C3u/zPCYQyZmaWAK52QUZRd4m35RCQaOOuuuQaVVLHq6Z
qrq8pZbgCSZW2WfDR9uNmC/SApAH55+E/jbn2X7LHZ603B5TrCxcIcY/qVdG/L7AUk32J09Xgt/1
ICTxO+dCfBRHbK4W3IPDm4IwxrfxaB3H6hWAW4vfUS+n9FHQhBXA3JcCABB4hDbEXLytHrbNBb4y
42QfHDPr98mwWDUaCrjvOW5BN7r/v3im4jYGKUce36aanD/+r0k+fw5IQSRuM+iHcAPhSFr3KjrI
DvSpG+MVg1bRhjdplyAtmy54RAHeTEVJzw9q2pzBUkPlbXVzOYbFyuhOurs1vS8GO2GWXDT0+Egk
gbHpCjAHc0UpgnVPepuBRvhln4G8fC3OMzhJ7CDEtfOY2qhDjVbJaUyX8GK1+V6dB+dHe14eKRM9
5idNQMUGB5r1++B9urZYp02o98u0SZvil+ukgqx92kiXWHOFkcb79J4X0mZXKFcOGOT+LRBlzPg7
OPJjrK7ZtPutnyeUbMuG/zP18ZRAJBjQUfDLDVpUL09NABApOCydnbCnC97syMe84Pl2LovUa5g2
I5bPTJGxYvDaIdm9n3fuDl8YQQuoK8g3cvzox2DfDsNG9/sfbdq0y5Ptm77pjmOT43tbFYdNfCHm
NQvNdXxeKx2fC5Od3qa84E7jdnwXC3wJToAJF+eyEzjnXai2NHhC5sZzV0tFzNhVwdwwXJzyFm8l
r00vgW32AAwA2eAxtfYym5p9O1ucr/idWG3K86NAsujXK2jpej9dmGQKhqHqi6QfXMnmBrBhWIQW
n2+NmvEDSSPt7wZl8d/rsAC3g64yBFSkgOX3d04YBlBg0RxXh7hlcs/pyDyqALZu+9pfCoRyfoTo
I0KEyTXUQ/mhH3DEDgdPRlbMl7TAUeU/BqnniDdNP01CXLzBydz0reZH2/aod7+syYz3O15I3mI6
TvH3PQMJYI8Jm9ki2PYct/m0mCcVL+2SXpjz0H3RzJiiGHocgRGJZpkhRtuCEFHO6GSfvtDLfdUA
r9qX+Bk/zWexYAZCG+3jNV0X4YfGAsfnVQf0EfRhvwFXBkspxqIEZLGmw20sQ41PpGu417CO2hnr
6gyybCHtNTvaUWkWXTZMbfiO7Qy9MZTlQA0VTQQgShYKlL7DgNpprEwPYIJeDyLd95NJlg4gfCNy
g1AZp2zFmTeviDT8iMp2nzzbxTtUENlcAIvn/djgz9FSHqP8uCA9Y+RqYbPW3V0R8x2knCyOu9tM
sDg17xLAWCs7eMbJ2h7TRdJ+rgFdwMRSZgCB0k9JE4coyXEYFnj4G0mgAj1C57YfGwNl+3LTkQ6x
+M4zyc0EJDrugi52V8tGB5a9g1JlIY8ayTRQhU2qIv2EeIv1BUXRhhngSbCPgcmRIPijvNxRqr5D
vorMuhgm6I7SAsq58DXxfdrfpamSK4OycJoN+XvpII9mB5xocU/LuQf+Taq8DzP9DERyEeZD0Cje
NBWjEBD590uG3EZ9LVznVPRxZjmgiZMW1kGrQaJtFs9bYqNkKi1OB49iPwwn5JRZRgsbWqzygRdR
5fBLkrkyW8BM+fptJOdnqSQHQFzBTrfuw/oebvre7fGvWJs9miD73zcv1Lr7J8bv6D3j0f47GgYE
n1ibdf8gi4FOgMG1485tdD2T2MoNskV2t5k1lAdIZbJ9VxbD/i9vSxY5JSJRAa8S/ukMwe/hlDSV
9lB5ZmUY6SB/sG3WLFO5BFCqf0og6iqiy0WN+y5vyLbDgTN4IvxIkJaZS7UFWN9JAP7hDrjlfuei
A9P46e1CVBc40hSWCnk8V2wjaO5MlHyUNnknzgFLnIFGhcZRWA2kVzsIOetUJ0k9NIOaWNmq1JJH
C30QxmwWsHjuqouaPY1rE49rZK7fb8t+33BkEjhHSgjq900uo51mhD7B72syY1skuhKi03EYDi10
sFi95wkBDrwHPQFtBr43mUPCr9so7rP8D8DXLwU9sBzEB6zgCMEtDf8BK0OehuRUyOixnaYUd501
jcdugFy2v1Mk2XcQ9Mz77nKd2u/9D9Xdz7Xdfnn0d0AT7v2Vnrj+LzirtlDwL3MGqOocGjkwYNwF
6gDspN9f6hcAHbspQBscXAuQFf473cv6H8jDJRcqZ0gl/7VGIOmDOFdJliT3cGPsq7tI2/2h2o7j
CU+JTvDI3oLj7+/lZwiBol8vUCF48vMUdDjWefTzvTAXR4BvefMIGxLCWEehOVPHGWqr+LBNSJ3/
NM//vCB0NwAOUhhcAC4Wv+CKAgLmsB8C9l75EQdFI3DiX2arQJh729m/H2C4w3b/QxXvIwR2G9AM
71+L0Nf+VyDT9zxpoExO379FjKXddtB+TeOV0qNP5twduWSbfmeXeOX1YMc9nsdQ8j6SGeo58gdU
Lvx5peOOUErtDd1graGwEv9Ki61FQJZsjdX7/rypFuR12OPeCoa43uWuwyNoE7tiZxYxDgekFqTd
b4TLWNmtcgqV/ZEO8USD0iO0rBVCvcLHsT9YeNetMerJajnzWfIcZn8/rb8+Rjy4JIgD9EMBJBui
6fPP6wbnrjKRJ+6uncUembbviZCc6WjfrSS3CV6d9f8OdcEUhetRmJ6+O+H2F07+fL3MIxtBfzx7
93bs+aZVvAwmRNap1DNed/WfXQ+QP2RjGB/a7qIbz6/hIF4YkGjX8bvzsYQkeX8amYDR6DDOaj8w
fn/BPb78sEyxIEA/7c19oEdJgGj+gmcu6+Y7vVFxkY1EC1plAxSkn1KNDfOnLfjPS+HR5WDw0Noe
ReavYxtYNKy2SZuLcyriKNARrKNIDfjx+1G9STF+GBiwQlyqgEAmiBFC0K/95ycXBOBlsg6uAb1F
QTsfIup3NYKFUdtOf8/bCA69muYG2CqU8WxDtVga2phwuMZpDQkOLAJCAvmBrhPYQ/AwMNo008WK
3IDCh+Q7Efq1YhEop4+zgl2iOWgOcZs6DL3dIlMFU5DC75NrCqjtJvbhFKcPxZnPg/zUkfiejUOo
/K1oWldAMmNd2oXARDikGhcoNLJuqHvCJR7FW4KSEfxZW4pzWoEMPcdhkX4PY+dSQywBQvfSDhFC
N0rDPQ1YXESQ0E5RjjphjCw+gBQrtdldPPd7MkfOuY0EOYrdHsg83LpSzGYIt3KcdTF2NTwJPfwS
/4I8FI5NqPLOicz3DArM2oL53VS+H+KZckCWUFuINDpIuCPI4yBQVbirAGxF11S9H+DUPwHP73n/
FCPtLeK7FMLkRF7yNCA7GDA7DZwVVoe9DiuWdY5V3Qo7AHYFApOBZSh5a3J4OoidmiUYSoW3KdLo
oVAF/FyHRmFzqw90Ldw2fQDfsDNayAGDKL2bzAwS4UMngTY3NURIkBMcW63CkFdDiKTz7xWl55xf
0dQv0acQynCT3wE2Y/LdWBRcRAc+ziRAJYwOm95UcFOCSz+M04pnWy8+2vRaBgTIhKuQmoUUuvwE
VpwbUcxm3krQ0UuHarrINXjRrg3mUxL0ZnlNg0Gsbc0SJNxQu2fjoF9GIC8EkvAz5fYWixT48Ca9
yQfEbX4c2z6Fe+wtzwLwveeJ62j2Q+e8NPrv2eCY9QIlmy6giIHnUQfpAG/c3EwZbiMSsP0tgrji
A4L4lD/CVgPX1tBRGAzbplke6dpRXq/dwk5d4uKLLoi3y0F7dwEkY3qf6TSqfEHbu6wzfQDM2OkP
DIv6ImnoNJfYfbDXwT700gTdVPsiZKhF+9icUOwCUopGep3L4NMksB3HRaY36dLJOkvaFk83IPrI
M58c+NTZ+433JjggKzeHfA1gFBRzOnxppX2MwkRe64Q014Ob4S2YAUFD+9JcuMkWdVss+btMtgq8
vuy+drNidd/CzLIm41hTVihowSOYgdgIFniUNMFX5+tYJXzMjgu+8jJHPfaq/WRP0D2wr6oQ/Un4
sIf5q+D02PJgepQJsPmyB0Qzw0I2NU+L3/LPPRkpSnk7fFjyqDsEkQmu8JYP2AgmQuKbBDDdUZsZ
reBhTngH8LCDXsnExdcQVA/qmVCG713E2+4o15Ecwnkw72eXAHBAKKjn1dsrmERWUdJhySuWFazN
XzoXFeslFAj2yxwlPDxMVhqUOd3QrqXD+9++5Qb+kpowoq+GAnKEOgkNf+ddLFAnDdM1nU2oKphU
ps8Bn+WNz5Lgek7DfYXChwsOtXHLlUc6extkwl0C/SZXEKC2UZ0j+n0NlwV2sG3LwxZlsyQfF6mW
b4oQX0VduH2eZz5FUBRIyAe3bcbKbXsJi0o4aVvLbRH+KrWNasoglN3dGmYIxCipKrfEfXwF33Iv
r7RX+hhJC0NgP3jonekzrDVfAsvYXRJi+7jZmhrQYtCVjR9cVtN1ig9JZsY72Sb64yo9cjIYJU0z
l1ZAAyHgE23ggyA2Tj6DmZ7KOOrH0wSgoIyCwbzzUGG/m9vViEoY0zypdlUv2sshKpW3vmKhlrzk
uD8wrjkwN2w8325V4vPloYD3FsbFzfHPfJAbPD/B8Iy3m8LBIl34rgCJcCkjnVdWB+wq6cbk85yn
/oYD73egHRKLizJTMksUKlLb3KQ5mbqyD0XxWRMkNXWO/IzDRT2rh3RJxRGBPk2rotuyCxNO7QN0
OtB2LK1+iqZRnpz14QnG0fSzjtnTgjr5aVPDlp+UTOD7UEPzbcWEnFqTWXtAGrg+Gl1QVupEgbEV
jYHU2bnLtBDypJCHhmWTzcVTMZriNfYy/sA1m17d5rZvFgu8dtkU3SYQFpwCnBS18so8Ir8kJV1G
dwO5tvi0BdN4ivuQQZkFOPmuXYMEZ9lueQ44tNk4tUV6gcaSrJLzyE8CVt0naLti3L+LrsJgjI88
jeePwOXUQzG2+iJc++JxGPR23cxcHXyGkIsyeIBvMwnMlbbJ8jDOTH/QkPh/iYVDcIjU6u6SdcDm
AaZ1H8bGXnudLZfd4uMJuE0+nlg6wA6tUigsAXsUlxvR7IaxVr/borx9ygGdfFRbbj7gwIePj+js
dguJgYYp7Y59wegNGO4wrsxQ9HW+rWOM9a7H49aQ6UEAgn9o/CRVBWVIcNQLVx+lsUmD4nrbbnSR
2GsIlQTQgWH60MRbMSBmD/4QZ3AiheD8Kie35D53TQxkXpOvhEXQoN2sNNm6oloHj1y3ziwg7fxG
0Nhl5hBMWvSm7AvJbhYimwegLP0dSdbxuTf6M/6mAdDbhc/zgAyG24zfwV8D+SWVYXdVTDL6ZAmz
SwWnW3ALqY996iLn1KmN+jipijaEEZhNOj8WwTAWV0Obyxo8brKVDnx3nRfbkJV8M4Urh5iNdxMB
33+9EpVhrtNgMfpGFQ5ET+h1uFyOiRru4cci77Kx6GSVet1Oh7aQ+j1vOjccQPmu7fXQiamriR4p
RIiMheSUweC4vV/zUdv2tKceQV0oj17CArM2LY24EqjJdV+FGTKXig6WuVugJXyuYhs2H5YMXvtq
Cvr0BnI9FsKkixTx2qAQN8+0Q/WnEUe0NDRF4tSMkBVdOJNmVzTywcg/bPHKIocuByoo7FWEYBdc
5gkYgZPq11HXrZupfSxIIzgUOE0Pj6AmrOlFRZLCP3YxVDNl1MIdPq0h2U4LCk1eBTAoBzdLwf1Y
RRo4/u1uvltqCOS2egKydQXzXVelYSauDFn9zO/7laTFFmP6x8DDxBhEg9hVWhJO33tjEp6bek15
CgP5aOcJ+yEHvVnBihwNhyS0fXsjWrCz5TAC5q0249VYxsMK4iezXFyMXUKnQwOi8FZ0gElr7jt/
ETdJmNdpHrQZIDGuw0vRaAk60lI4zqIF7HdqItjqaeHhqeAsmWFfFTGgOGB2z6Ek+qsrkJrEWq7R
aZrgzzs0ro1sVCGFa8lUgZuHFG0pszZ9v5JkypCY2Xzt+gqR1OADU0A6331BEFJ5ekCvBhjgGhX6
4iCGLMzag4z8ROltSFxqn0DmDuyCqzz53Dj3adva5qlpYewrJOUlyoThcYG248ByBtc0Do8AQSLV
oL+yDU71qL/TcWePrtVFJZXcZJlBpinLYaDDox77tNY6XUsL2ybiqzPDF9Ow7ZhNPWi8xsNOAw9I
UIV+XlS94bBJHoq5jR8zCIh03TlgPVgPWDAl9HDL13CS4p1U45wf5ixrbuYJ7mSrZtMcYId27BKo
cZOVZPAF/LZc1dGoYLJXjD6OIggP8DpO14JRchsJn1xHEqQlvJQgrwuURXUUMbw83Wb2tPko6kv0
l+uHGs48NR9kmE530A8u5lLqhZXFvAS+UgKdN5J0drIs0LgDGlIIIu3lnGJwhxUg9+PGdPeVgfdW
Jw5+rdbYlEu5rULf4ZTH4d+lAp0jOPIL3AJ7j1OnO1q0PqnsKNtn3jXhJyBv/gjRTnGagmI4ZjLj
DzAKa9jV0/YlGIennkMJ1qBwO2YR4x+nJTJTSeNp+hgHTF/ZKGa+ZNrzvIJBJ7liMsKgmwAId+dd
hWI3vucoS9BXIuy+iDbOPgnWhC8ijJcbB+a2plJNlzEg42eA75HYY5qXZcwDdZsyFiNvRXDcF2Hy
JRF7MbyOw35q+2h+neDa7A592oEIBZg8pZcjHbupmuFdNuCatglgYbbwsIp7xJEyJR2nt72co9e2
bY0oox73UPI+a/NK4HsrwF9YE+0q6eWQ2iirTQshJxzHOL6vBriV/5Ko2tpKSHjOPuHgXXRZkHxx
F8SItDaSk4tO0ehp1w3AO++ELbuVyHtKPX+1Lpc4HlB5HifLoIaaGI1vQN3pa7lCVFLqBinNjZ+t
fBWR8V01A2Z0Zed6/8WYFXsFmxJ1mpVAMb86sFauBCPnDiN38RVAatielw5+7otdNvoNLzdy7Dhk
rblOVtRvJUE6YuqeKUIPRO32p2Bz9NnMff8xk85XYoYRrg+Igv11ycJHsGt5AVUQcrgyNUvbnxYk
Vbvhf1wOXrUt7M2+QOoJFQeZ7uJ2CUllYXZH04YhoPKgpYPDAIoULKIqaYeWJwLOT5eCShlExQWS
NH3Yy1hXsVV1EXLqeGTbyzjbUdxHU7ig04SbGcytWLzTJisd2qZfTySI+JjcpzZmeSlC1cWfe8hG
yVg5knvOjiDMhA9uRTulU1Gh2vaJLO3WDrOtMhy4aFzSgr/K+9JCzZ2s9ehWNojrNWdRHFSzRQEm
H3oHdCguPWTehT1qK1X30sBaOzX1gq0CGgVunHjUpfNqSs2xQa42XtrWkuHvWc3e0UML/dMwHqgC
1/bIggjcy0lCKGXGGi0rSMAfuEW7BvqcEMilLIeSGRyAg8wdw/82kCILMI8zH1fYBVtPXyhYpvbx
DNYSuRMOpi92aDQKmZfXaPK2U/fQC+w8CPbhln2Fozrw6Qm66g37TYVz0X20aBxBYOXNAXQRVLaM
LymOCIRj82xbAAr5jUFC6e8CXgRrUtlmhqX/tIHdwtPCkccn/hrndnRDTXtj1/E6thjeBisiVBZz
BdFLPLDH2FC0kjikEKp28VVgrVon6JA6gxwHtUOjjlLmHPGYmKkWUCHdRhBzIXWXBSLmit4Ys8mT
U2eyYUVXjhbuyFh1FSRVtl+SQzP6pOsPcoHipgB2ME75zYbULz8w0qcMLJiDJd+WYaKK5JCtW5yc
wPsNzzK3/ROBusaU0QTzWZlY7J0D1CbD1wDtHTawNEGrxWFK56KtnYZOxZdbpEA+bqldv6vsr4qu
cQ8AS90FcODuZkKrh0pEqb3l4boOBxkPEGu5AkSwJP0jL/ySXaKRypbBryjXpPTjIsaTNgFUjD5H
qwSYc5z4KreACYTWZGBlinPU1ibe1vdzRxaPBIH0B2SgqBAZl5SedJqYoWZD7l/Jxvwqy73FUQh3
fSdoveD1aV90AAK7nLlDaTBuxKEa0TxsD0gnNPoktFS4rw1B5wFSIaOOxmoTbXOET8uhucZgwxzi
nEjBkc+CZJoOyRrMF+E8ZR/RLSAJ5ypjUTNVABQ7igo1W+e7IU8DW0cBteYF0gfIJqBhhcqugqZD
OSRIYQRdEcCtuwaV91AmCnn4rQfh5sslFtkhE2l/RdCTAFJ2S2GugLZODpBuRCvaJeQjLUBJEdOe
4FvAg8l8Q8oY2roLJXvFKwvA7HWDYAFrgxXvLAkmjHOTxzSU/mHFw66TguXFgUNb8Y1AvATwkMvm
hiAMz59QXC7tu4wPes+64qi7QAaTXmk06OpeESLj9RS7hL+flpjdQibZfG10iJnPl81DrrZ3kRDb
1nn0UQmWp9xT+7Bo9Ly6k7CxgR3OhgnRNBtgVhC0eB8CPszqgk/LZQjQoqsXaGP+WuIEPkIq5uRi
TNCgBL5Y+qhYMx1NNAYvqZ5hps2gQ2x1v0GhP28rWmzR9Q6eyqirIzs7mLr6EQL5okODhcsmRTsf
SMU3yEEbtnjcbtHv0ghUw2i+kK3REQwReFa88Lub68bFDqGXwO/QlUZmkBfGzby7h8d1vo2ttDdN
FLq8DmgjsyOEEPLD4jMD1bEZMUqoAbJPiW5zdA1BAn6vyJ7xzvCVjyVy6rUrU8EKyFGE6toaBzqH
8gpwycM2AAFA+yQp04NwENjVcTB0h015/E1DIaeDbGSQtYvl38vcjoeIzb5aDF0/ZogW7tqbUcu6
Vy5/P1NtLC5H0VCDQNNzFQ/RdBv3LLrO215kkAkxNGNCC4TiGs0iote178SVJ3J+gFaPV9CARZ/h
irEjeIasWKuOzmhnlS3wVtd2WflcovMK2h+gO1feI/7quIdROVrp0aQLfSaslf4OyJWIAQZMw1r2
cgg/ostWs5YDhBh3ExQmwSFb6IqioIjgalAsoMNhCHn7QVCvFzRGwvnskJ/XbawVmpmBmbpf4gUw
dBxN7C7vh/hFQWWBJiy2/xjPw/SizTSVLVrtvM+gqIRQqnFY8r3+2JAFfVzE7ElFkHncagt7zwzc
5dPYWHKp0aSir3UnsntjzXRl0PGoQkUuboALZBeEBfkzEOMuwzJo0lcZbfEBxuv5vdNrdCnwpsao
4i5f9mwtGCCdGQHxZPOcX8xoU5XWW0GQOA1d4U8jjVz/Hm7ZrtYAt2qNpZ5UKqb2gPQlvB7XqYU2
cAlfWrb6l4KZsJSzDWCdpOIw5D37G7LioE5oYp5ypPunMGHh6wQF+kuAP6Fo5YKJg+T/BZ6b/NaD
5D9JZ7DrcvsZAmXzIG2wsjI3UxBiH2wPRUMEMpowGU44D9BVxeZzXOcZxCn465tFRfovDrCjzj0K
FYWeflvp23B6JnmfPPIW3fSqBKj+pZRjCCoMSksRx19WC/Qfrnb07FD6FQeUGFwNDhwuphdUtNMg
3+tknhJ6b3irEOXnPN+1SVrB/wyRgF/5oMA1gHCc7pMVUpr1tETwakR1PAXetJeBbQe+XULIvZon
1vmFfqFjMokLPuWDSSqW6MCQOndoCqYRvATULOC0oI/gRdilQQ3hXbghbcyDtau0SHXgL+3qgWKi
vZunxyQZl/xTOo4GQUVJ0fsecYy2Aa2R50GnUJM1bRoIWhJorCBHRhoPVdUKLzQ2DWTsCYUUtJXT
t0CRFT3EQGhCqHeY5bKKFoxl1wiohWTDdhE51qACDdJw9AdU71ycG5QwXexTrZ+nfGGO1yBic9R9
sAx1nt9xPs12qucFb7wND4GM7axerdhcuJb4Ftmt1TIlSMnKTbaIDBcMNkleVECs95EkaRMU/alt
vMvUX5Y0W0TLjuUC/wYtfJb6a2JmFMzXfJ3RFbHyQZFn7vgHeu5ngwjIPxioC3hlQXJCpgfhw8/k
3Big5uBeFl8CDhfJG+sdpYKCftLx0EDtueRuHKpgSHSUlej3BpFm2YNHmSsTjz574t+Jrt/f18/s
Mm4LbwpKYVctwL9CBb578H9USHR0hTWp6bKvYpK7t2k4Cz8GUfRYiGQCXfYHovJnTn6/ImzcmI3d
OwzKd28x8OMVARrmJoBf4ttwvqI7q2piOmpQ83PWJmiWY1zgCSwfHQdZeX4Uby1M38wc5z6cPzZr
+bF3y/+XrWLgStpFJ/+tBfhHP4cjetN1/9PD/XsT1vPf/KufaoBGucjsIGRJz+9o++9+qmi1imQp
xeuo4ROC7CLDQvtXf5gQL6sO8b6pGF8Gw8LeRBdk8t5PNUrwaiTQ8OD/YfhAv0r6n/Rz2NfqD/w3
NhiaRsRJCBkb/if0TT+vrGbxwZbLyV5EwBINuhsWkJeCfStuEgvNaQmYaLwRKcTaddEiuflhrt5W
1f9uEaI0gHcP3SowPzgzYPz+ZSehSt9AunpzWmzkUJAMKcTBUV+voLQv/g+XKnLoW2BhxNT9cikd
cxeGAzWnJNQglKMQAuS5lQc0wlX/h1FhKos4hU4j/YemZwshFEO/GQPa2ncn9MxUtTagfozP/uTL
/lmsdZ7A/YUlkExgUcBP9/Pj8w4mn55iAouOoRXiGr1DKZj+7V1aNyPjFbqnQp7DmIBtOJn+ZDn6
ee18f3ox4BUAjlEa/sOZbHwLWEoag5CXpOXe3vYworT8z7Q1uAo8nmhdAg4F727/h5ZnbvJ4dopZ
UGJJCo1fNKJKpV5l7sDlgOD/+3Xyc6jdZ5TCtJcHERSxWCa/hlqqUFK3obEnSDfBqQr9DbK0v/Nm
Gkoow65TVJl/CO578P5hC36/IgxXEd0bQ4TBr+Ih1gq+5JA2nHhAaQWFdY+HVUyH349rPyv/cRV0
X8I5HKD3RLwfaj/I+hLLwEEqYU9x5+BRJeQGTqb7NYxAxAcD/cOY/t0sRj9c7ZeTG8kMWFgYDU85
4E70Rkah4gYDO8Dei6UoTKmFeP39AH+xk56f3N7SYpcLQr33ayhbWygqgHxAI9CmyX0yJf1zA1b3
ElBZfgHlh6itep+5Na9Un8xfU/gwr4AeXthGT6A0CweEO1pKvWTyi/cxuVzR4KWMmFGPu0gD0GiD
hpBq+0NgCv/N88eRngUhWnFA9vTrisvnJo0mpJGnDm5qUSZkEVnpPXUHUP27vBiUOrQxSx1j9g5R
75NPASr8BwAR8i5Dd9CqkU1xj8ThrYfT/9orhf7bW0N83nc4bF3R/u8/LBpewGe/AdA6IadGWdnS
Gq34gMnnqTnABDU/wf0A9gido9Fbtd/GK0ig9M3MkBGhm+1/sXcmS24jWdZ+l96jDJNjWPSGAMEh
5lnSBhbKUGAeHYADePr+qEyrX6L0K6x63YtKy6xMESQGx/V7z/nOMNHAqTeFLemNsv3ZWEYbh3Ht
wagwkwWGltlfm86qHdZC4cRnfx5SQ2MhZFr8PKpMex6YTwS+lWGEsjU3wnAKHtbqPchV83Eoeszu
WgkCKxZQMEus33bxNCpPXkN9tjaLtRZRb410ELThpoFQuO8yF/WFzSZsjsv4Uqer96L13bTL60I7
icvfi8W6HyiwaSYkxR4SznDDJ9d/F1T/31P76wOCnpjCgKeed7B7btakiSpGoU4XXabXWgFuMfP0
g5HNj+Mat9txRG7z5+fjt0cULNZ04Oh4nEOBfMQ3TBSKYdfHMX0Ve1sayV9+bV/2Vm0znnE+/fl4
P1fJp8fREy6rDYqck6TWPNNEygTSItdm2OULEzJzstUhoUG09cz+I7v1r7epB0zHMXF7+DpN6LPb
NAEDm6up4S3Ihu4C+K5xaNTofnACf3sUAFiUKbCLOIc/PwyogrVqwImw09gN9oxTfG2Pq8m7/fN5
OwN+/H3ioGwZHrYmelPi7DhFpq2G0/pyN6MFDBtD5pEzV0noSFykdiwxOVrc+LprJcfee+nNZNfY
RfbRsvSznfjvr0EJg+IMAbZhnAMHuq5h3D+56M3m0t2qzi+jWOVDZKsBmLoFHOdg1Aw9e735VjbK
vQfYpXaJ0Kcr8CnWEd3mh8SA334nVKgwt+l4iHMWSmJrGh0kS+7ozdQHvRdbXx+Z9dVDdx3LdgxS
ZAmfS8GjjCVhuRlPG13YQiiVvboJ3br8hqdmui68OVxX9WXM2TB12dA+LPgRN+2Qib3ADHasF9QL
+vBRcWH+9gdAS0HNDkWHxuHP9xA6H79aPMVJBfia9G4bjcpOnlJWMaa7bh7G0tChszoDb6y+OoLL
efUy9xFrhX8YW7jYtKWnbao3/l2zus2jZ6/fVhEDBvBSP1JtsoSqyDXeFUOJA5NO5gd355lg/ftj
zYbl37/g7O5UA4OGpFnkbtHy5Bivfk1PbK7DXNPDIetZ5EfG0XmuH6xmmQLZ0s7+81ewfn8SPcCW
PIzGLwphb2EtWcQoT+NeCO5j6YmvlFW3ri1hifv6W1NO84sLheYvefKGTUmAbAx67AkMPyUyMnXZ
hAwK3JP+RsEONsc2SDngbhZ0lu08Mb4ttWGwVLoPkHK3ArJA6Gj+C9MZdEGT0C81YZT7tWle3Ul/
cBYOhDRhDFrlS/HBOf+1dGM8oEPwoEI4YYDOTrlAwsxEigWhy8uXOkaDkpehtjKPblZhfVAn/mbZ
dqiB2XmCbqBWPNtRSGSfdc+iswPH+e6DAeOtPeUb2N3+B0c6fdLPFSk/i0QQ07dtB47NWY1I636k
iy64k/rkkTF48gJZAJ1ntbCbAEKCgEF3NO8IduUjOftv3oUOGtKTq4QXE4X3z4/hkGQdQ3y0tKO7
fI4H7xaa98mz/166w1e2vE7451v2e+35y28VAOcMGnB4as4uISNJOWcZtyzb8Pp+tKh7ltgKlzqd
ApAe3/QYTG9WElGytBQ3tpcFk0z6UKda+fNX+e3NBKiJNwuKd1AZP//0bIQuj1xI7pQHMFtvAW3b
KeMeLWuSQKT5+58P95uXJqRBkJQ4SgRqjrOL7CCBTgDpc5GXft4lMKmCFZvxB3vE355fg04GdxKn
1/bOKoBcGkmDmlfu2CNjg55mhpQ1/Uwn9rSDkuh/konBIab9cqvipKInb5Rb/HUXK4OVD57XXzfl
NFVP/EWdZ8gT58+rWkaxYjzhy0woj9PETSLZr6jaAIQnFbKAVlb1LnUHE9Yl6QB/PuPG755gqiFO
NnW7Z5/fawMqHdOq9X4H2SL92rq9JmjmJ8ONzAxRbSBgoO1EY0SOjLb4GgW105Ui1PMWVXfVuWkR
KCADV1NqIaIwh2E0AoTd8u3P3/M3XxMMAE667wgr97y5m2oEfBAF0+2cOe6j0V6nrS07f3sK7Png
lPzmUPhXbJf4MNpwv5g8styQbde73W5Y4+od0qV7t9YpoHzN0f8XP4saFKugc2qp/bKqtXW7DsQq
dDthZv0d0lYnahY3vgCT8IEJ6DeLGEeiLUKJSEv6fN8IQj3Jm5EjZZaehPFQtw9VgreAt9u6QZMH
8LhBuP0fXzXm/3TlMSEaUI7Onuck0dHopqLbLcw6g0rMCgpyZYa9zozyz4einf7rG4JKgyxLfIUQ
os4rbg9tyZisBrcI4xrwYsuCHD1LbbVCc4nrMmDoa4YONXnJnGxSWsTOcZy3K66P6q7yBA8XCRir
f4jlUj6b7UQeDloYD7F4iVhqM4B/f4UNq10V+D9llKRlkm8kqAvEIPwkK3CdBlC2PwlFVIilg7UT
WurvsqV31y3WR2Q/SZEaj0ikViMs7VmYEQQSwpAsFCrmJx+1VwXCnmZJskES5qQXM9jT+DRS7NMn
WTbGciiRAaCWzowKL63eGsdqnWdtJ8dikteiqkfvykZUEt+RVlDWEf+sqahSyJ7nzWgTRxHWxWQn
V55L/kM4okrDgS+68mFC7Rkf+1pr9vCQ6nizJOg9NvgInisG+UguRrvJDxiIkzbwRoz80VJkS7Kt
sA30l/nEdhLZp0/QyU5Kwg9CRkbLzHR6ifULQPixTt+hagmhqYhmwPsK8evVRRO9EMgwzMHq4dZ/
aEVG7ghemny5VbE7PSDu7Ict6lzfvQeN5CEuXKZkPFDEzlHnzX4W2YxT8QucgooCZP/+ru55RW3L
+NT+w/gDA7yTwntiQFgGc1kREyXRwRq4EFuxr7zxjj5vNE6ifUGKV34iKEW/H+BcbOIqn/fakpdb
q/NvxnIBVSyjOXXre4wQmwnMzbZY62xn2oXCs1hAKR+nozUtKjBb+ZoX+OrFaMbhmM9WhObpzbY0
tYUfLk8yNXfnoFzckkri7IgmaDZUzCu6cT+5kHY7f3WHToX4J/NN7U6va+eI/USYCrKpBcBo+YxR
aOvgob8VftVvEaZntwU+y2DUM+PCq8r0ylJcD3YLyIGy+HkmH2YnNOMuy9IWxd4cH2LfLogmKkaK
CukGQHVFKKW73jGnPHSDPWyylXlwthY36MWCWdn9sZhnfFl6gdB9gPyQI/cLCrfA52al6EQz7zb2
7PtKS+etobw0Wtd+DRZtGMPYREq7UrreIzRuv9Se1C/r1PXCZegc0p2G/t3RujrQhqkNPRrWO7dp
xKEv0Si5wCcOYFTMA6gNb0uT4mgac8R8y4gKsXyq9LH7VGfx3hX2A7CST2KOAcPrCCX6Mf5UIVLs
eQIr7zCNbh1NGi4dLKmPhe+RsxZbWNKSxtvqOVEUwDbWjZ37SETYN9yDbpluu6RHFTECjVeWvERY
6G7KGVvbouGt6VS796wh22Pxr/Z15U3vtkQ/ga8JPWNYTNmwLsHYdPBG2Zqbep8ApSJ747FoQKls
TG6elwrr4Ry6HfsIXqYsEjns+M8t5/4aelhGeySuN15hMLMG/aY1Q4MqZ/Uu+JtmO/NAbGNy4BZ5
6S0qUfIz8kVXIiokZEwV4SrN/rNmWJGeJyhLNJPvvHM1s/lrdtei3VtFaY4hkT7I85bGcL1LTXOG
fFO4HtKKcpmEdqQ9qxOY0XTZvu85U5uhqMtw9arpMaWrf2uWufkYV3WRHRTQpa3ws+7aUKYXNdmk
mPh3NONSYtEwpcXUk/R326276uVFy0v2rwEEo0PkE5qoXInMupxhaT7YUxG/+zT3x4AqoGLzHU96
uC7e/MScqXrv294BkldJ4wtz3B79Titu/NpsT2IRFUqYR7uBiuXRW+z88yT5nEUr5y2Ci+64niCH
2VzbByDZ8oUuHGOQXJLfNEwjd0Jq+d0naFbdXzhWiqiYte6T26FrwncygM6chyIifky+iKZDDuM2
SoVOLKohHFfJw0H0nggK3S5g6hMPmFNwHcZOFLgiZnPLrtTvo4J9U0W8R8N/P6CMe+5ilaxbT2QG
BLZExRlKcoR4QcVo8NBizDvdg5o6JrDZHsjPIqXL7UczwoLeas/k3vAT3bbw04vEXPmqTjE9T+Y8
qivAVMlN5nVeCJp5vWoGjBl2avOpVpvhF8ych2kwxbqhEumOTpumN7mS7Rdad+aWxpm4SXoeVVyJ
1Rqt41xEoN/QfDCXTm7Ksp3gKYlU3PAQdTxUXF2a8N2xqHyQAGnafu2npEcJ2BuPMuN8Z3mxIFes
l50HYWhPuNmCmsjs7iCzn8ju7DDRF69EvxVdnu04s9lezBUfq43zrYEq5NgauX+5TrL9OhBb9GlK
Oa8rKKy/GiNBvrsCkkXfjrT+iKZ72Y3+IN98JcWNvXYaXOLGT27m7GQ5Uw5UljeY6LaHAM1ERgZU
SuETujR4Lbchrock0HBlgsys07xmhRpjSVKdbjy2xiJu8HDHT62TJteOGJsvTuIU4YB6Dt08CkNj
M3kUkWK0zG0Cg4oANj0OE22cLvqKH89Qf36Cgsy6mMTZ3mr5062uJTej3znkn3kgyjY1wZo3ttWV
B5CyyBwHnyZOmBUqPqbVwH8A1cnbYKwshzBf22bcrDzntLFq+bIsNK0RX8g3N7FFEMdLeTD64XSX
jylizxbtxAMWvumZsIsR82TDlyyFXtzDo2lfrTx1HjR/JSqzrVV6AxGnNjbSrvtPZbfOt54jx2e9
nYv77HS5zT72LkVuQEiwJw5UaEsEjl7H5aE16Y2N6+bRy9PlVgeo+66vTbbTZltg7ei9+N6scvvQ
6Wl96ViKT2zW4p6SfX6C1C3fVjXZ2nHtaYlvNTyH7y4ga1SWY0p+G/0Wic3S0VRNbGPjkhWSE8UT
ZJoT39spW65Ni8hlOVTThHUmHbmTVo3AuJAGEncaa1Z6UxZ5Y2DcXZtbDWE9UuWl5FrrIP1wo1mN
VwfYbt8bT2PPNOkVKsNKde9akxvPdtKqcFLS+OZM+TgGPHrdHavF+t6YeK8Dx6yXIuhzMX6D1raS
ATi53Ptty2lxeJPLna4KQoJA6xqPq1lq9/6gs5q5zvRtbr3uDq4fjf/ObK+HaWk/I9zu7ozBS27g
LkBF9UcvzKRnHVjHfITicLoP2IOGly7Lav2uJ+OLNb4pKnFoFlLZqKjdK/bEcdSOcc8iBlqWvulg
gUWMLe/LKr3hOq7aZDfhGt/bmNIOHa/NS6u3CxLx3CS7dWzZRm1tyyfU69hL1vR9SBr+L9m2bRhP
rfVV+AlqqLZcA7x/GDwsLERishySRdsTgE/YYTH0PIcD5p57cHnzLUUIMkc7j5/NMrGDUmse0Kde
kZeYMYvUM/YyWFPU6OegVbwjWi5gf1Xbc9jCudFVZVynbsW6Ya2M1/VMu5odjAX1IuIHQkObgz9n
Y8KiW60bo2bY2BlCP2CRPU7LghOEZ/NKT1R/WSdufUxScl8o9SkBfcZ/tFBfMSZ3B2iX833RTNYb
qt5jl+kGS5rHXyzZbWuEs8E82BfznNsv1Nvo+yCAfQWtx5ypGfD2auahixuXaVlKQToRBvjiAYe+
1+tURfDM9k5TdqGvNMINs67ZI5Z9pf9XfcZFhCTabThJpoYbOXfY4QTusthkuBaFPBSaju8q1vSb
orLbSI4jrKl4RMNbmtUdf+PSlI+1x7HTHJY6P7kfQVAg4Y7d21H36w2NaVJh3Nh+9TPfeXbkUO6z
zH2ec73a0S4lJEynlEOWuGBZzFR6lZH2ETSGeYit1fia6rGKcJzoOwCagD+z0QrVxMMIXnJAPk+r
MFlI5KW4sF9yWyBtnJuIx4kFuMnZnSZO5xMH5vvv2ELMl7m1SZmo/BXVQmU/ouzPA1JL7UiwdvHT
JHmfwnXvFoC9kZjkDJORunCD+RyoHPCNbyujJhLTkiG77nJug6yG5YbescYd3LZLurErHHhzi1aV
AcLGX5Fljq5DQW8n2GqXuTgmhCENBZyBjbC1y2bJ57tVN1+GTKsiHkXkdmtOoYZ9ZQvb87qyRfxU
Fg1lBml8BUtgvmm9Ibv39H4N8ed4F3LJThrxdJuKsthgQhM3VSuA6aTKNxhalOthWZrpyhEar53K
0woeOKc+tsmMv45MuAYQ4wrJFTwZ21IQDzxGzNCmK7Sf+afKtJ0dmQE1r5wZ03y3gtwHyqPNtz6+
k8uFZja7OnfCE0QsbXH0VabfC9c+9rjj9/E0BBPItKuSq3wha/KMpN2UDEfVgKdeDpf0feGiynwP
YtP/5DMzZZ/z2jf1GFTk5cIEwtyVu3XqbaZpMD7Ni90fGtP9aqzOt7hvui9UrOWXEv0ti5bUnqAH
apE1jckWY3B1BxzYC0t0ugy9/WEF/4o6mHJo3oPYm7Ijdnhl4/3Vpbt3C8PgHWM7zY2GyzLZ1Ivb
3NC+aaDneXkC6Avo2so9KnIwbHl9Z3Zededk9JHxHbGAwsUc3kpp6l9rmadvqIpx0JgaH9ihAjiK
Pm8eFtv01KeeiofrBrEyqlKy7jaT5liHsvV4o/gQ2Xhb0jtbSwOQQkJD8tAQ4vJIfczOtCCT9JgU
s3yrimZ4k6OkiSCXsXov7JquglyH+Isuc+Mr6BTe9I29zLeSONEvZoHnKYA0rmH0W2P5pomWtF9z
BV+7XQtBcGQ3szDIdFZN5CbgvSPbV3Q0xjnl9sDDSIHT1GXzkDpjAT4As9sXYQj+jN/OZQ/W0scC
Ydc6t1FtYWQKJ8m33OYCuVRYo9Jy2cTAAtzkmV3Li2wVA/tGvZ6MNFCtypKI4pVPXrEVNQdb0X4M
U7IUtR0SVkqAgQlpvGEz5V/mqW7D1OsritYydrhKGnw0B6DHGH+Z+gmJazKiet7EiajezRGT0Gbs
rAVDLGLnL3+fTDFpCSp7xpNZAFwZZZprgGXfsJ9odhYQ1AA+iSwCekGcesuw6weBfqzelVlOuwdl
AeGlWJ+KfWvQBboxO0HiK+wEcbEgCH8QCkUFl5B5a6Dijt9XuIJ+SN/qRX4hUTFMu2pB+HHlT8P0
Pjn0RjejKdr0ytEM5OjLZO7qsa5fKsOHkOf6pHfi4NEfVdrKBZy3bcQ39siP3puTznekKudbZ3XM
xSMftdaY/4EQC7gmPLv0/tMlpC/DWZwQ2A4sEqZ8y9i9gD9TVMSLnOS3LJd5ufPHvmOA4Z8yOXVS
jueAMCEaAIrLue5r+n9HRR4ScLRmoKITqd3mB93paaLg1S5zFpcMNwDPFBtuXsK8v4JqPFltaoxM
RFyskIpv0gkDWHcqIUu3NvFPoA18MqAfbLuy0Y/MpPs9Ea7WXUWe5SVapuwZi6t6UqY9/d1W/z8N
6uPSfvvv/3p9qxBRZpJi6K/hx0QxgUD0h87pLxLU4JWgKCx8Gf3j/5cn9vef+keEyvj+X4ZFl0c/
pesIT/CB/4QUGuhJbSICdTRZ9HVRoP1bhGqb/9LpCOCmtpFwnFRx/xahWsSQWXyg69FPt8g4NP4T
Eeq55OHEz0ICixbdpYUKQ+fUwP9BZ4SGCV4BFft1rSx/O6nTfdxY4IDpQKnpztHEcsznqS62ul4M
n4fGnp6QFRFBK/26e/nh7P1GlGqcNda/07x0n5468zH0qc7ZkN6ul9Mue5yuza42rhN6gSxqboPZ
Fb0ldN5J2eNnd2p5KPvKGzqej543EvBg18ZZ4tZv/jBQnPlpiumrLI0nOlJUjosj4m8G7OI5+vM3
/q7D+mG8+P0bIwY+zVIFI9vzoZ6dYdsFrjlcWzP0qdDhyX2abEQU0eAuDVuZZTbYT7r4Q1fXwTa0
FLq1q/CoGNileU+ls5QGe6mW9X7IGpyCVarDkelFQYXV5OltMUJdwPwnQxex/rNMuwt45BRDrDHO
FbKwqdr9+Vf9ehnQ2esuF8Lh3vhFfOYuGua+tpTXhPD4z03CbHVjFya3RluzuVNz7z+0sVF++vNh
z4ZFjIhcZLuu5WM7OP3l9LV+uBeFPicMEpP6uvZW4xra8ngN3Ap5Vpw+//lIZwPw70fymcCi6kc+
63pn9xn7qmXt4E5cgzKyX8Ht9+WOYfRiboo23eodIODA0hePvpklVPXRTXOm5ODw3CjMjpB/n8I5
zw+PzCbDUgDNxO0KQWzTKF4L1O7lDgS43GKOa9jTcOl3quwUoJqicb/hroXe7i/25ezgjw0slUO+
oAasnqy+Na0w9ZblW6vR6NU1kByBAE/T70kmXccPxkPnc87T98cWYRpo4YmZwB3x84XSnVHUQsTa
lTHG1WuGqSzZGFox1PbGWkjGOao0K74CfIZDtHaAcTG8ZAFjK/d9cNe1CRZGs9iT8ulb1lvuG6OC
1D3++RLDS/x5hqWj8wFnSFYiohk8NO5pxvXD7eT0XqbDRrauchuGpu+FjM9W9JSz5Uc0I8egB+Vx
N1UIWjZY8d2gN+odTd12V9otKUVlV923JCPO5GGr5EXlFNOLxHTUiq59ovrxwhjaK13onHkATmJs
g3Eu62vVou/tNPxoSWKQZUyv6vRWn9JqD2ukvDfz5DaBHTNvytHtrhmFPQ5mpVmhMzGqMjIGfCGZ
yiuzROXll2UqvM+xDtkgdTzjcsUa5AdKT3F4sVJlB83r6ZSqxVtDQwktXPP5r1bC6RlBzeKqrAY3
imU3HkjaMx+71FCkILga8fIrgfRffcIhsPfXnfZlrGBMtaAJDrCU24OB8uwtm1qmQTiIi4fMj2d3
M+GrOvZxT9eX84DTzfRvYGnMW/xcXWQYszFtS/R1wGwUfV66NWm8rRAChGPr36QxEKUQJPCw51Vj
KuovSCTe4Jaf5kpPL8zebx8Ebm3qKzbywGYrdFhO02+lPudrNBVeEmkYzl7BTqh38ICtCID56eOm
TswpieYhb3g4lNouyTR6Ud/EaVjSAtnX/KcAVO0eQdEEXYq2dJ5reIbZf7mNYA5kD2UcWINWV5iZ
i23CqEi/U1S3FA89JLmcO2mIrAGlEUpAd75Eo8suEUBoN1QElWcnEMwbmg7TXD9Lpc0nY63fs5Q3
f5lLlQ8Wu8RhHFv9eigGeHsYt7t1B1pwiA8V1P52k5vsInRXo9m0WFTwI9eA4SHMGczFKdyfsI5j
3odDWahuSxZXogd9OVDsph2ulWZfLK5Kw2Uu/eGS9oLFHaViVEUqoDOmRY6W5vHNxKPjJKiJWyYX
hkWUWFSXWe9vMKRhR0aekTls19GX4pWL4RsDYozZBKQ+qXiRKt2y2sqYqiASdVKtgYdUeQ1qs4B4
VaW9VoLyWhJ5i1McbnCTZN47rR8300O9MVHe2t7oXQvoOPGxttzBFXlQz7Jbl71E0tIDcknoM21j
Oa1d5PeyzqKldKplr0tZtYEwMccG7iyWcofSLtOCkwz2RWsrhjyW5RRVyP90ja28rkEKG9gn5FXl
Vwer94dyWwAVvl/HwQI8hc3cuEhVKulruqmZDru4n9r6gZexdcT1ZxbR2PINGG+UpyGCgRwr8PKl
VVeVB1uOuVHd9lALjfHYkxxbhklsJSOKx4nLmbnytGOmB75+w4DpO7BFBrgrRODQ6DL0zN5jZyuc
ALBfZ4VZkzFEG2N2ephTW5+MDJXbASrsfMWkm6/ahR6XdoSaG7qWm/puuzVQKjYHRtiK4alvp0Ru
8d9tDBpMNbdPAvB1RtC9bmB5aF96vKwLNHaeI/PaYNbKxM2j+Ws9LqUyx2vkr/QSazyfV2KseSUl
+Pr4Az7DVisisMSoP0MJqdMj45lyjsg0XrMLMpOGR5u9yitDQrZQnsHNC7wdNcBWOmvGl4cuDSvT
IiwqwDa5zQjs+FwqRWWRJ/n0IIWjvrZ9akENUczyPBJI6Tp4MZ8jyobIlrqfjGu4LJZ9JwdhPBoD
9A1mDKTCBANBF/OW3kXOIG02TTBTLn7+G4bf/nOtd6ebM8/ZtLkl46tb2iWDF+id4tqkquaLNfDI
jAveYP4zxlPu7opVsg89w2e7PUg/Nm9zcqGLe9NjHHSY7VyNVwPDKopP5r636F4dJmCq4tBNs66A
M8xqWNkeuqcff/rqivWJ74Xp+pquPL+CsRWnKi2aYg38YuLRacukyPARuafOE73F14R/x5pqDnV6
0xn2gg/YapGgHlISk8YrRsKt3GQ05EDo6ASwbpepozXCPwN84hexgAAQOdXJQ109Myvzj1CEM29D
JEjBfQGZ6VXV8DHgfOTLvTXMurxIKHPzi6aFbfvg8bbYyVon8ttPus+o2pzuFDuRmcfGS/zxgghC
/NxoMjrEwMCLdy1z0OKEtVr+KspC3M6jBHnQkWBavDAQSuQelFD1TuTBaQ3JOroo7AM8a5tBapRR
S8zji4YoD5VFm4BWsFnmll6ljCwGeQGvJRehMJFes+yhud9AkPKf+5wQ8m1p1jwmqxZb/sGuG6P7
VrEgL0fP4JbaQoHjHskF8JEIHMm05SWjuguDQZ8TYP0ZJt601qRTenf5l94HsaktlOnH1R964w3k
4yIJOjbcCaKcyUfNlXECBSqIuadxH4QgDS0/0UK05K7mxQW0MTEu9ly5tyvUG/tVnQCgsJrkumtp
YDZXtTPbl9qAQWybMlKbLhKycdIAQUyVPlKJyDeaxiwjLJ1y2hSpVCAU1OR1vAWW7qFMOiP7ZDSr
5U0bQHXF8tQOcMb4MIQg25RkouSoxa36mia6NpFHIp3ikKHYupulFq+7Hr5Uts3WkZs0M4fcup2L
chXXlYNKB3P1pDtXtpFC51yobuSW5gpXTXk1TW1M+BVrh5Tl1pituQ+nEljdbiVWiq9qz4kbLjGT
3CBuQUa9gBUwHvPvnTfedP4z93olb2u/Jvl2NFufRAZafiR6jZ8Z4ijP2BTF5D4JKFcqVHB/bTCE
JcFgXUxUKC937uhtS2u4i9g4LPNlZg1Fc+n2bWrdQmwrnQP5V+gcMgQ9yVXRawyRKmQz5oZqbByu
yjLm+/dkXEQy9YoUJKyuH5bO5rlfHMfNUPyn7tX3qvT/OikfdFIsVmvzhwL+l1bK87e+auqfui//
/Jl/GimErIMY+Mcqi/X2JOD/p5HiWv9iJ3XSMaPTBtTrcKR/3Ly2oJEiTBDvLlGA9nej7z9uXnos
8KcNn94MRgukyP9ROvtJ5vpDH4DdP/3+U/o3lROKQP3073/YbHjGNJIw6Im959E8rFI683nSfRQ7
eralOe1WcQw7p/6BTyF0LhGPR5Z3SLXxfsxrOosT3v+NN8fNl3qY5tuKJs+hXDtuYEJS288/XI/f
NGdO1+vHn/j94EiJCK3mtOGLP/uJ9OPL2So8n6hVH7ma20umsrPBcU8jbVAjzWtCjAY5QHVmhUBg
sm8z8Ts1G1rHCsseSMgyIjrAWVbSPkbQMBZMaCXpdaQalzEJM0vfbmWSrFejdOP7yilV+L/4EbCi
sbAQnosk/HSGf7hOem+fYEirD70bXcNsN2tUacxfM1ctZOHojB8Io7GYgmOhYD5OCsxp/EuG6cL3
o21+69TmfNtIz9voE1NQn00lE7miPMxk5UYn1+UjIfRDtNQrah+tQmj0599w1ib5fh3YfyPrRoFK
h+ZMRy5Ro4wU+f4+s1jSen0lsI9+EtKujyTkJ0npDzf130fyTppaXF4C3/vPJ0tM0ItbgyNNVqLv
0ZRx8Rw0DP1gdXfAdj4y6Zw9RN+Ph3AXXS23uAka/ufjmYaE36GVHC9BwcuKAnxnTPwPJOu/OX/E
idj4yDyyLq1ze5Xfs1yUSvP2vamyncdZay0/2xfSe/zzhfpuoj87f1iadRam07rwy6KAmcX0Fffg
3qRkPqyuNAGdcs9AEFPhUlkIaXDMyk3TDMU9gjDvssX2GQKAju/TsV4vKiG6u36BGbhxJiE3IFvp
DU6Gte7R+8XHpkTpg31geZoYqC+BteqoT5JcrT3AZw7CfNfc0o3K9tJ0JAUY8qU//0jK3/O7BHsO
riRseXSsfRotP1+12IxLNDn9vFe5ZWwqxqTIWmN5QAJSRE0hzQ36jnfGYFooCmZ63Lz5vqTrFU1G
O0SwaMBFFplCFAyLsXNq/cUgdeZa0Oz64qqqehEopHpkbw+GX6GW6WHwBr0Tl4+mXgCFX+nuD+iU
nmiqmWGdZMuOl7pBouIXlrNi7wwCnRXTo/2UNc0FYIcUdVhsbq3EQSdSA1NqREa+jWkbO4kW5bGP
RX7INTYGtdExWIdp+FfKiyeo2M4d7Hadblq4ix2Bma59WXlduZtiR2zbCcIgopcxcEZEBuxLEnbk
fVM8Uz4GZVeT20dk0Y3w2+VtAZ8DWj0dtkkxWDsR2zCccic1oZ61Tqi5q30nUkt/RF1TvbhJWry3
RtrMhMz5yxIQXEZ3XDUoEpo6nT+5Xo0KrjLp+fl+Sfsgny9XsqJunJJO1eBl5G5ZVaZu2A53X+u8
FK+Qz7caNOAgjYtvWqF5V1pdaqGdZKQsupDGK4dv7RjdtjD9A54N6L5xizMBXtxAzluvbTS33ult
fnk6nxiRGXtbPshn2VCpGpX1WZxqOntO9QNS0eoSZv7ypJUFBgyj0tdrA/Ywg2+K+K3O+yWAoGnt
AOF5B0jS1msfO/I25zzVBzo8ftC50nosbFj6ELn6idk+k0vrten6JipSE/NdO3vVBnJc/0S5PpIQ
MSsuzYy0fG6SPQaRKE2tOzOuxi1r23QYoA0jOZ0Hj1Ay883quea9Y7R3S19eZbFIA+1/2DuT5ciR
LMt+EUIAxby1EWYcjaSTdG4gpDsd86wYv74PWJHV7kZrmnj1thZZIpkVQRgmxdP37j23R3DaBWm7
Yl9eL1CF0TlU1X1JGw9OsGEsYncI7vM4uPID6wXKkOqFTCHufG0Cz1dbT8x7X0UGuh7deEw6reU+
StMn0LOutUsbGeE+NxMCI+FxMIPX0YvEFdTsTvXBTSohSxR4Zi3LZ39cAf+Hjdc2aVD7EKjif1fK
cOTHDP4mpP+yDBPIqAtE+x0PV9fbKz5DSCoDx8Ip2EfRioQPsa0RBVyYmOgu4erSQaKV8kqBrx5a
VMsOI35cv0hz4vJmAibIMoUV/mIcNWMX5kPqaQSUeXbB62IpY6Hi2CZMMWnXohcIwOwQmSAAISRF
Mcw/9PHPsa+1Py27GZ/1ru739LG6XdIhEOqCEh+0qkAjl4m/NH2127UwS2+UEWABEvExgLEd2422
yyNs5NVKqyy252qQEVM7Dd8MjO4bQC6Qp5KgXBtpYSzjsQVii/t8q1lVfknCcoPQDwoCotL8kgDM
pFxF1lDtXcbNK6toYQdZDjqORk02ftyNvzpJwNQ1YY7pyi8pCqZuJKitgA1bigw1WMCXQ5sY6gi1
Lddq16ORlGG9ty2JrhO8/0qE6ngxSbV5mtwe9R4v6vUYMVpYJT7W9oVaFt07WVv9yk2ZGo9xXP8I
oQfSLEcPFALmJBnW1h4UlfoiLcrwJkl6qpNZjlgUUM0s1Kr8uo/A7VZjLDyoVnKHrKt6jmMdjbQK
RjpSqAuRM4zbFJ/frjeqZAOyoH1kM53uGEOj/VNC1SMMibWn5iQrdP9XVlr47HsNfteolyBVJ39v
Q7Tdjr1ua0ucYMkqpu+1duuOM0+i8AY6eL/60GJWchJrUGjBzWSXaPyAWPLvCDdtnj40u22t80uY
aqlbdsqckmLBi5O6PQVLyfYe/waKV42FYTkRKbotpZg8usTp0rVbMPsIgZalbzENdNJ6jzTAoYWJ
ZpEauHuMIGSu9QIlMub3Dr2paYitpmbV1s8V84LMDOVu5ADhCi4n5YVP42JljqH50vsmumx6q/JO
Rf648JOgvatVAUKGpNJn1TEvmkSL8YBWxbaJxdSTZqLqF+aAGKtiUaCToF93emVsiK4YdhkAzmWX
xuGm0P1wjXbnQfMxPfdSIilIenNNP/S29nPA6VAuuy1CvzHccvnt5EdtOFV4WTdZhc5nNCXNu7wd
mQ1CPa91pKCXrp+Re2AMI7OX3BFGeD30Ysim3cfn/X83rGc2rPO+kELn/42funqN8vffx/7//hv/
blct6x8s/CYaJPAdjm661Lr/2a5q/7CJYmpm0ixikkZ9+p/dqv0PY6zZ/Mtw0kH1w8jqP7tV/R/g
ETZGTvBGGGjdv9qtfiqBbZuxDn9n3khabCj/LNlGLMi6HJXJK/z16K7NkQTgm9+uxont4udDEHYz
76zZFbMF/2Cv/LbR8vs2VQLhTl43A7QnB8cjGj6LS/rf1/x/cJT5V/x2lNp3wbVQU5OO9dIoL8Xw
Ls95wM+dyLxJ+u0QdlTQS+w4RDsdbPUwRqtqevv6LCCLfdpqzdgJZqlC8GQgqDu6I02qlKQ0VRRv
Sl7/KGxL7dcgWwU8Tg5tkgV8p6to7smM9wmQUdvN0OjD2ooH1A1D128jyuhHEU46YoKpieFe2QcC
ATpzFXZDf+nWJFgUPssHTd5uo3U+Uk1VtOHCztr4YYTLsLBjG+2VhefAKcqXjJyHmG7GGqMc4UHo
N0HdhqjJXI1AeiaLQMzLcZFULSnzUV1cWHUb70JYiheqM1nfFZKRtEXI2nqlIoe9IOR3XE7MY9ah
YnYXMsCcvEgGid+lTdpL5FTTt0jyX8OSEjjGcGCJzN77UQa5RKm6FS6qbGuI5hIpgvw25KNx6P1W
2yqtna4LKredkVGKpK1mbBjO0jseSu3KUZNsjQVhoCM/dHdMm/gjBMJe2vBc1wCKxIhIo9GuIGrx
PsQuTuGiDQ+UAf0PV2bjoZtgOOJnJtYA/z/Hi6b3Prf857BE3LkiCmT6ZvX4MiBBau91PeCAMRtD
/lIqCl/MYKl8dMWsaRwsaRy6TuUPzRfYNLSrYjTRdmWSqZY1mtaKOlpeQozWMYoZASMwM7fLJb8v
WbqmtJdtGivXBNG+E5ZgMPSV7c94roIm8e7mrvl9EKjcjFaJniVxXjuVyWFCZVtp27w33idZMOQL
cWORi6ASwZOW3ATTn4Btq/y9DCvIkuSuZE/IUPMYIS5EN1jZF7j6wquScK21btbatm2gEvepiHdB
rqPwr5GI40pStwWTT6KNLIaLrk8yrkM1HC+n1AmIDjeEN/NVlnw7rWVVxcDnMrZnscn8Jymm9l6W
gNOm2m14MJzIPKQBKmg19ZM9O3lMtUrRrjsXL4QDHiHk86v5qwzxw0qwdl4zlo3ZtQkr24BeJqRn
IBKe8Xzta3dAuILDGETq/Vz9IYbuI/NGpHzOCc1SGWLX/puPrRuWkVD8a9G7hJYloW23C0PL20Xs
+8YN/i+xmoNll9DtjT3umOqyUmwNbf00R+qU1q2v6LhH5xa0TR7UZW+Yj35WTQdp07tfDmanQn+u
LATqtYT53g4pvPso9N/kAKrZLfsCNSWZ7lsyUJxfRpwwOA18uWyUpr+oIf68hXTv10FbGTCXgamt
lUa6OMjc+Xr4cN9X6DR/wizlSjbdkGKCL1UY2droZYiYLtMgMB7UIZlInaZpycFMbYt7td6avdE/
O6C2X3K2PQdKJpX9siDmwmhRb0R21OmLzNCcH1rSyH2Vtdl1qw89SUR6fpXTp7kZtEl/YPBMulXT
OApwfs286EUw3sJ5nTZBWTu3cVTnr9RbPX0NBmcDAXHXTKusS22wx6umcs2LpNTzrVaZ8N1Had2X
o87+dRpBSNG16Za0mjlAhQY4xA7my0ONKJjsKgSUNjYVC1QWULdN5/fqL5ygkpCdtAjvq7qLf5qT
BTEcJsQ6UTKiB33NXA10mzflCMJAEiOTrZoS5jRfFWPdqkZ1kdI0QeMLOB7vSOYH8NRS/qbpQ0GO
XdtfCjuf9vza4EEwitmPyVhdIJ8fl6npg8+KaWigbCf1eOdQMWxQi1jkpQXuzmxcENrWUKxLPDvb
GglnxgmQE7F0dLQOVAnk+4x1vVNQH3AalTNufBQUaxDYzHeEmrrLzscRtRiKaViIHJ10ntbVG3oE
yTLWJQe2Q86WuLNxKVkFXqLIxTzd2aRLCdQ3NhT2jQgobUWO+KUHhEFDGcvUa5MU2pu08wb8GoTD
X43bpo9jM/Q3rqYm+49/XOSWeY/qut6NQ0Cg1mTa/U2P/ISe7ijXNEWLcc0zPHF1pbMytACl7cch
o6lMjIXVoFRtRwHsUk+l+kYOQ/NkD7JZAcrgHzVqXVlHkTVe5SVRJKIJxJ2RD/53ci2Kxy7Kstmb
k29Nc2KgPGnqAhROtuwRSyzVoU327OxeHVeXO9qpDrFLLbNDx09UL+4TEqDGurvGCcTly0NTocPk
RldWMnRXmiIDdzFCgvcKxUUV5pRsnmqhd+z4nS7bQ70YEkQjFh5czFCTBwKAH0y6weS5UWLda0Oj
PkvkC4fIaLh1JDZFS7MkgspmYo3ypmw57IfNjNA5WiV1S1qLXSkPpBT0Pf4Jbr2D4+OysPV616Z6
+NPVMKUlaWzdZ7VlXvha4W4Dq2lWoiJHh7dfcbZUo/UOyH/y2DP/3+Z5Zd3jdlPWpkGKjSNlvg0S
F67y/LFrXA2qOo6E296ylTWuSXdZuI2+CH1ruNXJhXjV6Let85IH3PKNZA/vCN2Fash1Zqj5e8w3
fCcatXnAHjQ98iAFt1aIw07GrUtHJOtohjV49usy3zq1bj1LClKJU0L4lykD8XEJj8PdCh/nBJzO
6TApavfe5b7yLWPvuJykjEFcK9a/9ymRg/9rRB5D517vN6pRatcYt5WHwE9YZPQEsSqu27ViDtF3
wo8cMtq6YaOorfmkt6Px1NWzL4b98DVfKmsTVqFCVmKkrJTSCD3b94srsrzquyIkLEPUjBiVRB+u
P666NDPo8DT+b0SibtQcrBXSlPjCBNqDaTEs5vgzYmJ4EDeDWagXdgUSPndjuctGqa/LKtOWQ60a
vMQA3AmuGdMb39GCnYblDkjp/CxPRHseXMVwqCsc42JyouHabnIUVDCql5ohu2phmqSSALXOdgjZ
LXDkfreVJCKYCyfiY6hOBrd/qqYrIOjTlVY17jIgfh5YM4BrlkBNuwuV6K1ORoDwIcY9Ufr5jQ36
HAGKiX9rbMrxEVOVaSJd6eP11I7NxtYS9xLMMtEgiR3f6EmIhF4Xyd5oM/OCljP+UbtX1n5dDjc0
6vh022Eut3ZVKDD/kCTSFNFqn5mxFiI1HtJu55LHgGgOr9sVeKtcW+Z2XjxAGMw3LQsONVBuNxdI
zOQNwNpuCWG1W4KKAOnSa+W+8q1+owtNGdFI5spDo5KGtsQ9TcWM+3iRdiwbatDwakqTmL+pmbMx
nY65HLPtfCu1HNN/y+NEuh9ltRtpb3T0xisjq5qV0ffq2+g6ol0MUaEvFKPBFNrwYkJzEftp6KdD
jf1ob/XGuHYYXu1QkJKWpI9dSeqAa3UDXbyClS5v9OmgWgPvvKLTccTjYg0PeHrJ4yMAsrtspRIv
ff7RW3roeQJeqvK9RouNbTTndxILYW17xi/zGWH8HegRY5VDwBMRcdJG2b0YknpdMEpbgxVXttIs
ZE3zYxQvKCDmYJO8utc7fSQPIlIuAr+7bcvRxgRTYTCJlXenQiWIjeNZb1NtkWKNv+Q0EnJ4ClZO
M2jqjePU/bpIA7H1/YjoDOoSkuFMhIApuWVrKsRwX05mtiSw5VaUZCAlqPd+2Lnyo5nMG8KS9I0Y
gH5Rt1U7J7TFwp6ih75ARVE7SuCxWm25EPPcDQdL4Gf1xk2cZyUHIoQ2gbZmNEeBOn1AbIAOo111
pELcUglR0S4537yco0DRcxis2DkpHmRw5bBDky5gChmlwFALTFDbaYrDl6BFkpH8VyZoO3QY/qc/
M0HJirgIY6u8zfOkfCbXjZQmVHzfG6Vsf+DMtu5trTaGVeqUya7txmkvIjfZGmnYekpIYMKqCCrj
1nDq6TYm8uK+DKJk3WWtPS6HoUajNlkW2Ya1v/TrMNwCZYg3XZWwJVfTaB/E2khgjKze3HrKLjRX
0b0J5LCLQbMI9L7cOPjFE/xjb5T32vfByp0rDSkh7VxhFocObbxCqEzb3/rTiIpphJ4Ct63ZSEgQ
K5FlZJkl9JeRctTcxdXgm2+4ZKp+2YXTeGPMAaO5CRShhbny3cLYmCwGLRTXIxq270mKZDch8/KJ
7AA61VXe6o/q/IW0tKwkZdIJvSHP2wviKIwrAo/kUy510xtgcGCCDroLUEfJD4kZlZaxxs0tUEHe
dnaZ/cwaW112lkac5v+NHdUSQadYhsQAKGywGRrkBnvdxmjBmUjjm56jGCT/DE9b1HUhOYTjOwoS
51lgWV6r7uQsgyCdNmaTxkCoCMCgxpv4FIZZ2C5aZQA0MNasZHEaezHAmkVp2Sq3l6/tfmRXsSpC
fVr0pOAFTTmtmih7UNLoeQCBuKAXK5Hcqcgzmc0sEq18gnutrwiPYa4Fg5a+r0llvC1cC95YktF4
n1Kxq2siuKjns9EPdOI1SqdVPB3paOaxXbKU91GmLc6i2txpreU8SmgeC/adzpZdzOxSjbBC6oq8
5KOY3lIqxq+Dphff4iqpnsu2HGxSnlDeECFQRckW4AAxCklCSWMwmj8Yuoapuymi4SWpLdINW0Ir
951o34Pe6fGtojceADhe6FS2P/JStZZwOohMUJJrdE4poTi6km5lYpMqz626JImzR/JalfIaQ19w
HVMMLWIjjZs1wc/VVR1Y/rIhhvuO9/+nzCHptXzTXFweIlnovpyIpGzaW0RS7DuCNHwc6kbnw2Vr
aw3mwKEheOJNV8oXhmX9Cxa++6kVjbGxLfLnlLwnHbWaWNlLRSdBrk3vcYX0chmGVX1nqhgil4yU
NlbYqpup6zBb88R7ilMY2zC07EuRWCOLS93auzBz2ZvGIngzR0avOSvhAjtYsHGCwX5gq8P3BL3D
i5/ZKmkR7pMxGP0FDCGx5a/8G5VqRMZPO3XqG6we41sw+R0K5t4BH0P445XrTkynaC8vXFhH2yqI
B8hYLhdF9+0nuwuNh6griFRuI17Y2kXMjUgM9bzlbkzF3Erie2/ZgzyyICc3QzlZ+6qiqy17aa3L
NPdfCxdxYVr3jkdWUHwN8GvChIzwdiFqqtuhIY0m6Pr8Lp+agApXOWRZJndYIbAzY/C/tSsIV4RJ
IhYNO/2XFuT5soh7QtXaCAhlHrY3WIzDS8if5j0+N+JkluPkK+13VB1oI2GxwSSN1xjWy9WEvvBA
KJHlpT0zUqbexXbs9JTosEDFvTgPFNxO3dZp+xBA410Mtmrt9RkzIfv6JXRz24uDkC8WheCehVTx
MuLlLinl7H1vZMF1E1QJ9W+R/2pl3EUIv8s3vYrL71juyQ1bBFWYvBUqkMwLDXP+BVLUeEW3BCwQ
etGHVhDIvlQghrvXUVoHYlmQ7D2AUChKc1PlAxM6hzzI65zx4EOe4ejOSC8HINUEq5IW1oMlmvdh
gFSjTpQqdaXXe+YwP2yTXYOJSZxJs8kmqYIEPmlJvCN/RluznfAUIeI977/5bGfWYxZQGxO7GnhU
hSkIBedHI6IWysjoL1VgTmLse68drFebLQjC+EuzRqouCQSJbdpESutoP0jZ6S+MAlClVUHJUZO8
viHVxOuIGvoVMsS5NcE5HZrB/VURyPoY8Op9E8Kuw5XZwKRBuj74qwb55IJQ7GKLBp0RX1ThLgV1
t3ByOgBfN0I/d0EF+g9zjh5B3oL96M9eqzUg4ezwM3g98w+MmDTjorLgmQTqht/hb4U0znw0V0NH
hb3/E/4b/fhAnWTX3ligplYBQy+iDGFnGpTp6usT+9RE5lAaZhRiEHABsvT9eWJqY5W0HzVOjBSq
B8gFfDLiTrtSJcmtXx9qllv8ITr5OBSMSfDWLkc8uoa4hNUx1TlUXuftJdnACCAQ9y59Hl6EDEO2
LToerq8Peur8kBPDpkVOB+r+6KBm5GuCZOvGGxOuItZ+vtI1LTv2pMaZ85vNRcfnxwvtfJgEceUf
XcqExX8qSZP1sjHU/UXqKzGLmxPvEkFHM6X9cVuOGh3EdAqvMAAPZ44/d+I/HV9H5OdaGDDFsdJv
xKMWMmpuPCdTaMDnnKBV9d++vp7zSRwfBPMSQ0V1nhUd8/fATxN36aLlkJLWLY4OqojA1v3rVDAs
nkYxELDlojivKZK/PvSp50cnG0UgHgRDNE/Bfp93uKYxaIHQ67lJMhIdaMqAvgqNYFtR04rkNSqw
MSRo7OvDzk/IpzOe9eMGdxbF95FbS28I1rQjDmvD2t1rWfcNWyUyJ4un1rV5fr8+3KkHFpA1Bltk
oc4nsm9A1LKmOCOHw0zwUIlqy+Z/WFe+rZ5ZZbTP+iikbC5uP3bgLDTq8QWdpn/vJU68/kfz8WyO
fvsTJ9qwUJpUu6KlrG4tZ1JfQ39uJvW04r8+3VMPLcIbnKqGTvLLp5fG1uWEVaj2dFBFB2BKdPMx
Z505yqmLyi2cx1eoU8XHkOu3UZkx+EZrZCw9H6tAF/uMIlxSETUDXdDfnxC2aXogQAgYMc4/5bdD
JQOJn2Pas6D2VbpCXfFiOcXL/98xjha1yJS4HTqeEQwYV5NVbw24Fl8f4uTDwfOncXN4PDDw/nke
rhs7fS1k7YGA4kFoVbEXBUq+qeuj51BhhanyToUSxpilRIVJsBq+wa9/xOdXj5gvkxEKWkiEscez
R8MsW10p3MoLtJmYVkiYDFpSXYI9AcZTuvmZj+Hnh5Hj4VzH2Y480j6WeVZsq5yx1CsvywcKFGs8
ILCwz5QSn59FRD8OkA1auwKLrTi6sIEmJ2gLlRfJoAWPUwB9K7tLmzDzM4/iiSNxEkQuQGY10aEf
PSZuE4F0xCvssbQB4lSaC320H8o6fvzr26QhXVbRqs/VEXr1Px55q8wwkNVY/KaILN70laQ/qET5
Mqr8M95Z8fkbC/P1t0MdfWPpUVk+anKiSpEbwS0xSM7sbayvaJzbddXl0zfSirOtyfyjXlUG3X21
rvzvFlvWNfIfuY6Z/m5FQxstI4gyY3A0JXvTicu91AdlF/ThdOVDN7wzqlxftAHTIvZVEg+PjOXe
Jmz6ui9aOthji/CHNluM1SuazpzojFg4+urMbBWT5xE1OFqgo9cPbo0CFrzlmjahfHLJlL4mSPQO
/0f0mk2tvYdtw/w09b/XA5pSrHD0TAZrZ6FBi0wmsxoJhEvRfgOEki/RdS0h+d2VvXMFTx3jVwHU
s0l6+o0RcaZ+HetiEfS4/NFN2XslVjBoGYXhMdvuV1I6Aike/DlaePZlYqBliBMXHR3r9Qpw4XKy
A1hTnKHL1RLkJrvAWd5wsOZnPlonlgTg8BoKDr5ZlPxHzxoxMhXVx8h1iZWGkHQ4idz1wQtiYD0E
uOi99/XD/bngIUEG4wT4e2Qv7nHBQ+RF1/VlVniuI/HXRUW2BhCKhVUvcWQ6gbwMab0+GBEs16+P
fOL1pZpTLVAHjv15z1EHY6eErZV7tLnG587qtRd8sdoD/Oj4/etDnThJBB6sRvQ6+M9x6chclP3m
2OYe/AemIp3GEI9JULOCQlXvcJQT79EwYB8XvaBp//XBT5wndZWOX2AOvkFn8ufyYSNno+2U514D
dXRb9flDgEdrtrLWZ74nn4+Evp73yUZhZGOMOVoQ6QE1MOHj1BOO8wQPoF8JZ2h5i3T9rx9Tyg0E
Uwij2H2oxwFeZVOAqSZpFl1B268mi8arHt/0vWltaDz9/NsLaKiEy1HfYMFBznH0RQmiFG5EWnFa
ZqaDFxwJhemJYF02KQ7qM9fw8wvIwShtKA3mQJjjz1eFNiS02owzU4yHUFeeqsn5GQ/6Q9BbZ2qQ
+V3+s/LmUGxLLU6NNf+YWp/pYTTmCkIMvQTMTK/UhYsE86DDS5l3e9qU56rR00cEm4qMbX7pjj8v
Rmk7xXzESuv2iVu+FngD9TqpFi0uIwiS4m8tH4j5KLxhmlB1zPCKP599s2HfIX078ZS23aML9Qwj
uSFs9sxhPhc282HYGhKWR/VhzP//34pScKRETfCnvU4RyoNiQ8EtASSuv34OP68iHEVT53wgqOXU
jX8ehaRRsr5iLfFq3NQLOj3LNG5/2bl1iCvktK0DuwSu3NcHPc54M/AafSwctmlinbKOXzU/m6TL
ti/xXPKhF32KhHaZl8l0NbhM6SfQ04tmdFOxIJIwCZf25II6a1R7K4cq2KXMkTc9ZRHw6+rOxUm9
gtxAcTCXBVUBaxBZnPXNFb3lBbIxz/z6kzeGzAOeOM1xjeMbgyQhTJlspB7d6Xwdj268Vwb6nF9f
o1PrHrHkc0sJdM6nkjMzKj4jQZF6OTgLRNqdpyYwWW15rmo58cLCbaK2ZR3CG330AJh2quclXhJP
4IZHyOKHu8FSz6GNTq1AGCppwwFiotlx9DBPkMaGoFUSxEOkyHU2n6nBbEmfa9K3Ljb+vopmz4hM
lE8GIaHq8Q4VfqPVIbhK2Dv6P+drV0fWIav9p6/v0amXh4hJDFlcQU7s6NoNTZLDoOXlSSPTuU1G
jRGbb/5k2FJs6sB0fvQpsDa6hc2ZT9WpNQ9FrEFd7Z7Y9NA6VUMd9LYXBOJG5srrFAebMn4E1nDP
cn3maKceeLY9hL/A7CO+82iFTTlH2wLa6pVBmWwzy7QPvSCc6uuL+ZEUcvzp4CISlWYAA0K+9OdS
5LZiaE1a7h6ObfUxgkywUVAcg8HROzDgjd1/izUoSm0hu5tqzJNrM7X1beig6ZzGkrChIC5xdPjt
Ou0d9BgtYP8zX9JjqNjHykUYnj6/mTrm4KNbXvuNCsMp42szGIwJZPWqSRcGke402D6dp3agO2GD
5r5Mcz16xGXRgPEvXkIUHUTUyH3ZYxCli+QurFEpyXDgPL6+kCfeNWbalKAYiAFfHX8QU5vfEA2U
230+/SwnTW7UEjGln6JfGV+/PtaJB3FOtJ7rChq1VN1/3jOhjSrsNUlp72s/VRoOK/y7r6R05J7t
5jGAcUueqTBOvHSaxsSOioYv1qe2flen41AHBacXm89hFChLgWqHOUY9LXQxVt+quq9WqDE67+/P
VdPoYtKRokA8XikNxUVu6DSFx17turJ6GNB1eqAbD/cjCR5HxwzOPG2n7iSXljaAwGLMUnZ0dS2m
jY0BVFghh3U5ah2qhFyXh75yQdJbbKS/PsMT3xxOkBpK58NGsXj0BmZ+DYyj4NIOXcDkwsBPpFZF
tdJRxP5PDuWCxHcAFtLnP/oglLYRSVJ/CTRxi/zWhFG+qG1pXUStpp1Zvk49o1DheTzhEM394D+v
YockLp/oDHhN1j60YfGOD/Yhbbh/UVAdgGTKv94csYBhuhB4wpnUHL+A2sCsTTRT7k1iQuNn93d1
W69K+gBnDnRiYaalroJwpPOMjWO+n7+ViOUEPE/12QKmgfkUDMPWmaqHM4+Ezt84WpX/OMbRM+Eq
cRIbBsdA0K8tDLBS+8ZszDvRWv7CT3FmRoHaL8y+LleNFQffir62EQsxq22dmgwqXJlrqJdMeo0B
BRwZlTA/RkjVuqz3k2GEB+EGwzIfO/879rh8mzWIs9jdjgDIA38Xmg5DCnWAi6PhhVvEjO/vJjdD
bJVrDabgrKm3alcRnN0jHb2JU5XqsIjA8SdRfRMOdrjV6oZ4HhOJZqeH2VWn1J3nJO5DhKN4yRVO
Nhm9otmPaQP09sk6LPqpXIOsNxELJ/1lYejRso+wGX99eU89m3zFbY3nhJDO4/XTqkCrwU/OPWTC
r9UgX52wJEEAvHJWrH2lL/4Hrx01N8Ue7XsGQkfvghmOeaWDi/NkFc49p+teJLte5meK188tP4Ne
qdBp/NEjAOz354NpDEmo14Obe4jID2UZkdvWOz+q5BtD6CsEKcvWFC8BkfRfX0399HHp0nJF2Vwf
F2RumVVZ2Zv0RIpxeg4HYoud2lAOGF3UdI1mhj3ODEpay6SrVinYC4bbOQt5JTrI8qgh417Z6Wqr
bDRpQP1GGMoDV26ZdzLBduM3U+vYqA9IARMshitXaha9F3taBZp/j2UWINVkVgtCVMmAllMZrAlL
wVGelu94PrTb2Enh9Qw9JDJT43/PJnMZNjJe24otHivdPHcrTq3pFpwPAJy0GXRtvmS/rRGR2pA8
lXS5p8rX0cGIO/bqNtEIdf762p9ai347znFh1JVdlhYu8HXHTNVlTr8BeFu4/vogpz6IFhRG5grM
20jF+/NkVFIVisqoc4+hkwMyMF+wGX8qEuK7CJI5Yzo7eTD6lexZyCP+VPZaNYtRDvMJ/Z2VsROF
rQemHwUoWmpcl1+f2amFwKLtz9cCy96n4hdrsm7FqKi8Oq4PogGxTbTJU5HW73BcD8CMzlzJY+zm
XMiye2DLP7dJhX08p5ka6BCOQZ0WDymp1ZPQ9s5U9ztBL35V6EroGWUll0Pp6ncRRGpvDDA1BEWU
XzmBk2wAgo7fbCxB2DN82Ntnrsepx5b7rNNGon/7id7RD36jJCFlTl+V77obPIaiu4f4du66nzwO
kBCMLog2PhUHTaeMkCOtzGMnWtLNka/5qPSroq3PfEhPla00pxBtqPP/sY/eQ/IbcHCgvfQknhEA
gWunzw91Ye5jR7tJi+ohS90zjYpTD/BvhzwuWOPJSNHoqZmn9GR2tsW7a6SI2619XXRn9hwfON3j
MoEdKUMyykf2wkf7Itk7gCwGO2OZEeOLDMtfPZkUWJY1B5j/HM0DZ3mZsSKvScnAa6BoszKzRvTn
ds2TQVPlya+cxmsFjgVcbfiMQlnfw3svVk4OzYH8CGcz2L3z6JismgsrJyaY7DoioJO5tVmIX2ov
sLMUDqQS9YVQxWukOOVaUvJF0AtIpNWjdZuN4r5EdM3HXphnntpTb7E7O3VpcfDcHg9gyVhqIKmX
VH7ltJvkpC2kajyZpXlBz5QMirE/c8BTt3h2ZiGUsWm2Hl/2MtaCsaIY8qLKVdDFtXW5mdj9rsj8
hPvXzJr0rxeqD+3E0Z1GMSM4QV4XtplHd5o8oJQpaZp5wFTdZdi31r0REiJJFIF5ERZp+vhBNYgN
lJMfdgEnlOlj1k5yLZH0bZW+R7n+9Y86cd0pNmYLtIsx8NOW17VGJ5NCT73EDYx1COTmijiLGYRQ
NE8xsCgPXeTb18c8pp3PKyiqBLo+86oNk0f8+TEKBnMi7Iw3upl8pKx6YGwQpOobaHnN1rUtfcGT
gnLSTNduUIfLkZkMzgtDW339Q/QTa9jsC5+JZWxzjOP2voo0wsqIycG3HBML9OFriPR0OqCtzgle
kcLeyRg1MharZhGkNJE1JWOOOuO+b3u9VzcjYNbnkPDWJdl26jNlMcm2PY8Ujqlkg6jP3CLJfx8R
Y7NkE/FqxeEarbCxqpVceqFV2eshbO2VE1yIItHvEz0fbnhtMaGNvAhPoQN4PFXt72o7Jmc25qfO
nwkYHnR7ntAfN45ot8UpcFrOP02G+xBZGpENQ/QUaUq4+fpanzoUwmu0BrjR+WwcFSAMnaoqmz9L
bkGcYlk5s5tvKAllIXL06etjfdy34zdt7v6Ce6LLiIzxzwcsV6y07Ukb8MoOwstCMjDG7DUBSvHh
faxyO9UuNIgqt3IQ/bUQSnAQktgRQ0/LbUl08O7jB/0vvuEMvoGqeY4y+G+UwCfe4MP78Nr8jm/4
99/4F9/g6v+YcO6oWF02JpDEeWr+E9ugWv8gbhLsxdgCUn5zj//lN+jWP/NXhNIMMel/QRr+w28Q
5j9QIACpsTXlKWSC8lexDQwueJJ+e9LoaM0yUgotg00TyQ1HxYkqFQUQSaHu+krUT51ikE+Tjj+c
QaTXoEArXPa4+wYUCHd8gK+apuyeiU+raDYr95VaN/t2BENTOfZ0RdivsiMV3fJxCJA40AIDf21t
uwCXXaiVZzg+GnX6iUFzm9vmqB8MI0oEFXaeavZu0mpgwtBi1IJY3Uq0YO+SqYAFm8iyvHLKWrXx
YRFYieAtIdAlQxjq06MgyTRQiU4r+7quvqVOLk0oBHmWavvQHSzI98J35doOVeP/sHdmu5FjWZb9
lUK9M8B5aHT1AwebZDJJJrmmF8IluTjPl5fD1/didFRVVER3Jvq9kEAiExEuk0sczt1n77WHXUoB
Cu4R4FQsmXKqhFWVsPYCviKr8lU7Oc2iP5tQpxlvUfgbcH1mPLt7Vv6LdRxJtpFS4XZ08qd4UcBR
+5qzHSnTxmp+5nXsfiVoIU646gN55Ih2AFXagTtAaXmc1x6dWvAtDPtibvQb3mgrwStIYjdxDq4I
qotDi7HEWS6jtckXNwQsdwCGRp1cjW7moy2LQ67MbjRxyH+D9kZICTMlDafZY7KNIaBP89tOr5tD
rk/PeZMZ+1xMua9VXnIA9E2taVcl6Us2Z+BsF5kdHXe+BfIPvnocX4akgvdcDvdGRSuRX0sWcDKx
P4lMbo2t09uaW0OgU3tZzMYxmYvnWQp6Pj0tP/He/EgyIOtGXIyPqzuSd1gVGsn4kSoGe26sLnCA
ndTZuZT8oCtfYR8+26X+3ZSZuFnhffmQVC9r2jl02Yg3JJ5TJZv6UIisDTF2hiQAdVaErX3Ttqq2
67v1Pk2qxi/04plaRsBUvdJERSV/2Vlt31b2Gt8Tw7c5L87wp6mGJDQRh8UykrGSxN9nKFF6btih
lHIOOMyXwHhleo7Hsr91xcbOwPBzdNCVdjj3LTI+SUqbUed+ZKNOv5C0sg8XVM9pJopOPNNSrkm7
kNbLk1+xETd3liIeLZHNj0DbSjBn8GKh8WaHurBtQqwqHW/wGxS/tkZCVRadp7aZ7vpe93YJdIfA
ShVvj6PkV2MV1VGkogljnh0+Voytn2zOPhrDbAJpkTNNEuhDQJSGsGmMCoamQExbqZGzVAlhVxnI
Terzk2bVgKjK4lkp4+O61ozIA2FDSygvFgOBb0B9OKWd5TG9m9m3MVr9+7g6Qa4JPy8mFI5BduTj
INsXZ2qWxhvbFtzxYw9U2DBX5Rv7H44s6brM243jEv/oc0nZ7lLNyoHk63hF1Z6cx5K00r2tAjYj
etxnl5ZF0c5oMpeSNjJCgVbCFSEAKAKhamuyz/JGP4EJ6CsGL8GncWEVqx9P4nMsOzI+sZT3eI61
QEoui8TjIALcdF6+upaHapQ4JplZwbtVF9MyeaSO+NUECt5Zmv74bklNDpP41rpuM0tPcbsjcDmm
30s+eNxrk4dgbapdy3sXwPLbYHG16BvMet1pslJv0tqr9lPmtkHaKfpexYdJrBSY4ZLbeydteEqA
WAoasvqRRYwQFPemFbedEcXeSi00LaO+7q6vM1vOZydr5wuwjp/cUi+0xqokiGj8qjpxIsRlXliv
FmEPQuOmVrIvDkp9mBGafK76nFiV3VrZLQYsCVBxXI1w1SrtvqviH12pFy6yluGdW1hnJ82jkMAx
5FmOWXtlGag8omg58OasLCTq3QVr5fVkdilb3FQwXY/ipp7B6S/qrR0vTSRiAveJEOICG72J+Dr1
rlHUZd9vd21hxqxhVwn7nQqvSIHXDURd3rNOBxy9DIdJU1OQyoJSVkYrl7oAu6YzYSF+3VgHU1be
Z68PD868kemHwpAHwxWv9pIzy6qqEhGqP5ocOcNiJF3gC60V33FjmhHSinKzjFYKU3XUwlql27Bt
Zhp0iJnvYvq9fDADl2xyi7stNn67ZHRt4Bd0wqyedX8mjxZIhzS4oAF+n3ogYDhtugGUELpZtX5P
zU3PM1jceiNPrZXqEn+jkgYqsK2jKMhTszGy/ESbrpgq6IZxm4Lm+YqerrGBIIt6ryydd+xVuVU0
zqDDqRv9XJj0IlUxRDBqihKyhe1CukM425ElHp68LPdCwy0WfJOlFw6iO3oEXXwA1d+gVn5UmdNE
MOPGnQqJIpgWbw0UcyOE13O6G8dqPilF9wVQ47YU8XijzaC614kgVwmJ4g5XinrW2SVGtbrkuykT
6nHFo3VQLCrWO6juvqzrLHAT6vlwwC/EufPS16mju4Oz+b6u6gJQjLxdWoh3DgbFjdXGsa8twCvx
/S1+u+RgC0s57IeMYkxQCt94NL0d+bN3ts0kjFdy3WiwVnxL80Ss+zLn0c8572OjyQZqKfr7uNDj
IAUweyHqI3m5661vq8kbLYLfrdf9MkVW7kqLgUHO5kvVj2lQFUP3XLobaKI3ex9yjfjuRxNW0JAD
TeUh6jtwae5xL+UPnt60R9XV17NE2N1NTvE+VjH9E1tokaeUfHEXAJ2mMB45L9UB2zMoL7PLc52g
8IdeU1NZ6cRmMbTbu1w6S1B7Sr0bqL49Y9eaIrGsZkCi+mNIYxBCbMn9yeN7mNKCsiyvc58ROlcK
5AcIkzVxbRsyIhk3fmAt374EdffGbV+IWzHV7lPnWFsLtbo80q5+tClqDSDhJg8jNSf3lojzNwfy
A8YECANlQrqyGQ7G6JIandO8jawh5gedZqn5wwMuB2rGptVOuJHJSVcPusFJ+E3LaQnXjugrZgtP
gxCif1n1XFvhwu/Z11utuZPaKg4qutCBfJT7PhWD+jaq82cOmOhuVQ2FLJ9MJQlZYdxZlS0jkpAz
ncBqi0DNtiLwdElSMbYsrgi1unauZ12nRR3UgKcmmIlYp13HAovxPfSsGbcbNeF3ijRD7ZHT2/u2
1SxumdpmSd0P3kqhAad6yDsGKtBCFbdQzwgs+etge3RKJpQqTwQnIBKS9abw4guyn/VY25n+qSW5
UgWraXs4pbJxPkLYocQ6Q34mNmct86daumVIr/PwuNJfc4RF4NzKlFCrV9v3q13f0CQrnFDyOpgP
mrLmXM4gsr7ixKEPBdn3zhNWhmDUm9QhZVbYVxN7i8xog7Zp1zLsO3LJjTCaa2+YfRYs/Cguc6ED
7FFjGsIc0Y5JuPauqEI5I4nXbkbthtbnYCImsdPYREUt39de9Layh5YUV/vOKbMXnmbFC6+48bWE
Xf9Y5CKGk+hkR/wOTLxxRxyUOF3uZ8pAdnuxp/I50bN8uUFCrfAOA6z0FApn/JSCZGD6pXfSweQE
aTVrZL3NuqUpJ1GjVR36B7HO4gWy1/hltRO7uKHxbmDZiDszSfsfDbZViChDk4vQ6ACEVRZ1YUxX
67PXi6qBgGMN0xN9SLoXcE4avRCHmGH7ZtkuMspy7ocbnCzUxbhxaf+YYhhir0kBbCuUIM6ZfkbT
40bsZ+EvvT0nkVmY9sWGQ/FGZYitMKyMj+VaU6w2pLVyW9YwQIAk1juKsyszrNa5PI5jrUI1yxPX
x6enuP5QTdWLGs/xg+RfPcwVj9e+8h5pTWJTUXfjR10B+lBSJ9/ZYk1u+pqRtKxlB5OxktWTRneM
j/NE309uVZxRr7rdUglIIUlXBq2yloNv9aRHJ62eHkrT6vsQXg1Nn7TDRvDExnNVr2Cm9BwLsjMn
oBOMeLm6Tt43d3OSzhbW71nt7IJGWZvE91fVpt4yuOCjdJ2KCMbNzIXaQQh7Mh8bQUv6wGNsaVyn
Hw65R5DZn/JFrjclKc+AWlktKte27kNjSHmOzm5Je+lgGweR2taL7mbVGJIWap1DX3AvfmCkiikV
Q7M6k6xn5cYl3OcR+W4i8/oo2wAcHD1liL/NWQqlPYyDp11nkBI0fnfKfrXsNJQAB08dO+djzzUZ
0r6TndvcyoJYH53vqm/MT7WGFer3FIrle0hkUGW8OHujYpHFFIWrt4L7kcaJdbVCGw7Lr8ZtkwMu
WUZwTaRK0GW987zmkxoBDVrNyBtKlDD2+j9VBuubaaEAquR83Dibu4Yve1r1TmzbzpbNo1ldp0mz
Tmub0U5Mv3NopZrRgujGrZQUYP0RbpgOqLDZz4UEQY0X/mKaHXU+fI8/BqbIiEyXB7ZUy6OEdx3D
ebdEs96LaCydo9LWMmw4uF9Fknm7vlD1n8TtzENV9C3AUZ5MkF5dH+Zgus8SIj9sG6gFzyoMK8WQ
Th+lp8g9htw7Y069L5VAL02pmt8LlQ5mXV9w1FJtXYxjci440hK98swp4rrpdq03W1G3bDQSLkrV
1/Isjaa4SiOv5DUez0rxPjDT+43HTgCwgBEqE2+SeiLjCKdaDIGiKqSScyp5mm3hXnuOcieMdSHw
kBJGLsrbuaA23gIK1zOBK2VULmn6q21tE7xelvGg7ZJD3CjcuwMP/rHNg6VM4bz21Ir0hZC8dKbl
IRWqd5FzUkR5ndmHws6sSC+JxasYvk+Zqt27QF5gjAF1DkZqwwdk1LBuAC0z2HXupYA9HszQACOt
jAE0l57xllBqQCf3QBVblaUV3OThrTOcwk+luzetGXwUAaEvsDdEOzOVhuhq47Nz8Mx8aZHonuuk
xORAgiN3Eht6R/kTN2gaARVP4avMr63LISJxQ7oFv+Brvw653K63UW0imNsFuQmDKDa6oV9SpXbK
s4Hev2GOYaYDVmBm1tRAqeEFRv1W4pOYc3du7LzmahkcILaFE+i9mW0Mt+Ie/UFVw9GcR5clgiov
g2DezlUJeWCTf2Z3aI9eB75pneDhJLmrQi3kiJYTjD9UJrHxSen0h1w4KAJt/ynSmeANnbYgrgrn
BJc0TNOlPbqt3fECVoqT7lTyYYVVu0uy7oPzGqPYUmdLaK6wiOqxlQUwgWF5kQLsL3rPrUG10DOj
1FOmdF3gwKS8IXc+Bd28Mjg26TGGUzRg+Fb6sJbju6d1txPdUX6a68+IqRQcShOeLlniYMIs/5LO
WuUbXV+HSL4o32NsPa0NdVnWWug39ZKeM6V+E61DEnlIHyF5f+PVZv5bmI7qhF6vtNHfjBQcvwE/
5GuwaGdWk94IaXx+nrFZfbdtpcCqq11b+KgeDN9zy/ZjtasrVDM18RvILKFoXdqU1bGg6UlClfK9
Zbp2Gr5Lv3TjGNlJTBOsERNeKNVjGmec2doXo+Fdic0D9CVY2xDWlzGIQbdPhcKdUEW2WvTA1Rgl
1yyZOeoAODT569zCRW7vJOV19LUVSkM5dZFpvq2vZR3BQdYGYHVpe9HZwB/5H/yjona/9Y2Yljc8
PNwsPW206xOQyR+TZkyfcdGO3b6gIiia7dH0HQf0uVXOJ9qiC2517bnnlRSUmoDDrW9aYLuxHbyR
tjzNpoXAEkx5bOX2usUkDD6BR4I993I6sMc7OLJ7T9z1NHPBB2XWqsciUW5jD1DCWlpdlHfOqdWk
2E1G4URUoJWn1kL+6zwqgyj07gImUx07R3fuE/ng5XQhVRTIjfFiRd5cP3RmW4cIM86xBgjqO4pI
95xdEBDXSrmbdJNlgjnc0IzdAl63syDBNr1PVfwdpIu0w5xzOOutcTjWIlFRLsSGSLC+2in2HkaF
0irK17IgbZb3ItFQzsRiEADrMz8XxkdsSe1xcuFg2/My9UE+NtMva3DkI88+Gg9sqweU1tEJ1yFG
qVqOOUAxb0tAR+gsWaZHvVpgprfrW1oHKUlaDZPK2oy2kchJtIp2QjXFGs/7UfNW6PbZApQPTM6b
RSS2AsC6rp8F1YpzoC2F8rOxq/7OUUvlkPPCA/3kUDTvFnl/dgqOSKy38zScQXYAQEsio1qWD+Ys
bq2kpcETk+5dMxnxLRDz8VPJ7O+k14i6eakynDpk6IcVh1xgZQ64mBYu7Q93tsZ7XWf/dOlntwFR
41TNHhV0azwUG+tjpQtLazLNoYsvm8NWz2q6XHH97oCUpZwXYuWiZT2UR4xn5iGL5dOSWD+YEKzH
Lk6aXdIt4sB9sER2P2gcrtxnPMI84dNaf0zUsg2G1LhztSH+Wc1bhUwVu4Hm6DrYDw7pCuRJhhpM
vUirBCPSG2YIMbPw65ugzzN7PJk1zx/fFhQY7JN4mjeRqASyghbGTFPZmo9ZPGe8m8B/BA4tlM99
CxKy6+DXg4QE0OiPKhrf0uZxsPBceLMb8hAX6KLqk+QL0PfXjevLWED75DaOEY0QqGlgp53g1hjb
8exw9XSB2k7QULs6O8M2oE6QF5bni35MmJgWuhZIIIOv78U2CfGUeasK23k3e2ASfjHm4kB9Oa3i
ygwdaMCpXPuJUsrAdI350RpbgfikFtitOYa5/CYU77mEpvhlpUmeUJgRkypEU1uuSyHngubbKovW
bmZ15QwcvGedVzQjaNWG0sAlwHgdsSJ4WBTG+nWw6UIobBESI572CaChhzmR+gscpXoOMY5XnNct
7X7oGipHKZh0rwPt50y8WILvCWDKF8XMxpORdugyLKjd2x6g00vRKuoFqPyy11tABRxeB+NhYMV3
BV/C8aXXYu9GUVL9gzLI4iQGVz6SvUMMnfWRu7SpeayCZ3Fr+I0DwPfMGnJuysnkjTVOqIK+0XtJ
fkHhF7xPPHKqN7QYLRZMzsniN13lUSz6JA/nYrhfk8HMMYC34OWRoZ5Uspin3ORRWZfA50t6/d5i
bXMWrzZxWJSO/pJ6HkVpSZ51L6NtNbtJ4a2bQOTkZT81IYedLMKclO9bZXJVCjWqmx7L2VFOQOZa
utrOrVbXEPSxzp2btZl+iLwWM0/ZrApTZaJrpDdjHidCeWiLrr1YC6SfKtWSCPRku6fQgfLItuAq
UfpJ3GIBMF5RbxVeYlP7pDLfnfumm3ajYPpHznR+B4JdlzSX1GlT7DezywhwEVW3o/A+FYkTlIdT
fLBTS4TKsmq3nuTWMHIdb2JnHJtUc+9rVrnHabHkyVYc+H40tYQmIEcuGs8J0Jv700CT6K3SO8XZ
tb0PuKVaJCmL2+Xu8jOhGzPQzYKTgZsjK2pxhVbWL89KZsQ7p9eoB9Up1wUtAtqUsGEg+4XK2qFB
s2mKGriVRxduasxaSObNgf3XMMuqa/+WleYScFTAZtDD6uRFBmvKdRp0YM0ry7C2dFleZyvNwiXl
ZZPT3FqgZ8nirDgdNXSsb9BYNSaNJt1phbtCblovFnzziAfaw2DMyx3eTHRgWTx7g/5qJDysYXpH
mWmsWzXvT6/ubd9LWHhMU5qEg1Kq7IWVZqdrhQn4Bjx1kl9Xt+WoQHVZ4I3q6tOJdUdOz4DM1720
Q5ff28l4oE4A9Ekn9nI15bsyswbRDeV1CzHu1JUJee4U+hMkL+rZHX9WXt49TGP3MDZ6ufiQ/Xi1
a9tBMC2VO3IbG5eQIo2uVvWzKZUvU3HG261MhbK/2fQz1mAIPZ75KiZr9JNqPsu2nY99+UcR/H+v
rf/J2lrT1S0U/P9eW+9/NX2Skfj4VYtMLMevf/vXP/7MH4trV/2NFTOnOmfLqTIKsJ3+Y3HtWr/Z
qmeSd98MF5tt8T8X1+zK/ygaMNTfqHJCENvcElvE8P9nT+2q2xr6T2tq0wNAxH8s4orY3S17c2f8
ycuKDEuHa+OWqP7J21SkEDFBC0c4nV+Z7x+RAg61OnavbqW9grTSdtARMa/Ik1gcN1o5oRyNqVqO
A3RE3sboWoQHaf1dVLaKwPAC4HH99xJLGzyf44aNO6hnhXKsd5Uuu6uiL/p+3R67Rsko37rsAmPO
WNGYOFcUGPeeASMEB1/d1BPHfnrB6QyZOlL7ALnCZTLhd4k+6GR1twyYz1phskgrueiJ7D+gulph
40wOQ9g0Pm38xyBZZhzwGeqXqWgP02pY+0EkL7bJ9hCjXLl3qjK9FWqm3eQG35Oq1tm9Zg99ZCl2
d+8aTmRm5fM4o9calFIvnW0dKkf+bKjQ9aUh6Xwz2/mDPqfkho0eERoGRL8tO3uPxAYawuyd/cSA
EUwcOrD8GF+C5PDOHPU4JBbN8t0Zf+pyQWEW8pR7BWWrGTUoOXXA+1XUScRvFR3bqa9wUHeiXCg1
Ve7ihZPpqHTzoTU8ijqdRrt6rV6+Cmm1L5bMd5U3PRBeqq4F8fczLOkeTd11iiJgJ3vbwy+ZUI2k
GnR1V7yOa5M9FEZqHo1BEQEUcYiGbSL7x85QcGbjV78xi4WXklJZPbFQuzvTGZ5d+qacXmNPH74Q
1b3nuTJAc5IER41iYXlOpUez7FSYx24s3QdnmljYENFOOIuD/BSG2745WY5fN4cz8VwXGK6sEjim
ChD+YtbQxGGzlVQcJmrL/Mz8G1I0Cms+8/SRSoOx6/xBb+tTj+jOBNSo9Ym697FjA1Y7qMt0c6NI
NVV2UQWFYwvhnZ0+Ofm7o0vFBrQJjtTSs/j597Zv14iraK6y5lEDun0xAILfmFPunYmH5O9tG8OL
RrvIEjLtq7arMBFEQjXme96w2WWkg7hmvWfOtOnSlrNOFZQfMVHaZGVyQX52zZ+dakDvzhb1ox/p
iFRoFue1PoCdSfqGf4eKiHt+gEogGfp4p6mq9oQPtT4B48727NCWMVTBNd/ruC+eLc5gxcEaJH/5
Dh7+1SnZ3wO7UOdrYY/NzdBYHN2Nhd9D65Z8QU3MaReVfVbjW+BtPouqfWPIyPYZEr7jz6gYIftw
dEtnsx4y9mQXqliHL/rR5V4bjfaXNffzfTw2HIO37yyP89bdsRnky5dYch6SFQUws3pa2ujbcR/M
mWsQymX1XcIop2KLAp4hN1mf2Fush8aKJcSBxtA7WuKHg/L7TSVsrh8tyUMkBCG/sMYZ5D6fzPz9
9ysttwSfBvWR5a+2EFrO5gkSB3WYd1NLINpnnh7Z2nflM3Kl/jKx2mXBWpnOQ28l5rEp4vmqzYx+
fc+soiejY+IU45c6jmZ9UiqgIb4eg3Yt0Z+/KA3ILrXa2Bxy7OWmizX9Gqu5e506hbY6rkicLp4V
v4Pq6PwJPDX+hHjmC0mXT3TIW+7KJFUeoQnL/WrnzWOXdN6+KYUX/f7bQvxuHrMEMTkYiphUFSED
zL/UfpwXx7TOmEHN2Mc6ClzTTvjyzM1J4JT0qa0r/5W57htpjQVbCXwddmOXoU4vslvuR2V4kl3S
IBPQTkrjdFLZrIbcW12Md+qU3Kdy6+oQ6aHK+29r8m48o+GMhBeu1p0r5SY7Q6Z7Ya/PST/YoaXO
7plaCR50sRUVA2TbdmkC3CjNVfAeG33daMa9lmn2FQwlYmyuXWzJM7zQXAiWTmtwNqTIPqvYGc8e
bb95CAnjBDY2vteEMt9ps04JMWWKoGZcO93bTZH7rifNaGkLdost7SxScuwUbtHRH0UpdE0KSnb6
L9YszU2XZu1Nvo5DVOsIPoZuffaaONSu9cBrsoRCPBp3sNqpbEv010FxP5ex4XBUD9WOqipaQJZa
RkplLGE+rGBn9F6nAsG2m8cRgxpU3nz9wrQS6GsKxHPd2rIF3pR8bE+eU+yNXKSsVlZ+wZmt7eYO
x0w+LcW5sLUf9oLs6HjwnOal2hajBlnTrgChPLbRXBexr3rjifKpdqcgMnQqitBcN+p5KVTn1HPh
73OcFqFF5EuFCh8oFbQGbfk2lvbaZq7zK9Od7EBbt/ru2EoTakXxJLQh/7ksihFxr5M6Mzpa10cO
NPHgiZPpIe7QoLjyPCAujERJeY1vgU0J1ibUvfixq4avdAE1p9Zs+ue0hztqJDITAZritqZe+zFa
pV6fG83GvjAVD1xWfaTasYZAupjRpI91gyEJRmABxTk0BwXdWNPbX4OlFxGWJGReRnyjbX+OZYN2
6g5emGvyVY1xdakNb3tP7yz64cZP1VTfutTYk6CI0dDaxYc4z87ToPCcUV257U3rR7zUamBzG/p5
Viev4FWQswYjFJrqnif2NBFDgvtlQgS9Olam/aAuYpshKGwKBlhYBJTjyWKfjHqPmpr/yJ2x8M3B
rH4NsZP/En1fnrwegahOhjhspCJ3vNOnXTHwZxNWFZh31YsT580D6co5TNKOyYqeD39qe/fSQuh9
xxpQvk8kZi800jSBxYTlI5GtYcldxJNcZKMTpDWegrigNoQDZ56c5SwK7TToMXDFdFjti+51IzTc
rlK5JZJnYc/KnY0XMEAjnzGe4E6EbI1bRhY5QofVYzvSatizTWe1EIjXidcgbKNLA2L0ZG4hL0wm
dN5A+X72ukxcp2LNwM8PXV37wquVi6Cr4sikUCCHN12UzWUclJPVbA7y+buudP2O3hXxY+qz6dCm
Tvdid+h6Jc/CkFwCorMzgdsxMVaoznosKqawSkrlpDY8wGD3dlRiYZNrWUEFOQ02OxQsHE1d2e0X
s/xwBgoyhj6e7gpbUW9pb+t3pdH0+05PQW9MVBgyM9zOTb4zFWWf6IkdlO76lvcQZFlpk4onSNYH
sF9hMqdDuaNIQQRNX5j7FVj/nKUYbxqF18CIL90qB3m/bkuxQjYDby7p3i0A7x67fJgOrlEob4bw
LhoS16/JYTPX2YvYea2d7MYyboHNdxvde2t97MHpbvlsnF3qlTdoc1c7WB5aj1q5QUXvMNp5P08z
J1JjfVyIdF3mTCcN4br5fqlpepyyATUYyrxskl+oQ3tD8MrDhFqyAsnHaCbweQJqhC8yH2J8qfGZ
tO4VRLwVOhzlj8tqz9gl3dQTISDyQotsY716BU9X7cYZFTuTUd6mpdbui2rKkwfyVRy69XGYsJMM
kylxyClKwish6XB/Fp6KVoCiQ7z8ODP/QsFlVGFpkFSFFS3sX8LZbXV2z9CyMbnw3h6bsLLxrvpD
ItPlM4XIJAF44vbTD9sqeK7MB0X15I5eijFIzHF6jJ11jbRlHS5JjojDUse8Fdb62q1kU9bWvmZe
g/q4CnGFUKyj3Vk5BQit9cF6aglyvV4/tEETt1PlKLtMk79gTtESidZw60pphI7rmCdz5vSDf2K4
9yhWOk+s7K4Jo0qkx6MRLgpyn7th1mnr+jkJAK6Z0psG7/v4VCHYojKpalB01Myyop2DGEWQV2Vb
7mdhZnv88U+egnRkFZRKGAzaZZl/OfokffaX/cWmX4qqmE98OEMYi8w7LQnL1ggGPUN/svTiQzUn
8eUUVn6epnpgjke0NdjMHfvce1ShkW7dkXJVwoJVPtbEGCIMzvflbGY98lRZrS8lNTa3Q1p9cgBN
MEXo3cY2F6t1s9Rxg20r/eyqire+0lVfjrS3Z1YsxG6sM7nrNbV/Y3yxI1S++Srw3AXMQFcjy607
I0efQyUtjZNqel3oLCt32lhPz/Y4jTcdjULntZR4+xCVy7uixm4TrK6RftSUflL2CH5hV9GuW/Ae
7GkT4miIuAnmxv1yE5UHh0ws7ZoBqnsRvdO+rUZVf6x4hDHZxsa2Vq+hJwSjClerZuiPLG118Y6A
zx94MEbUehyzJa7xOnPIarK1uGQJplwohahUnWNQslCn0OjzfGK7w4fTeMFQkjcuvl+qT8WToat9
Qg6WDtMVnDPTM6VIAWZg5ClW+SiqfTfI73SoiFUQdzz03dQeZqX+VWxR2AFyO8fH4QzdnEKapHev
dqXK+yQV7dXIvTUsJhySa06DtJU0bkRHDLsrz41PfGM/OPjFoeOlED7yyj2SSME8999hhd9lmn+i
+uiGZmv/SPW5/Jr+5Y13wJ9lnz/+0B+yj6P9BusSFNoWEcWPsfFQ/71u0vvNsYFR2XA3qEZF2fkP
2ce0fqOacWMMIweBdXAIGfx736RKlMEDkrPRsVlj8wX/1//8nP9H8qu5/z/6zvCX//8v7C3vyZKK
4d/+dVN5/qwCuRYRBTCLhqVSI/+3AJom4aiqatIcpaug6xZ1wi3LNHf5Pfj2px/NH5/958/6W76O
z4KP+XvKYsMX/SWCIwdVWbED10fHmLTLKhftko+G97zwEzh3JO+if/x529f7y99ty3qQB4GYCRzj
L+G6XoFryOafz6s0NIYJmzhz97xqFzGbBsvF2DYiY3a1JwCW+tM//vC/pehQ1FRSZORQ6LlF8Puv
8lqnqLxjhr4+rr0QXwTEOEGXmuT4pq3zFdq/9xzr6j/7K/9ffsTQMsHF2rSH/h3PIQi/95PrVMe+
0uZ7mkDEl6yrTTjIOKMnKpmMf/zX/NsHEh9HGeUiQg4gRrP98z+piLnKDp6tpndIlbi5cdwWk0W6
HWJdQ3k3EP/e/vHn/Z0ZRNMq5BE4/4CvCCj+JTRG36K6JvEsD3QRkScBnDHod+vaqWDvJxMLyTJm
2sUtIbw5S6FdOzz8z3XbOlOQ2gUdC4kzOFex6DpPZWkRNmnbdKDjzptfF939J1eB9TuP879chA5J
ShSxDdoKxuSvITeaCNwkr8R4sBxCjU8KOdn4ZkhKtdslTcc6qsPFfNKadCkTH+K19sQ9uFwVr+wP
upra9ikbXIOeqtb6mRgDGwpAfFxLQ6w3N9XqagyD9KSc5P9m7zy240a2Nf0q/QKohQj4aXomPUVR
IidYVEmEdwEXwNPfD6nqviKpplad8RkcW6WKBBBmx79/A0ZWbEs1iKtCmryHJiNPatPTTUT0oxJJ
i1HO/q6GT3NFf8dQ294zq/PamEA+OAhvQqgv8JUVJeg3n3bitHFpLgxb7tRw4ZXl6BuqXFAy9L9Z
sBBajC8p6Fx41yipmHJh2lgljUnY2wsNIhbiB7OU1vZKJEmqLzubK/st8aDjBfEiebJ2cYhYDYjq
Ie4sG4GaCtapHlp9Y4ydvgmyhjuLDpv6sU8lR7syrTPMyLpmDbWjfvQLa7gx27Yq1kgI2L6INQ+o
jJTz7Csgr0rlQq6KIawhlnT6zmgM3EM7EK1kThw4Qo4sz8op0DSHO4g9ri3IIwc51ne9rXhSsvBg
iqGHbNZBCSoo0yxTm94fnee85z36M/AcRj/ivg/4aLPfBA8c1c6za7j6LonaYNtY0GN2U5V08Nu1
AfgMOqfvfs7VOI2snlopGfvLJNPt9zytwOsw8q8f5UQDbd+OQw7RBa8WWCIekatnWUMN1kEwCfwT
gT7+Eg9j8EBXCn5ll0FU3BaTzTwZStd+rlowVZImWfxNEVwEkwoeqPjSaGWXCTND08xd2xHApiLA
AoSdDupN30/1uBlcyStldSOU0jBlICVncwOwp/hIAQS8sz5OE8rEennWkUyLlR9VuNMv798mwGEN
C5rrH0Fcm8An3ghwOTCvTn9PF4bluiCBlH1jjg8Gz3obe92wGaMg2PUUy1B4l+XhdhmlEj53YXgu
2sGs10M7ktTeaD+4g9wpFMoE1Kz9qsshHl91pKzAJYTwKfWnmoDHJTm80qS75Cm4RGgZ/IEyTwTy
PNF55IBFhVHGx7btEmM/mX06bijvpvCurkvMNtGgEeZNmEoXXsg5mB7xZxm/DxOxt6RztXNyM06G
HL+0vP5435blsG9ljPhnNqGVEYppIEvJkhXBug7vub2HQhpvdTLB0CGQaBdY+bpB6XQ2Wks8uZ9a
V45f9VwVxkOIQztpvLS03aKv1nEN1xaa6XRlO5m7RvMlvkJkb/AkntxVN2lxbbhkpI9xQ/J4Fw7O
U2dngc38akdrHQWJPh88A4tNoLRihb8YsJ5Jk5RmQPS9adk2XSQOxzKJ3avaLINw1S+3BNixBR9c
G21FDRol+7Keu+9BEtOYaI0+SjZM7uBoh4gzNoE9tMEKk57wwSpbuvfCsD93McZiiWqeS+GlV3gK
OfahgVG/CP0sJh0yDabUlJF5Hwv+B9Bkr+845pjLkiSb5OAaIaf0vOTct1396OAT90DKBHpGL/IL
SGbDoO9mHYcPOqa2qG1RP05tpvMVoT7PugIESR2XDbOS2X1qmClC9pmFFUyOdRaaQOkJonQYdUvE
TxCE5YZjtLp3wTzAOcpNy2NEO2EVvkNYzGwGX/D8EE+FMgy8CWK798+sQs0Q6ETd6p2lhCLkEjHy
tzkaHBfPpuyYB3V4MRp1dEM2YXwWcfHz4hjhRKeekXAtu38iHtoi6Ddpz3vSMKsQmdUiOQZVLZ96
I+zHdR6P5mUdjN4nSXImipphPHOs3hg2NMfEmnXpkf1WKX/Hjbe81osR4G625UMRExtd6RbIYihi
YnUm2dDAgfc8rAorLK9oddvfcmHx99ecWOoz8d0y/Bb4Y6JWTVOH1W72ySFdySjrbSLkMuOiyJOe
V1eAaMydE32lNYilm136ROFZdOl5pL0naqyrJhm2j5X2qUXqbqHOjomxzsTAZ21geGyTvEVaFNt5
pK6Uj8PUZKX+FaE/HAuQ1IuNgXbgu5nTfSEpi+2NXEsmTUNS710bQZ6JtLFMpT4qY5C1pV0jA/bS
xkWPsUoD/jmD5NegqQsu2pFPs87zgH2Qazu/yfOxk0hqm/8jzkqmoLai4MLNa/gckczY79VAekI8
sA8OhO5hSuC4/kVQ5wAMPn6Aq5TDpFhbKD9vSMJiLTnAQXtv4hyvFANb4Ww/zxOmAih82Ca9eEmK
9UivY+qPZh7fLGoTGkb1aF8gGzVRczkzfuSd0X4vIdPDCLAA3DlZG+fZyzkfCU1kn0ZPBlVyAu2J
SVVC039MJu41+58/S5SOQgFHXJ57DA2D48tT7PZNrsDMp550z4Hat4BftRVQFqejHCVuILDUC1tf
CpfAkbWpgupxlE0dX0tgZj5WUfOssFcZslTJ5GEWX+ctp8WCWiKpjbGezAHrzcHzICjZ7rHP2rTB
Ed+ZPoVG5Ty6sWBjnZQBalErxGMZqsSWI0NE96M3A89UZu5e2DNmkOyLnviUo307Qvg0XjpFryTu
xwAWNatYbBLDCx5IMGRa+PlC0W3wkrq3VMPxFClA9J3ybPK2Ip0sb5SWCK0pZ+JY72sf8Vyh2Ko+
hcsXTVOLz9QXzLi85TMaAnHfqpOzSUK702K8ss19JzQfhDFhBsR7orT85FqJ0X8aiEkiRTuBPRL7
d3mG7y1HVR3McNVBY6dkN5HxGInPqU+1HAHqdahMBOUGEWYOqfJ2SEM2LxI4X4jSRpcWeWHAE195
MjbJ9FPxlVXgJJwY8bTlX81G2w5WEOlcX/L5mztyJuOzDJXMV20EyZG03HA1tDFHD6Yeh0hCnJs0
WBdeCA7PgRykxI5oZXrBuT214boprFtEfMnGUlG/E2YkNgqF40pp3ZxVA4EzUZeLu9JmiwHx6hRg
B4wukVGRdG6RvRiJ7SALrMIDre8iWXXNQMcA+eeaXeGlVM2LkU/XgbbHM+Y1hUHfmOh0ahPF0jQg
5imQQUzFQfcwUamNw09QYKddyiG6SZt43GrbvgaYtS/hkpW3fG3O5VLnR04++DmQC+GbIvDzC3cb
Bfllj+ZyhQHTdG1OdfS5plvwqCppXVVDgQrRikwKSN3s8yAnPGtAoi3uqPyImDUIqXbc0Dla1oBT
36qQQYoFWumNdugfjHT+4TQuH4RI9yjbOfQa4k2BM9piPW6gvDA4gdvV1JOGzH5kskNwXrEbdml1
3jfSOHOtqakv2wwK7qqI2W0SVzEj52ExmwkxkmpvpmxMkzWqJn/z8TVquSW9upVgnsSFwwFYEEAQ
b31n6MykASdefaidU9E/aJpQail8Px7n3S0YKxEiVMAyuPbjTfnmekiCatenVVcf8tJlM+49T9w3
rQJFJ8uoOkeUzdXltB1+PO67qz/jIktDdMfNFOeHN7dEruS5lVYakC3N3efOoPNetES6IzeM2b+q
opzuXDdmL26Gpcr9ePS31BoGx9WEWzELnB/x1voTeBv0RLi4qjp0hlezr+S9v+y6qdey23doMRd5
suJaslTe0sao8L+I3U9i1Z8QO2pHXDf//zytS5JJn/+O+/ZH172yGZE//+Q/sJ0b/AW44GKCxMr1
BOys/4XtLBxIyOBzEKO7GL5ZIIT/2IzY8i/mHQ4z/DETT6PFgeT/wnbiLwn6BWfCt9wAF9B/ZTPy
DrZjBBx6cGnCuIRfBzz4K+wSWBNBnzV6LhSJL3EV4QRFEULXH/fQX97Ob0C73420cN+4S7l4tJ/c
Tn4BeMBRSnvWgpEkhFGSaZ/qstKg/3H/h1Xzu5EYI7BMLHpt21/++i8jRZ0RzqrO6kM3Zj28JPO6
ZY9euQgV//UjEakkbXPxN0L/92ZzGLD6CSo11whRspcsz17g8byk/Od/Moyz4L588XffqHNjomsc
9iCsR4Nt4C/cJLAbTD6S/+DVMVcxNSLUA7Dx7YYT1WZhE9ZcH4awUBca8QuXXulfqDL9w0MtG/br
gwOzUykDyXfCM/0t/OYNhW90AVfyeCFvcTTfTZFeaqGHevjjKfV+F2cwiz2c9Bc3oKB+PSMMAT3Y
E1V9CJrW33ikhR9SvwlXYCTPph8V1BTc5sUU/nvTYQY+5Zd5EC7fWa6iQ+hlHpccjw3kr56w0JUT
GFh7gHD9YX29P4kZCntXdgUOLFb162ec+7SfUL3UBGDAYin6etqm0gw//fu5+OsobFm/ri2OK1jD
fc4oaA3PpdIPQzGWx1L9Z6/ul+d5szONWRFXQ8lIcd6DIOr0GYYicVh/Xl7m+w0D2THwOiFzkGdp
orx+qAoJsV9UdXGoB1ltUNoZSKkh3tzMdjFtg9CE6xIosWtg1B5Mzt9NmlvBFqClPA4NtQNCNxAG
nzCFtapKsmDjhKZ1Glpn2BEuhNfsZYLIexbNYrhEuRauVD0vN7CgapAk8rdMMQxBM8N8pOfEQCPZ
FLdAbPJL5snqzAlTpGgFXL+x0M6BdjVOKFMZ7EGOsNXwtBut26k3ilVWan8DK8s+67pFw5EhHsNp
rvzUGal9JCJ7/BvlTbAHqOW3u4JRUrs6H/12SNewa7EHgQRhfkuzhWrH9XZt4IH2XIQ8NF3felcF
UX0dSeg7HcFSeElaC0FS9Dl3qAamwt4NcTts0Fuj/wIgNRS4YGHydHPBxlWQXYu6v0T2tZBe4gi+
IPVTv4aqIHY4VFbdGt8C62gXUAfBVqpzAcNy4xdNsveDwoCaZsovUTw45zoSKQK0Kn9wxyzZN61V
PzZuIb/QUKYO8uDvPNaF3c/8JmphvBnqYCGhTqx17dqUkYat8ocWjde5b7TFrWEk3VPIqyEUvqmv
3T59MQXftE9d+aXwkxfdjuEnCGvV2bhsjTGI8fmU46CxUzmBoaxtxEU3CI/0HSF09hk7erdGRJns
B6RpK8qAJF7kouUR6a9vrWxAr6vIqoPr1I3KF9cIxJWoUl5in+NPzNXB9yGfMu3zNrKPsxnCfcU7
aZslvASMsFOMD/BjKJo6use/hEeKvCR7Cmba/0UDCzF04uUC2g3VvK5m5eb7pJRmjY/BUAcbNw6H
r3FYG8FWigGKYFll3GhdVMcXZL3OX3xSge+59hYvEnucI884bQlDh2di+piGpSJ4qLgL3mMgxfxx
lImYTQEEZeC68UCuvAYrVrq2wMIkn6ALNUpOLWuAfW47BgEB0HvbRrHsbHOGnWpzxM1T4O9RmMHB
dPKxjh8I04iGfe+X6TOkSwNEinVEeJ2IVgkmQvsTEj6qYPg6qznbI1PqcBs3lEx2aW0583ZOaT6s
VBuNPUynTHzDmaD9LmfWlo3USGxgGLWfB4waHqPUds5PaEuhF9mp6g3r6JqLpMheoCY6gPYRWVX2
1EQS+uzC9FW6letMpS9YPgQXoXCtIz9E7ASp72hoWgDOuHDjK9x6Fl56Huxh+BK+Dq2Mf+Pzxr7y
0aJDiOMa3GebuNbxj7IOnANGVAO+DjHMF1v0X+t2GvbYkBcKvywmwjz65RG900sbLtwgozPXrcDZ
QkU/ul55m7iFPtjIQ1cN3/p4So5F6cptH+LRxVHo3Z6YzqLkZ5kiHy6HTgUI4Vnntt+FEDC97Isv
6vmcYOhdMUNxjGZdd+sC0xBUM0marKwuZ1KzK+qbGKOHTdmnwbVFUblrDFZ91ucT9l11uLLadNrO
tH9g4XQwfpdzF5sUfyOL9DmBLHntjyn4mG79W2voBD6xo7hP7dA66p4ZRUBg+NRzy8ReZqo2A+71
W6eF4bEqaJcQuNITvWqoHF066Mo6tjP/VrjQZm0TGbfDRqkU+4dL8N7tnOiFfKkm3LqaMoTg1/u3
YZWpCzESukuoMdOwDxT3eROrhHRK2cQkzCJ3ZGhVAbvRTevWUojx7xh78LrM6QgGOKAMtonyM8mv
rRpmSDxaPh+hqK8Rx1FXVzTbYD8xmcaGW/yqEACgHm8nCQMQOLcX29OuO8bJY5f54oc5slsNyxxx
TBrOGcydq9TR0Y42AaD1SCWxMozOuUojZ4d+bV4TJ4/5ijWzI3YV5NXZrT4nmjc0e8DR2vTU2jbA
UXq+cLrKTfA7iPfl/VBH4dp3y/IYAlvdtj17j0HLcTMGLPoMx67NEFT9zkqxUo9KiOn4vJjfAtF3
uI041KNVf+1nbX5ALwinOsZQGF8747JTybWVWMNXI03b60nH3WWYzl8S0xq/YJKEjx5drb09C+cw
B8m8LeOmuCb+ObzJs0evUcUmseKXCg0jZj7JZ9bzgxrM6ACFxtjGEUxVuPL1NbiTJJNpAg5z7W+G
U0EY9jj0FvfZMyOJ84emZOdVJTuOWdCsx2WgXvJfMI34ucm6dotRL99gx91rBBjW3ppzG77VlOv+
QMfVVvsyDlZSxPW46togxV0vz9nMAG39himSBsVaRGZ2Vo6NGaz82oOwnRHhvJmGZlarvMbqAYVo
g2DTCccGmk4hP7eFLI5jYxVHnGhoTVV+3xytvO03vcAZOd+EjSbt53wapS5mDh9A5Eu38EZaphJR
y8bM0tjY2wmA/BFdgUU7Shbh4B/tocfjLHR7HMRQjgWqdyGUK++lndIYz4chK37UDpJGkUTemfa9
Wix+VKqlunHMbdNq9vUJgceUrDsICDel68E3THF3IXKVjjT2wbGyNzN461Cw97RPfmZm8B11/mlM
LRonNdgvFcIU2smq9qbhWOaYOSEX/2b7/aFOU9rKE3540GvjnXRZX2wcw63jpMalsEqMRJAcE6Ns
y2nPOpXWqkpblDO53x2gl3Vb3YTPWexkWxxKsq1E9AbZthFfsdjVVz1nNEaCEaBraUv0D0FuzVcs
1+jvKPfIhsoETPPcw9MjzQ3jLNGO6e+8qGB/s122b7xv+jW3JcDTpTXpbGjzq0PWkze09tFn7D8u
sN/7yyK9OGFOgWPBALLfVNhYn0BJbM380HCAblw5DpfE26Kg8BV1wkkwMIFD4kcxU1dkgarOWfDO
OUKHCAA1+NNF7R3ytvweEAKIB9gvvOMdeBBcWQP8HpggD705natskSJ4yXOZ93chAtHdx2/g3c0w
QLzI1dC2BfU4Jg+vq/HWHpwiGuv8MNArui5DOO4YZhN2X8bVuWFj2PXxeO9N95cBPVhLaNss4u3f
3JzKBde33YywNb9B1cMuAVGxLQfYvKoA86sC1AgkgLiOP96cjp2xmumLxBIxGz4TBhTq3Hk+STB0
y7n+8e+z3l1P+H0wvxaQlRDTd5fymqhUhLB9doiLwj4iki5eKli/cBc75L/FKsIEdZvD9sT1OBXd
1eBSawr6PNeIbCT90gL1fFUefUkffJLcPNtkabvkyGLObRRtFyX5BmgIYBl0w9Lq6DDdOERLiKil
ubhubRpzn4iWtp8tFzvqFUaww943hHc7hYIDOJw0wS9wM55Op2JZEjy/HvHr+JOl+Psw7eVdUFHC
Z3OhVbylfsGnDGEvknrW4eS6cpZWcgdzfT1a9tcm8QzSQWsIPGksd44KnHWk/nU0H7r8E23I5JMw
Td9MT4JhRhen+uQArTrZO1BUzmtsJv+wDbxDLBgFoII0V/g+gNlvrqR90g+4LFY0rG2KZ5TABlGM
brduJB6sOH9U1mqihX4VY7b79eP5Jpf5/gqaCShRUIgiuQdyt99ehydEyuR54fdjw8oOD7ldBRdG
GAZPRU9pjA+sQ+PFcIKH0p4esmCiFVM7i1se/cx1V9FmX/Zb1a2avPfxVcIheGfbmcLpjeZEWpXt
d4ROYXdmhIjpf4J//9UV/wmvJgONSfIBXp38Te7ac/mKYfrzD/0DVfvyL1sQkBBgPB14ruMCufzD
MA3gimKGHZDdjKb2NcPU/0tgdk30QGAR/3ZqUvwvVL3ogmlVc9H9SVl9wyj9iGH6lrEHsoU9qE3Q
DDR4LC7f9oAabeiuyVuk+bU90OAaoiLRB+UAFISxWRIHA/mtqC7STBgjJS/MPV0TJKJWbQDpzUuG
UooNXKGlPHJSdyYWmbhfOz2PZEMnCbYGa6spW5ICfnnTv8G+3xxpkAv5wf6SPQHf0GHbeH2k+W1P
G1bN6pw2ISS5GCsTZ5F/ToNnXo2QhPI/nRmIuF8tYoZEI76c2eD6Ll/zDTZtJLlVG30VYf4bXFSd
Z6TrHG8Huvm2HTUoKxqjOcCRqR8DeBONXvf2gFSRRvMQ7pwoFtVZ6CUACvNArvSqdENwFNlB7/NL
Gn7bqqTlT9yluM8lDPe9HZa0pdol7xpMhzNCZCFd9EY1xbxGAkTrPBpL3rXhwrDJ4e9upIDg1pX1
QqtofIYKgCOirULYxKXj1PEaXQNUwuWLUFx3bd/vSKCZLqeFZquExSQYLY5eZVEKTbYB/WPuagHv
Axxj7UXJFG3HJMBL+0RMNGGFkGUfR/JeCGwHV8mpjdaqtHmkswu1zR35GVomvt5aJ+7cgD5p7SJj
iK91XNCDOxF9KHpi/Vk1TgzrvjGkuJdpLNpzWdGRuCKajM64601u/VVaPaSwTuED5kXtwsCTiyxs
VqW8N6xc6i84n2gYrrJb6BAtEfR4ela6OlO1v1BEVMYfCl2DoXPctyJMUTN+nUyh4671ia4KCwlH
9xBZjruqVFnEABUWz58ie35O2cIf+ok7zz98u1FwoWoS9zYGZEKbjn0dgrXJ5iu4Nq2ur/FI6XPA
6n0xaiQ1ArlrYvFaEiMHx9BO1yAeoifPTVM6Upwjusrj47x8Em9hQSHryvh+cFfOg8YAW0nyzsB8
FybaZRyN863hm5gEAJDpA0xW4W+aJhGkzuIJk6/yYKFYK9cbvQ2mHfnWDr1og50Uyng56une7WR3
xenD3axI8cxczcROPUdp51xOU+Q+GIMnrsahzm+Q7kXPEnDkAIKGI0uC69ZzGWXDl9oyU70TM1MW
FpS+GcYBVmWcLjV9kYcZ5BXtQudw8P95QLLfdrcywal74wwe02bA1WQJnitcdW12Glpm60QY5aNC
bCyBnp8+LI7OKTNS/g1iy7fDLNQe8ameenq1tV2kLzVKrLukQIaduiRyrKuIOdLKEtIJN2dxP8nl
y+f43LkrIxz5ttk4w8ydPQzneTMsLi8tWZRZXY3hDk583X49UU6p5lkIxuzxghOcWN19Bi3k3IFJ
iwWhbrnvDymYZRpKfUPzojn08TzpC6vsefVe1S8uZTpLEXWz2oLtT9Im6kX4K73DfaOMM6nus3k2
jAej9+bmopPKUDeTDvglOdeT8fOMrU/wObHNIrsLh1Thu2ngghQOsOPmYSki52nhk3On5F1qc6Ts
DIKIF0EPSh1CPFs1VQOkvWPdeHCHThM50wYfrlpIzZAslkXRYZc3r/S40P9Ku5L3SW8Ia+0LP3a/
6tzv5XVKwkADVwrt/d8nxUDsYg8KwadgTMzRUn3wwkilT5Dt8MREShZ1363Q77Ivih1CYI8Uzo66
ptlfuj61jREGWy+PYD7LjBQlRHdmemwbj2/e5QoxQof+6ouPPWv2w/FKKcGgJigoW8Q4yBchG7Nw
V4QoRO5ZWMrF77iqIACcxdICI3DEgu8bJDg+4ceCqDaJ/KuSoJWvztBjQz2LTx5mxlAEi6r/PFWT
sc26Nt4wMRbeUxSfWXmAZxB+jNmqgNcH30tMzib2CucA8uMuyYkpvjHA6Fw1dzYAQJnSh1jES3ld
ndWIHR5aBJxrqzCfDKCeVYe1+Sqbyg5J46j9g8hk9C1HrvpDR1aIbYcqrztoVj1WV9M2y5W+xakh
esIPuNwWHFIbyj7rjqZb+SQga+xkaQI3YeTmrMzOUzfQnjMiejNuJxjf5ZdJHeWfZdp6WBW03Q6D
DyCAQRNJqaJ5S9MJk4Aco2YHhGPbj15+y7ZeP6VBH38a7Pxm9Eyd7pFL2btmavTKpO7c4+NIEkPr
5p/J+22jnerK8iLgANvkWTMfcyPIdmgicINsEMCBCoDeJINV3XPo1F9LB1tWLDTacod7ZPUFTv3y
aosEnMd1cMV0vV5fQWK2VhFIzCbCI/8lUR5eX71tH+QSB43wT15B+/PsTWw65bTSE+XApkUHDiCL
v5qfN9PS5bKqMy/Wcocm7TYNq3pvkuSzUTzj1zRToE9aDi6c81AM26nw+quGLIxPQR27e6Od4REZ
BH0ZqQFTf8IM4cqIu+acDXs6kJ83nY2GCMjCykY0lEqtO4ntWNNP0KjL1r0fkmH+bsKRxK83mDHE
VUG++bgkegMrUJ94HpiTd7rjW9y9X5dETVVYfprXIf4TNXBKucC6o8UhZBtAwqmJ2j5klR8+HvVN
k/Q06hISREqDkB6yj9ej2uEce/EI063BhfUxsRM2hrqT1Bgfj/Pmyn4aB0oUwhKqvYX18HqcIa5c
DHKj8IgL6rKnmlB08OSHcKxDNox/P9jS8uV1Itmhef96MExuWyOiCDz6Oah1VWG3cuIH4Ib9L1U6
PBcYCW4X1OIm8VpvG+lNFHi1oU33aLmIrko4aXsHQz2QwA5PEA/k7eNHe184+4J7CAbYgenaGAO8
eTREklWZFzj2LpTsn0dQGcODxzpy6aq0ycTr/XjM5XX9cv1dnhFBHOIySeYOENybYn0qIrsLVGcf
Faz/ARbg4nzChsoJjF0lZyAiJs4jA2to+mBg2vpfT1IagQ7v2fSwMnTe5tVVpd2YOs+guvaJOoyj
YZ1pMVZ/yCF8vxQYBU5o4KK8WqKOXr/aPJRjGWLHcow68MwpQbN64i5//DJ/NwoXSlSJC+/iHV7j
dpZsHINnOTEv3IQOktRouz4e5TfTxAlgFlkksEDmfztNsobucE38z1ESU7InQI1JgfkRPXkoHaj0
aj3Mf7jSvd+/2NPZw3gsAqwZ9vXrQ64cTmPu2kejCt2vovcj2rMDpQgeE8EWMwt4kG47M0U+ftT3
OwuMQCgzcCHJkX+3IhCNYFxcO/KIA3RA0Af7ZLfQOucUzvHHQ/3mEZkcUJuowRe7sDebpZePiqEK
edQqRg5XwLOcF9EEXtLs2MsNTi+z5uNBf/d8LksQYpsDxPeWJjaYSWnFgSuOuQuNpSxgTeSmH++b
k7Tj47FOKNrrpY7WkIgg2/YCbxHJvv6I1dJ2NdlP6Na2gb9KReEQmo3H6h0yd3VVoUqjeTJRJkMJ
51ZBrdXifTPoEO+H1uZyUdGwjLCpIjwUIYA/4xR542cuovyPf+r7GU7YreUtfCkYTOIt1axMnDGZ
DEjEsgDCXidhUj+m2uC8HFLQPHQJlPUfDyner11IhqyqBYqE5/YWB4xy8JKQM+5o+Aa1rkZLDzSs
dffdV4Ijc9ERMd9T9D7YcDWPw7AIBa0k0HdNK9EsNFGPzosqKdl3k4Di//EP/N07WZiTCzGYb3fC
MX/h+ZlNG8+Dz6o/qRdT00mfRESzvsUFOFnRf/sTjPNubkIqXFYDUA5TFB3m6+nSJO1S9E/zcbBD
+7k1UzD4qSmZpnrB0z9+ut8NtjCdAbrRU7+bm7A58L5ogumoMQm7IQ0tuDBbDH1XjllzS/p4sHef
mieDa2wLE38QtrM3Sx22u6jb0JyO8NS5WEZJx8xiIXJL/HggubSvXi056HCQJTkReDgXXOz1O8yx
uNQuSgcqCAUx3eQO168Nv+2IISfNuT2vMcxWWzuyobqMMY2/vPYsdEP5cgxWjb6LkwycwBi5LNFv
nFFzerSwTcMFygL1snYmTnBcz5uMy/FI9+qmK6sAMcnHT/L++ziC8g7AlEYd7aNldv4y+5Jyorlb
tO1RzrSwR5pG5wVd+/2/10ZDH3YEc8CmFQCk965BhXe17Aa8kY4KOvGZL1Oev6maYGtIjZFcqf+I
Hy6n1y9fCcyf/VAu2Z3UX5gevflK5VxYolGOfXQbbf9wXTkcsaENHk6AiOu1oDoNHt+fK63lH3Y6
+XaK2AtJE7KmxchL08uxXr9ZO4fjANUmPQoBkjRv8EMj72I/uXNvyTUh1P43zEwye4NhjmivgkUE
hSV3lBAbhsvISsp0ujNPyps5W/CaRnnLxQLLYMwvUHUgaiciY9/zz7/xyKwo+Sfh53wIoCTRqc4w
hrt10GQ+kFHLcWdwGOynTon6iA1t3a6ki7DYGTXQGKkr4H4ZwBEUjmYgXJDIDJldOuaikDLRs9yO
oA1Xyu2MvbYT96aaiJjZVx4pTaDY5YxmppGYcJmIQtat5/QBgWWqvugy2xOw3eqZ4GvihLlAz8lx
9BOxtofcwcSyF3EToPNqEqcD+8aNv3q25nRhVeciBTzqa5GL76PyM0BxI2W9BLpewNApyuKbYdL8
dxw2obMhW17icRU6i8NPXXTZzPzVucFL8FR8DlkI8hKQKUZmY81ai0uETy+g5XhqZiJaqK2T0kGG
HtHQd7WeixgRTJVXF1nUDN1tC/+n2MAoWmQToqizu2qG0bJRfScaFEJw5jITqnGEG1p2Bw+h/a5p
g88gvKkz/7DcsrcvVSOA6LAD4jNr/DWbHY+OABujs/lTDbGZVq1M7QtSGindq7oHm0uyLtM7l0yr
JcVjArkiyQwg3C+wQNrCX+Sf2MOEgxQ2WuVZo9Pe+KTRJ85I3xdhWmDCHGhWcW7hEFCOuOLfCYRT
7SZjusQ33FcrtRaTN6LVQbZ0Ngw4h2abvkOzO9clyjpXsoU7c8QMQtjLRUJ6Y+JhwBuK8SzWBP1x
rgoYNT+F5n7dt/Ne59xhV7RnQRkhAGh1/1OC5yf4mi1Jyq68MhLF2XCqA8DsmX1z5AI1xC5duKNw
PWs6DwFC/Aa0rdIvQUfi4klr/hOCc/KeH2PFWtzbqXSekzCOw22LGxNU6dOychfWnrmsmdFDR/lc
njSCdADFvdACQS1oL9i87OBWrJXrMIsa3134brnDe5Xtgplbadt/g5w8DjsNN/LmZ2tG4FoZOtZS
SEQ2BbtfeRBNRbogsQp4flWnXH80oRjz+nT8eS4hEjcx2JV34WC0jmWWmeh0V8E4ac+hGrFMi9pY
LBEnmxdrh4Nt7dIAR8vbtmz4IcIEO9nVOCDdlbNo9FOvPQu7uNxzsuzOrwLdXzo6F/dummIk2Ksw
mX7gZ8KUhS8u7dtJIPzaxBO1scX6GzF6XTm0AbBmj4ErmCs23RyYoXZneV8ozDOUblihVzRx82So
SWoKQ3gba7ZwJz3mqgWtn3JsTHYgaLMPJAHh7ViYpgZqAyHvFlHy3A/p+PPE/2+f9E99UgsGxS8n
/bvYYNZYF/+f9TMWs0n5/Kpb+vOP/tMt9Zy/sE9wPdprDtd02qX/r1vq23+hcKG4MYVNeWovDs3/
CHvID+YSDEzDzc2S/DH+1D/dUsvC19milwoNy8HfmXPvX3RLvXesdrRBiI8DKhOJsgdw6PUx6mVw
yFXepgcmEYW7CLKY/aGNWJxyUDA+u6Emjw0UIgaGlhMsOYTeEDfcuQXMlKPLhm/NuiAR0SHq6mDk
lRhJk6LzZK5MzAC+FwkC7CkEcIK3DWHTyeGd2z0rbfof9s6jSW5j29b/5c3BgEm4wZsUULarLduQ
nCCaRvAeCffr35fV0n1US5e6uuMTiqBOHLG7qlBA5s691/qWyUytaChXxpTYVtKpCoqWnMy7C///
zKiv/lwppkSjrzxeY4YmZTNVhnc2ElO8vvFH0HtXQV2xJWwkNpRmbxZu0m0xjKsfuazceZbCrG2x
8UsOzcBJGtWuISpgfiALHnN/aswPHXvfEc4hmzQMPJf11CSs51QzzPBOlEL9954Aj8eiUtiQy3jW
IAmIUYRgKIj2j40+V8pTWHoKiGGaMQUnTfVHHYLxq6tW97rW5AGeqfWEJHe+qyyKkt7SqTucsjdu
3ibMjcsw7m3cw8yLSsLFmt/vMfb23zMYfgAiLiOMvmBKFHHkxT3e8dcuHscSgsTrEit9jiRK9mAb
E+92Kng13WKkmUUJ/BJpYRfaOP7Mpyb+DJRGjiweZgWfHfUacxc56UAhRQoPm2boDYTB7OyxE226
KZ2vsygdj1bNPs6Yl595a385l7ZlyQzHCbmvucJvX2ihx5Q5JELgmpbqG744wflK+54A0Jqh0tQo
eTVheOy+OmFd6T3kGj5CjaSWJR6HMblvfcFmy2bEJZ9oWRO8cdkTJwZohHJoDHLRspb2eIAjmOgv
ndOzsIObIyWHyOnfkkgNrvSxAgFVTA/D2tu7pUocERQRsJXV7LN7d4RqvynmVgsaozQfK4zHny+M
h9ouudHzWchoh7WX37RGJn9i8OS9Ec7mPw86LObkMhx2h5G7wex6vlnfGpiEXybCHK0oTxgYqIZy
3HPzkbqXhNFoXpwIDVw9eMHxVlfj6QT6+BS6/nypUVRaFEkMasCXNfjmK3DdALQIKyi3IHS43wwe
y3Pd4E49XEwlWjZSy0H85H2nq6SqLRV22NJjyiIgG9wxkSGpn3BHx1tinmk5j+o+gVADAUeZ9T1r
gAVkM40kXYVfNrR6ConAZLAFz2W/jKO/vcAvOnJPni+38MUbv+RYHmr1sGfqJo3UMH+yJJfkctK6
nFVLZPVXImHPRs4p/Oc3foLaA62gKTwFvlHAoDcn7+WRwFAEUCFVPvqLt7lV5xw0Vu3b2a61G7ZJ
R2I0EFMd4Z7CorNpgF8gvG2RkRdoBoqNU0OlWgm32xeJDfaQAS0fR6cie5urtxcwDaHi3GAkE2sA
kUeuzwW7c0E6LNSjQEtN4EC4HfzzVBf+eW0d1fa4NJrrxmAqWmi0jQLp9ol1l11qfq3rF9ZTJuEh
oTXugTqIeIYLYgLVSoijW+s2uAm4n6y5i6fdilsn2fo8FBxXOsJ3N+AJ5ofSrKfkYenn5hrMNLHn
C64Xa+FZvoiYvSpnHFuiOATt45TimOd0/rKBqaeuwzUZMD5wBeEtUH8z39uYSd5+zvWoPfhGH++j
IWFGr5hpqB2Z1HoJBpuPPQdcgU+eJdJa+cBzrjwgmm/yRRUmoKNIX9fmFNcuE3GL6PbkVAJT3Gc6
EnPCWSnPxokTeJGqpkhKC3Zr0DOzyPYQ3OAc2/haux6Zhs6ogFlvZeDdllSQGWEmS4g6GtpTqdfc
L0YP8usyKJl8VSeXTmvcpGocTsAW7ycrEalvR195wF0A7stJZMrrbsZR/z3OESymic3djbDtEaki
yI/UNrIr0cjuIPHMtbvLPS9MwQ/pA585MOlVWXybjnEj05EjLuNXPqeutpFxMtrhHosXBwgdiwJY
kJ7klyKx1P2oEhqDpvWQCFiq0fu2pKGBwahPh4NbyY5A4hwzr2+RlWJt6baNoRl3wuHpKorcz+DJ
cnktRt2XJ64cPfE8kf9iBHNrdwkpbKysTHQ4rkyJ1z4bqVVVz1PMsPTFvog8CqFWKWOkxyaSwX71
1Qwok9jHjESaTL2r71Uyk2DcNGozaFE1EuAcswL7AC9uptVmISuoH6CJELaIVDpJKgM+x5IsB5Yf
q5xCPFCUEJu4rmoDMczqX5UgeVAguxG0ma5P/eJ+zYofmZ4Wrhcg94if2Uo5lQ/AGMhg0nlqcjlT
IfBMkkXCEoP/ZzLtLCDpzfleV+VzTR7qyY9m+JqbxWPGHDhW94il/ajSCkmCdqriEUFPc8Ue490Z
lasDE+6IreboiQrHQPmKFo0xlCziYPTi5Cl1W8hLtAS+tINJs6Ruz72OKLQjtVJ3M56BjSyNUpsO
A0EcfSKbKzfzuzK6QylUB74/vBAPumtIY9lpjuvfoTvbZKX7EJnC1l8WqC7k7Lh16URHgzAAVlVl
iMEIih5elyZWwoYjLxFuVeCCZEO42YqM0FizPBhGGyebVDQe0c+5tcsrc/SJhVx3upynk52RMRyQ
ubmMBA8CZtotzlK4B5/bsoPrL8lRw5LlI/sW6603D8T5ZT7bHE6PQzprDazxyXgSxlhfa7pT3YIj
9U4uyOmwIDNt4yRevY09WLzwA4jSznJXXnXzqF9Dl9NRCGv2/IryM3ta3PKJE1dbnAuG6fdtjq1Q
GzDNBWLt/B2AtxEzQed/TTwSsPrJh1PATbZtbTcNvW7pdouW+Qd9bMdwmYcSoh/mpkCITHmf+uya
DKdsueZ6Od85+1W7FY0v+3hKHnw6Pfl+1hCN5nZ7N5q+QDxDjZS5X2PoxA+JDfPZKFpzZ+Uu8qDB
7u5BvSaUP5Wztedy/pZJdFaZi4R86vtrIvJWos4XO6hdWe5QToh95I/uufFTsY3b/rH1AYlvOofK
aNuXbU0gacQSRRsKxV7SbGPqhpMsO+NkQp842H7dH3NfinNtrUQ72jNZfXlrf5ydmjDItvW2mo+Y
I2PFUnER+Z1oM4Qa3klbc+OWTQDEuRirHU0T51h01nIf11ZgVVZ1MLW+23tqhwDADuY49mH/5Xxh
DD21z300E6DcdP71mtn3Mi3NEDGD/oALzTvXSzE8mbOpnZeS1BDwYS4/R9KJ83UYC5+6xDTXE5it
dp/R6v2UUb4rgBGeS+5vyFYmgboHd7K0G91pddojZLzlnsDJaiuGSl7iQXHdVy0vP82aIvQYbqHE
al2/01xuG1KeJ30Dplzu9SiHWY/9LmDxJxnQLtiIINIex4okPo7+W3MgMtxo9EKtVsZxyTrrNUKZ
2IZR3c+fqIgZamsdlWCqVyG0+nw7tMJ5xBRj3LDydyVxfwSPafDpD0BYrH2ZYDrrzWXhSyuM6Uz6
pGtsGiIxfMlCAkKjDQcbSPaUF8RdkRC5UIu35B08pLDPiX7ISlEc3LUfiVDLcVslGXy0FStcGGlj
1QQxadQdOZFWtMefr7EwdcSYethCnrW8Nz22PUYnm5QeXdg1AycQ0jFc/ODXKWFkGJqG6bkhdeG4
OhDcfLB8u3Ud1q1MFDeMhOedYxb60xTPHrc4fTShnVJbFX4spChOvkF2jc+g+G6ScehfNMK2rsrO
uyYTEg0Q1cDHUpr6J3/qCQlnUhgNp7wFHPTSO43Uj4TLgefXWmM1JZDxzN9ZviXbCeahRuUUc3CL
biP8+VSzY80xxE5r7zOMdBb1CH4xYHyNpDnIbrYBrWzvZlm9EltQCI2Qs17TpziIbV1an72kZNdF
67Q4gZd6VrzDtWSXV63e8f/ntWoB6nZJ02fsTGRrtqQGTS4T3GrqKUQcmjgS3lNTLCddIU8XbBeP
cJqQ27UTZbmvWIg/nfj/Rq/7vv3N0RlDD2YXpm0ux2j133/q7cskgqUzpBlBtkppVtY1eq5VrLL/
JJaVmZYofaqRGrBfTuRezub76zfwFxcQ7wC5s+BfWM14F+8a8FPiGPVqDvHBnuF+gvjrYSlJ34jM
G0Prk5hiM2r2qZUm8dXQRGu1bZw+uomrwXj0dEnIDYzF8d9fFui3zNoo25lGKJbwz5elsmRUJ5mI
D8QLcyKb2f0hEKLGoyJDvzOkJpWPLOn8htoYN/9EbFUTlZ+HElwMXh6ZOZ1NnYvzbvxWLS7Rw+PK
NVkYvIOHbJeGHaf1SlD8ZbKQEQ04z7MeczfSjoYqv9/k3SNQMfOW5IUxp91OSy45DOoETVRxleGc
hVY0VUrd+K+/RDCuBngkGD4QJN9fr9GPU83SSMaq8IBj2F1m2St4bEPRhLmlxdJRYn+f+/a1JAbp
oR3oVVzkyWk9dw9l1f7DmM9QPZ8/X0ImiWjomWIiFmIb/vM3qNkqxIi64dBltKo3jqKLDrSknsnz
oQ70LhC5yWSgjaLfOjYKxVFNdKX3RseWHPR9o85gXNlfXyrr794YAh/0Bh4cqb+QjlyAnJgk2+RA
sAEValxz9pIbf5o6l7jX1Oqrj8QGeOK41IrTNqMUy0+jMMcHKUaffOERdKmuL5yW38TPBhF9+4sC
KhYr5XuqGKoFwdTU8KrXA0GUJ1srI7oludvR+F1oDH5/O5SmJdpcuaouQLU0jBwjhTgds3W+U3Xc
a6qmsdXaezlMd0SL6z98T6b71+/JRZ/m0AOnhfgXSVdiaG2KOUDbW4nNGmjWK/18T6qjTjXz7ln4
cQ+Y3qh9rAgIXknCTnhbSyrXj7PvcLViS43o7fWCzBD8Ty4Wf85ugdz70h6yTEWPmrqMLg0EfcZn
dUwHLEjdBhV+PCK/eJPoMm6geePkCxgyjwPB98t3/59O9D92ohmv/vSY/LUTDRP+8Eq3Jkm7H39u
RF9+8o9GtP6BljaPDfN0kyn1H1B484OtGtMo2ZQkCv3cfzWhgcIjK0D6pWydv4On/rDsmB+w7PDX
LaSZ6CT1f9WEVrvUz8sN4HB+kZLzKE+r7rzbRwXLS9x67oq+004Ca3Xodjjx808X5W8263eDeFhF
vAjjceRlfM6/yJQG8nEaBCzrQeZM6Wa3JxjUHd0A5vKw/fVL/YXHxkvR0UX4KHQa7u/FSTUYlBbS
8nqYSWYgBC7Nr0iq4HABPGZToJo4lEbHnHeF5+jjav+Hl//L5fRwZgnk+4ZhQAt7Lzkwi9WzJ4cA
m6yaHs3SffHSPvz1J3y/xzKbwKHkm+QaKzj6e55f12mLpJXUqu7yI86G59436kCi0Nzoa/vj1y+G
huj9DYLOyyR9QJUTyEr1d2ZnfPDCmf2+P7Bot6eYlBjM775WnnI7Kk/FKJ7ExSSPZUkZ5i34rShB
fEpv2gt0EvoalLFrxoQHJyA+jgjBMeBTsfqQvS/G/P5i0jdbo2HygHW/Yx54pO9mfTUzsozHfvit
Esp81A26+bzgFAs0EtBV/HZl3SSt9EMrya0Q5/P8vGRRB10xJqyGwrHDaNP6JXDfIn6BXUp+etlZ
9wRb27f2UOUPDgX7ZhQdjOR4iG/kWBlQopHmK38/Oh5bQbBXMoq8+FpmpDxZJNQJt3ioU/HNWb37
oaOjPwmvPDX6/CWmg8RLZM5Ws/mdJYkoQEFXEt5VhnhXGaHdZ9OPLiEDzM2S2wa2G4GGNWoas5Tb
qZ6cm3m28sDXnOhkxtazqxnRKUtI22p7t0HqPv6wgNBAfOmJxzWy7Gb12/hxcEQRSC8PSM2JOb3C
Ap2naDysaRFtM4Tp11VvB1TNGwA1y3Rlx7qTb6dOG5YgJk7OPw5eJtmDsdM8ti41RULURUCnlpM3
5iUdR58RGbtq7jrnScAPfknysbul3cTv8dCYPNZGPl6RLigPWBCxRHQdkgekpclVVBK/XoOC3pqk
ne3KyecWKYnPbWsVzcNIaUvDyNyNaaE/UxVjgR7bOdCS1JSfZaq3Rhzoi3HGLxM/wqKGP8FpEmRC
iUQfCHhOH1lp5eFRnKMo6e6bteruAL2ewWpbn9vVGx6FtPJDqyXGtTFbzqGsuBdaHFGkLlfzviqt
z0ne2QvAFBnvMteasdam/r0OGGGPYbm7XmOtvlOkFLOXyzUsx4bjclPou25ijlY7dgzpxqFuNDiJ
7TtfyKs0Ah6Dnt25w6OyiyILhVM0cMz1jfhLJvPkyI+9zGN8EmUE37WZ7pslf8poBGOkyKBFlNV4
NRBBjaWDnX2U8XSP0cjYm1aqHwxUZoelHMTRpv11tdQKPKrHhEqVC/sGdzQaOYxJsX7PpGp57TWi
wHArVecxzjRo446JeZxWg1NooIyyku5uHrVu2OotrxbnFg0Sop6soDaRU0a0uE6z5kWfvXyoaB3D
qIqjaLqa4UMEeJKmwOGgB+mHhKQyLwkHFIT6iEjOQWnn/sZyium0molxJp3d20WKK1TXRFuXeQqQ
1U1erch68Y11wZA86A/pvOgHc7S+uHyv1OjxR86igj4GV9pKaY4IBU+P8m6zkjAZRhMJPGSOJExH
s2utb5v7rCX0Gt3Jd+w5vbdBlb5svCgej5EWy62h6ffzInfDXMeHTAMwXvvNtF+BpARx5LRPSBzc
ctP3kxY28I920qyt137EZlMnjbMF/g3UyXq07Ya8RHrfBAy4Y0/qYmO9sm57R4pUguoMgtvnMTG3
CRhoxAiiWW+iIh9QXUTN8lQbXnFmQVqPBuasTWPaUGsnJEyA9MEqR3WAB8MMez05x161T9gAyDnQ
x4E8ag5ERWlUN70KAxrNJzV7I7vSqILY606Qe7QQC1gURrnmXcdR/iOCNB6sbb91JSNcqYvmayat
8bYRwMhBOfHssSQ4t+mSzWc0vsURWld3sLw0D+tpnT7V+Lg2VEO8su5ntG8KhwdoQ5pv9puPZOLF
QNX5CP5M3CN0ckj89Y3AIIWg3zB7pg1BTsnWQWHDc+LM38ty0W7ztuKQSGhW3rnZsw2s57D4aQ0t
vytkYIhZBChoLxDjYi9XV5wLK51aBsXreFv2nnYwqGyCtnW/uYYVDxt11g3byM6OHsm3j0U/G3tk
MeW2M4nJdMcFHVouzK3h+MlBpqTD1kCID/Zg27dOaoBx0OL4i2dv4XUs+2JJuPwjdlKDlSs0yYHZ
cZGKRwvDWoBOgCOuNuTmR9E6Wwed2cuw5OLLPIKTcjpnfekrK8TtOtG5a7ruRhrNsMvLjDtvcbOD
wIq1KZhchmyev1W0pjZR2+U7h4HJEXDNdBwzizXjjS8zvNFmTEWeuWz1/yny/7HId1Tv5r+35b/J
TcLXvB7ei03UD/5e4/vIRlCYqIMxYAZkoFSmv9f5hi4+XAjBOm6Ad3W+/0EHlIFyHDSzTooQ9fcf
db79ARMBqhCc+zSYaKf8G7EJcvk/FXKqJhUY8yl6TMpjYbyvjLlrmx5cknleoQfE6z7tY1I9w9rU
yTztrzUiW7ZNCWx+M3o2yCqUMOtnRuQOZUBqHHqkUeeI975dCL7dxUDoWfTX/rqOq0PSWfIEmsUN
ReE7V7WstI/oDqkUq5idJvVo7YrS+TgyWICI7g9oIms2OKNp602paPFODzCI30dGM7qLipTAyNpn
rR8FvG+iLu34kKfJtUP0wgncYbNJ2ohc7/Z27utQNVI2omyMQ9sj4/JIS0CW6ZwMwdIncz9M4va7
pF4OZdb0QTl2WdBZ1XJNMCb280EPGat8S8g+pHTttS39U3iPzFT3dk12YxWbeyh71Yu/jNm2b/I0
XAuxLebutsvJN6UlM7x25oDgwS2ZN9rY5awSCL9RGuyjRCjT+Pd8GLQyfXAJLAhLw1hRSpg+WMoF
+nvTjBC+sttu8cnl7vMVHnpqbGi00izRG6JbOeog4tDI4ivlvBnroj8xcrlODBq8NJ8ffL2E7xG5
e7+E2CRU4VGYoK+oLQPBvCg0I51mS8aClSzP9jAuwTioD9HkQzhIKwphzcRBZ2sOsHj5tSSB1Zpn
ytrKSK8awP8BeaLbenV3gAuanb22VSjJ39ykdNg2re0c/Mg/DVQhgZebVKprpD0vFlNE5kb2tq8b
b2PJed6ZIvYpb4iTN2lVPrpZsx57wxtD153aHUu1vTMxc4b9rIuwAnZBGi3AMElkesvAeOuDlGzm
Rly1mndkcoiE0bbaUPbdtLGYXCSWxJHaMpsoCmy3WftY986zN6/nzJzcTTw6YqdVzK5Il0r2blO+
rtgSMsyZ+6yOOuQtJKKyt2mn1vR/CKQZ4TD6dsg9oXaSjTNxS3hdfO/jfNvJOCd4Oaa3msdwMUkY
DERf6BtjsI9kKRlfFqhpbGz91azlX9eFhPCZdI5tlmbLwa5QRqxrRZVWcC+kFUmbbtygDl2F3IKN
nAMkCi3pyd0nrR848bhzFBLZMAY9guM9lYPY1pYvdk5WdrvIyp46Tu/XRC6VO8v7qmh3mBPcNrAb
R3tErVqSC+okInSLNH0oxxyeJCg4ZovJsm9Sv3vUFZ0UVEj+sHIcDPt+ve6Hrth5GUZUM0qc3cp0
I7RN3d1WM3THwdT0u5T4qK2+5uWWllYSSDs3w2SwqKjczDkazKoCSrDxgCzrONijecX8QYYaypsn
9L9cRS+y2FgzN3BiIHv2RK6xbqs0azvTn+CS6YRSGw5PbrsqBKkb+HJFDrXm1cdcs5a7iJHJyWDm
aW9oYBLhOGl5snUaDxzCUDqBLKp8awGB3vFWicHl5Mhf1M7we4p9nWO+FfnXlB0bHSsjn7EFoSbp
3YXuyvVskCsR4lGQtW3pv80Em4fkh9snVOfMZZ3ho+6lRxrfzsnD0r8Rnf3gkJC1RcZVbxN/RtuL
ES0UJCVxIvK/wb58SNGtIQG6KyQyUh2Hzn5JtR+lWJdd0WHoHdxzOvH3e7faT86ihpBVBfVM6wJO
Nk24qMiBBCvCxhDpawuJcRN7SEWo1Q+uolAUuavqR0meuO4tWxOwYdhVnKv02OmuF9PdydJ89VsV
WJFmVjCWvf0xMpM4KF3IiotGgWdkKOLbH2PPHN5dl+jG7jIq2sIwTpFXwCcozHGbK8H9MhDsTHnk
HRJLv60L84vj9OcsFtmxt+dnb8Im7qbgkWAPOEeJh+zR98cXmCsTuDb3hwNkmmKec+4UF4+mIa9c
MXQ3jWee0pqjtF3XBeItDJ56d1ckYBIjK/GCqG1/6zqpc4gmI91eZb0XQqZAVZds205DcUZu1u3F
3Hn0JiL/UMAD7K3ki7+QybOI5VAXlXFFLLvcjebS7gavUHm1vGK1ro8oQtK7PnfOmcEmNGsESucT
BS1q+mLXSRtnfGl/VJK30Bna9Gpp+yM6e+JI4UGSnyFBgiRsL0nZOp+LfP40RVIe3MX9DnUaDV1c
JJwqhmk/V7O2QxvGBLUcYcgV450eu8mmFUK98em6aYnsGGyzCcrooc7WejtxeAX9RaoaZ/+jkWgv
0m+yTavN36204XBRSHn0MMmx1qQdNsvIObD+pqeEJsU+1ljlJg/xnuy8EtKCae3T1bJ3MTPlnQkE
MZhFY+xjN3uZRgJmV817XIb+qieobYOo4jdLa9xTURWRmievG9EQd475xNsaotRPXoNmrhbs5Cur
6q5jrhpO3rJa1VfCfarhCWN3xMmdqToOicMM1UU0AfQgr56eidMoXR5FzvYEBrfcfaV3i+3Jn2AG
J8iZeMjoM9m9dWjNOh0xYTTI4J8syZCI0/KydL0Xb+2+ZvXOOec3E5wFrHL2gyVKZrzQOeZqhTRp
jb3rB+S70lDcVFmRagmQiqZbu+76P+X1/yRX1bKoen9VXj/+qKofff+DzuRb7MPx+//9P7//1O+1
tWd8QMHNmJeakwzUP+pqkFe0WClqUU+z0PHnf/XPEXEzpqKdTe8Sy9ylEft7XW2JD3glLyRxJN60
pcW/q6vfz8U87GUKyK8bwLXoYr/roLtLB+txAjCrjXlPavYIqSQbt/BpJ9gnJcyuDTYPc4LAwnG5
BOYTGkoBgdDYPbQlKIvIjvpya9pQcXqlmpiVfsJRSoo4dmjbTZ3FSdSZP5VE87ThYtnWq690GKZS
ZEjfnsiVQ6XhRu53WTXoNiykhHZaxSGVcBsYSt+BdkEiGiWxm1498o/Vn/udnbRIMysPeUi21J8E
Ujl03X15lHOMzCl1drJ33VAfRqi5WRrfGkp1Ui0pS3RiIUUZe4EsBUNs/SkxZLs3R2090SKhq0T3
yfkaXWQt80XiUlJsX9fdMjzlqIjOc7bqD8BIzLAq3PtRGv413K8WjjhnbxJxEFlYOR1MV45hngK0
jjK92yMjrQ5TCpJXKXHqpnaPgJqqHRkZi3JhGCSq+6e4ykO7nvM72lWkBCEWhm46edsihkYolfqn
0y3Wv1bogb4KcfazuT9i6dFIcFgNmBCJdir6qsGr1JJwTQRQ2Gd6fY3SFNkRKCzaxtMkHw1yxLYc
uNxzDKJ+z4oJN6W1bH5rv943o9lfg+iKUISYj45SOy25pHM0ZWQCunl/v+LZIkTIKXaOrOdQa9BM
CaWeksiokBp/0cu055hkZQc5cgxBqBs9j15KAnoWOd+9lJnftUTKfx3bZb4pOCvBwqHk2XolG1ma
eB6s367btY5Jv1ipvgABML1VSjCUX/5Xr6um32gB+7tV1X5BGzHw5rkR92KZevbPrHlKpJE9eeSo
v2oOJ1a2Rlu/1mr6vZ6mlnmiQhDK+YivGhptG5Zi+sdKzRYpXZulFG6E5DwhGUf0plmiPXiyzu/x
imonr6L9ZJYdqVQgr+ZNA+2tC1JDK92D1GS67DrOQwAtpUButyrlnYMEL7uI8da5s3aJUuiZF7Fe
q3R7aA+zoFp9xHymkFj2wLnjKyOh2yRXCgdWb5QKIbaWd5qGpdAmWzaRVXvdOeZrXbRudG7ReyZX
ePNeHOgwD+j695HmGdqxT6WIzH1BbZu79Jmmyv+2Qg5KtzGc1dt1nPu7XsIL+uZXpMCdRSU3lTfI
J7uZrbvOk0knt1RmjyLqs63fAZNmouufSCcwyw0ECxrMAGIa1MFaiaOIEXPMcc7NuyezmEQ+h7ae
VwNRbLDVyW/sba/XwtImR+KWhZLrXo7NuoucrHIw8cWR/nklvHEIdLbsmxaloPui0xxusWjgELuv
Zl9G37Oo7RHtrf6GFW6TGEITW13WH7lz7RzleymZanSCePp5VBFW+uBnX12o7NrBq0ad9IO6AMvK
zAQw+hvELIKFI64nZinPlzzbHIAIdwpt/JhaZdDHTaWkQdXgiu+LsIZ8b5L021AbtS5mTy31881g
gLTcVnbOS66EBSI2VpN1KwZtRiZhwcBfn5Clv5nThjyiu2r6yq9F3y6DyZ36VX0LMsOsHbKC28Qa
rlCU2npYM5GEwz+7yP2TyrmlVzfvbCXFB6kzoi60ucaBg0j6sZg886oDctdt8rpDabeW/gSiz3Ku
K1+0xzz1ee5nOwrtvBDwxqXl4ls1kz3NYG9fJ11+V5nFeY19JnQdOSfnOVFDEareXT0NgrgBBqg8
VGPKmVVW0tgMpBmcPASVtgb1iWeVIsaInXTbIT3Udjoqu4/YTrOtY/acLq0JXY2jVdWNm8j6wRtd
52Zw2vGzDT9s2WBmulpUlkHRdkaIiyLew4lewbKtkpNq2a/LNwBMX9mjuhtkKc5uQp0TpGOqextT
b/WPhGJEOwJ3vSc6R/29AMjP5lAVtCfd/rYePFLmtEU/jSTMfVsxYt0BPQp714mPLJ3RAdGi/il3
jTSky+x9HvH1AYWNzOYAqHy+cld3vRbguTdoRvOwmZbsSwJ4+WS39XhDYu1u0CqxmQd9zYLBSoyG
KDpLbLMlWu8cP8sInvX3fVE1T6DXhuPijBI1TEX7ZiztFmgEZ4u114hxLerkFpuHnYXdbHpXaLUb
NP4WyGj6QZuJ10ecIeyNaUDMjznv3jVLzMFkTfKtyPx47/ABdg22BASVk0hYGlfxyUIizV5o+83r
6JnDNXQw48fIuGBnwxnb5kzODk7fWi/azOsRKRKHDUOeHZG6DXmhQ3GT61P7LHkOr1GQdHco3P0z
QYhVsCZVds6TGTGXlYw3OXOCwKYpdyjW8UvrifS8iCR5iWqp30SRgccq6x0qgXLFfezRjIHipN/0
kBGHIOXJv7Mzd977ptO9em5Fr8nJ6fOswz38wxnCd+k5x9Lv/fsck9KVkeX11wlD2qaZS52TXg0B
TY9fIhDtgYHJjOKB7o8GHXyb4kbwNrpBHmEV6VvRxc21nab6laX1JImy+zPiYpQWCiMRpBEbw5Nm
olqncxP3GKiQ9PvaVJOZPDt+ANocICETeuDsscn0s/RIhUEa5hgxv02fPOwYPNTdOIRMmO1Xc/ao
KfC0EPCpZ6wEXZczZ+RQviTuRwvNLXGGzHbTOHnsnaVJ7/9T3/+P6nvVTP5Vff/yijqmiof6T1xb
6+3Hfi/woZp+8EGEgJNB1wJrDhXCH81zU3wgVMuiulfniN9NmkL1zU3i/pglY5dGavFz35xYGwM1
rOKHIc76V31zXuInfQzJZEBxgSwj3OE0YXIC4b//pDNdQYZLrZfOfTniZguqdJb3WDYHh/l623/5
6cL8jU5G/bL/L8a5vJjvg1vTyaBz+LjvtH+xPQvck4O4T4DZfb4YDRd6j895OrD5IblsPsfwYF59
RWv8X7w0qmNEQIon9F64kmq5MQ+1Ie45F/DSfqckoxc+k6tMXVif2L57vcOI00crYoxfv/yfRS3q
k5PNZtKIglbHF/f+5Zlnx5UPUu++KDWsdZ42oqPD/YOrKeUQT7lW8nj/+jXfUSx+f1FuFYSSBvL4
9xORqoFcHze+eU+cL3ZDtsijWTpoh4H8+M+Nii4WqeKqSkPimk8GOXx3mh7zmkbec9A6mJkwx0EX
I9QE09O6EvuLZAe3fWSPunFFpoqCq6p4oA2yTAqTuaiw2P36c/xZofP2MYCQw+8ybapv8U5066Gn
xSSfmPeG1LhXJA7fuZAIKj2a6Y9FutRXRPr033/9qu/HSeobQ9DlE9imRG2KbP3zg+Fo2HNmuwN9
aIxoNS9yY7dKfgPb2mLCRwXOoNu4sV0f+ebFMvjr1//rg8lU58I8og2JPundszL6fpW3+WzcXxSy
qXpgEAUBCB7xo/36pQwWk3fPJa+lSEs4wmkEvT/iRwtxWDqS7XuhyElak6CUeDNNRxYe6zkX4nXU
IW7EOkje4M1ZhqcF8IMK6fr1u/m7D05uIqslyZN4xt99cFOQdkB4l34vh5aHROCrrM8mjYZxcxG9
/vrV/u4hUY0Xnkv+ce33MnejwTKmWaNJgcBeXS0JUlZKMoJtlUO0JGfkSBONlOkW+vCbY40O5hwH
izIqYNMgH+wClI5bMnG2OcNOwCm46y68ZyKo8NlWF6ex7VX/j73z2pLbyLLoF0ELAY/XRPryjqzi
C1axSMK7QMAEvn42kpKmxZk2eu+XbklkVWYigYi4956zD8VdmJpDuf/XH+IXitjlEfGZSNCjYauA
mPPLI5KXSTwEOhQPJKHhabjgiC73DZVy+yZlZURlMLHuaVTDl4DsJFtWMbUOu2OrV895VjjwshYA
v3IrYrOHsGX+uwjd/2cVJFGULhc8Hx9/2i9v05itYfRiRzy4MHCYI6yXWbSAKcXqHSXH+9/d2esO
+pc7m3k1dzV7Li0yOlG/vmKlEitHFdM/XGDQF1JLTGzgexzaOJKH1VQtbQ+bJy5tXKPmmINbm+gW
PGXDWpYxRAXESzf1/uI1NVfEU0ZoKuAU7onLJerZNTBIZ2sW++iTxgZ64fpCYUGfJ24XDZbpX3/d
fIJfPxafhO8ZgaxjQUr6NbpyCYrQR56dPDA10Mi09IIxFcD6HYW9Vsd6RIwe5f6Yq63lkjZPsYPM
fB8SdrfmLZm2GekZVY+VM98wK+XvMTUYCmpLPwi0Pom2EVa5MeQjewkxtqeTQeB0lait6RM9RSWh
1yTu0IdBw+CfJyPvJyRHFbU9JnKSo52grR+Y/aRXQV/l11YVNLdjTtbVFlaNOaADKo1XgaHiTuAV
+zDpLW5LzgF4OvG3tLy/Mf2m3UZ7DF3h02aK/Zv4QLeymZPm7X1nrrCBGVIfPMymJ9Hcx5+6IaXd
aD8NJPxM8Id9/ykMO0RDiGbxycC47cZN5SZyYTwWahl5ygq+gt7HTl1XIMCOC8UCfKFhcOTJwq5k
nGIUpNdWMuDxacf4jNohfNLTKIbId8ZEPhgTEmfil1TtUm9Y9CKrNGnbexJ8ShlRbqXxNsgxBxDj
w7ZbcI/4esUFXNziXZVSll/SHH0o9ry7FbLQhw7HhDrAH8sRkNP+CNT38SdrVPv96utf7eNBH5cU
jqCW/OugwJzCzixSEbTRUhPY056ZjONs9Gx8p8YcBgJdQ1OlxabN5uDkJFl6Oxah+sDW7TXUg6l5
MLNcbgFtJ7eIieRehowiOki1E6b1V6af2dkag3mLBsH6Cia+oa/S9QefbL29tdjNF4or95Uq3t10
Xpt+40aZvydDnKvNkib11hz4eqI0VvWBAspFKeCPgEyTCoAEHqN5xrdGuQWKR31zMOFHqA2T9tlw
UWhdjXXQFw4AoxLNqz/GjRlyAxDF5m8rlAlkZiqNypcJCT4PzG90FSwsvm1UOJkhaOFpQ3vVNihE
2L4a6ejZvN0ir4nG6nSF6slcDz8LZpymKPiCagO2pZkEHIZYwZ33LgBBtGNcg/msYib+MgM6xl++
Ej4rrTGJjeA0kk3YYE76CbRPA8Fm6hCAB/pK+O0bwVZ8s55Y+FKzvCF/0IQ2PIVYO6kEVwB7MbJk
Z07yMPjBoqJFeyulaGL+mZkUkWrFKOTV5L7DBA8/TRZWmX5JnRN0AhYeh3XIxxy2q2Ta9ZuOJzSI
qmoFJ+rO5c1RcZAXs2JABg8dbEFexVVRF9ZzZ7rrX1qJA0rRoaJS9WMEeE5YJVu8zfyXZJnx6NDI
wfV4sacvfgGgL3C5OBIvNvGKYKP7jUxFfkvLkSUGgQNErdUsEvrN/Gi5DBKjDI42zUm4CJzhguvY
ZRP1c+wecRMQzYKqlcArGnLPfT/wj5d3Ww0DDTG7cyCdcOxE/+nCXekuLvcCNxZi3dXwnSQjNvqF
b2QkqOnqYtUbxRLuLky2i7/eLvOVVQJTM1WIUvFzcnrUFtce8RmfkkeSVyqQpH6D6EqQ5vpPP7lr
Sc7p0yxG9/1COsZ60H9rS9ADXZh0b3kBGjOas14/XqztC8o/NKVrbvulfL8AK2THm6E5k39z7BLp
AlEW9olOsXlLq45wwCamnyFLgGncRnx31vpu66Zj4+lXokvMO4ItxiG8WQF8riiAYAwrv18XFpDM
eE1L/cl9HRsIKCdC6hlg/84jaya8Np1BRkN0OeAM61GlWHL17Wfxc0lx1/i4iex0yWGNHKPoSPlr
vbXd6WqQiJXrvDOYx5HFtsMbbC1GHRi36ilHYCXir6WRIp+sL4+QQKU478dZrscgdh61ldND4Ez9
tzIESkMFEXC441/DZA3uqB2Xta1ZS5UiJVFD6JXUYMLi8PimbwG4+yc+TnNlj4aHxmBAOMBIk3c7
DhdSMTuuWm9Pty7FrYkOGOQPWBWGxCPHVScg/uAGAJ2RHivgKpzSPLjfG9IHiAkCT8mbiVcbmnIK
rpkS+NIwWvjPeRF0JZ5fECU/WSIldLH3tJo4lc5txee/LAJFaeMOzaAKIUQm1crTpFEg0OeB89aX
J3YyiDCqchxTAnyqQJp5oZxx3O+OXWzzrWaYpLYlGznXYeIIGtYAZC7ZIDPhEu9y5VwXZkk0xs9A
iMTlicf2zDu53InOjMD66kIeATzBgiEkw2/OtF3S34cz0OVT0KxfUN45LE1WA5sDN3n4KVPLHG4U
5Wi/Wzxk2RsrGDgDWXS5n4ADuu/2qhGyjDUVJMwpQ5w5EM+TLbnItqUFYJ84D8EdZGH75iUtD3on
phmwPvctOxFImn7NzJINiORLwbtMBvDMFWM0JpSoGUu3uZkoaZ/XGItnxPp8LWo9pS3BxPd0OTFe
tk29mNxR7YrktIOUz76gUr4mycDYYLivtnIYqGTWRBXZjnO4zSdRLlu5vp3U41MUKyqEkFae1zol
E6oktvjRXDRCMd9ebOaCpUCZQOvuG2EiPFxgIFgd01666IO55Zl7rMSbNItB+E2j3wGwduHluCHB
uY+znGoZ1Uw0yFshk/bdmdeVhb9NZtXa5C8B8p+KrjGaHTPXqTxXZKZVu3JIre5JmNbELbLioqJl
3Vyy/LL2zXA3D1AqWOQ5iiRrSe4o6hWan4CR1wvwcy1aC/cxt1gX1oVVJmtWyOXejZM13eXCu5/9
TH+FLhk/XO5PxxriQ04j4DDWnVPc+EPALYKPVx4dtxjPaaLpfv68ISrkCj9aRDgjUp1RHo28xtio
CTgCk4U5c70rfqZ3FGi1AT3hgxRdDbDHXbsNRW9kTUTKp6g3yq1ZifRCDi8MSpoQ0s1xG2brBzKm
NR0jk+R6SsAl4Dc5CMntJCwiih00iNxy4tmFNAgfpEx4snz8+I8IRCGwgvqZ74e8gf1jZ+IOm9ry
QKXOTf2T96pWXsxlBXSAM1b0WH0utopXUFHIPIKhrz/x2KwbEDLDxNYTPnTFotAkknwixHlYxUma
5d3mg1p5LZ3mdZNWz4+VhnOwaSnVPoWz5uBHNgtdFj0G3N2AX4xt7sgZfRdnoeVpFAExKQpvTnon
1insCVMuCUIX3LQbKF4hyRrudlPg+H9W7sAhJDEK3KbrdKhm8sbn9cPp3sFY+zQEc3VHyx+9Z2wA
ccr7o1sSt4TDlJRtskZ+JDZTYt9i5GyT5FxgVrJ5gGeQpTTs2ZF0Ni2RouUZckLR3qcih5TjZi2r
XONOy3zASwDjFsI4Pv2uUVhf5+pErz+/sZ1eiIhdszpR2c/HWjDkReDf1jdxg/w7nEvOC96KK8Np
zR0me0sF5Lv0yjx36+J/zuOERiThzZypBqehgkGEczIaa3XM+jAeuzKejKckt/h6ZNXyv10ouEik
ssIhM81pQ3QqCw4GY8Q1I2ecaj3SdSl4I0SMnPBmEFxDN/HM+NwFl2iayQ55VMN0jeK9JAnHi0+z
yWo4H2AA453Ol80kZjrztsAiKL43nDHZXcIW2s26hwtGQZ/iYE1XuBSGCTCs9kwo4mq2VqxpDfLk
+Ip+mkRsB9wpCwHeTW0Im212w08CpgmB0KB8PbtwTtRgfK9kJbN/ypVDOVQJqxWeHuv5Yna/rJth
XrA4hmyY6JbhQFvlet5s4zC4BsaAGT5uaV9NaJ3eLui7RrHuyY5HSK3Eqyw2Cvjx7t5L1pV5WRp2
IGq79Gi5afbdGT24lm6Lm5/zH6Nwt+hI4vt5wujokRjszFVRB87J9xfTP1GwzerYU99sGJbKQ6P6
YV+SeB9Qq2BbhqQJHSCA484nZlWiz8Ml8XPidMBSAkI6XHhL3qi955SO9faCf21dMBtyWZFBP4/M
rln98BJr3tAlq8w9rj10WZ5W1p5XTp8ZQs8v8xpYnTo6e2kRseLT80NWZ6qdhah0Cw2t71WmFWmn
Ne6l4ZFTzHG6Dna2xBxlJa7xMbS2+y1Hifm95FT5oyEXmuP2VCYbzlUWnYvevBYcyg4lzZVXZDoe
XDGGtMjaOqSuu66Zu7Nrz9kthuZgm+Re9rlqVfKEpWsk7qxiGF70rnnQgatvQ7uNX0iGLj6aTvOb
3BreEyflOkzul9qgYgV1NyEFU6ZkghuO3tulrfBfg8S/MUhgTv6XA57t9/J9ev+r//nnz/w+3fFd
7A9kMJgkyiB1onHw53SHP/LB1rsBxPzfzdF/YDjD31BpIXpCjeT6uB/oc/6h4Ap+o6inYcW4yLpY
I/6OgkuEvyq4QnIMsGfTHVybnOavjtoiHwllxUZ5BOCUvqqcwLut19rTsJmXqsGQLyu1bzt9XzbW
MkVlOlKUIhtkzNnu8xHZNlSLRbzG2VClm5peQZSF5vR9Vrg7A355hLwZcU5CNjPKIfLqyy+XDB2b
4+O+RqV90JABdxIuAJW942dHxETuU66m+hoxz3Jb0j1h2R7M5egjBHUi8vfk2RMmDOMGUSoKzHSj
UoknKvTk1dzxBHgVu5Yxu/lh4s2hB5Vee/KXLD5B6lGPPDbkp/TZF8BRxmvG3OU56WrsBt1cHwaI
vGh58FK0Qd/eLTNH7mruH2B2fSMrhA8Z80nBgD4Q+VzsQ8ClW47ynC3BmxwgTv5gno401QxVs63N
Re3cFtEOEFAy5xdePaWh7Nmzucl8daMayNSDZT1kIniOx+FGxECz07l+mroFt+CErJXzJ5itAPIN
4hroSdU1DbTXmADpaBFqPhc6+UKnizIIFg6I+YdCF186Fy0H/binGWQl63ttbls7TeEktcN+MPUY
ZVkdcQs+zzakMrTqmyKGWjTi/fVcfjWmK/uAPAFxTWEYezUWDeFUYfmp0YPzScx2fbDrso1IDrP3
ngjmTa0UHGqW335p76HrL8cYLpBCIvTeOEI+t6FC95vF7Mp2W6LAtdp7JCnHOFjI+nZVd6fHVL46
RfDs9VlzgDLC4bDXybUXF/6OTVcAdPaCnSyDl3JpDYLL7OmFgOHVRdr0PpmKffWATGz4MMxOgjXr
TPtBWaV9W2VdKraTldJEalYbLdkZT7YhOJuRH5VusTc+9qUK932Avtq2U485lic2OVIQaNHoJ8aK
lPqDRDMORLwVeKWZLqGvcIONCkavubVAM10ltEqHPeZi94VM7uzKqTzzi8MH3/ZaZVGV5WjRXK5l
sxeBjCVnK21eTbRf1KnJTXdDsLjSP7DcLMYhkE0T/9ChP92UlrRRZdROsSsBjsgNp9qI4lI8/Xeh
/09G+fSWLNbGf+6Eu0eq2+tyfK+z939U6/7+g38s9w6AilWS6wXUnz9lub8P8wPzN5QrRNpa3jo8
vCzqf0z0rd/4Tx4YCpQ99IVcNok/1vvwN0gXFlFIYJlBqP49xe5PQsL/jtnBMyALWOEZCAjgNPyf
6UBZ2f1StSb+G78u9HYQTYYxH174LRo0ooGAfpJPWFW4XPeT8rpwA0lOnpygEeZ+6TB8R2lpGohU
ekXafEoLz9gQIkb4W/hBERTfTZ6nryotzK2TAVXcLBVu+k1l9D34Lu1sF6/EImXYvTB2+CpQRVrQ
7a0dDLLlQN5G8wlcqTzrvEtv141r5xvL8hJbBhjFVSKwk6GJ/IsGf/cE3neujyYJsRh3ZtN/X3JI
/FgUcFdxELNJwDPbsNhWA96hIa2PGZvAd0OI5GNisn4z8zOvrm7yYRsaoUP/qkSTKvyeIQTcpJ7u
j5vAdzMm9x7QVXk12mF+lzWpuhmnHg9fnBN/asZOuWnIwNjRiMAYwlh8jFwuCmpUNlJDejAsqyrk
SNrGJqxb134JyIeN8FijPh5orZ9rQrR3NUG5+IS6ZGeFXHknc8R5WsLqXhm2t1feUj2YS9nc50Mg
71IAphatu6I+U8G2UR4scVRMqb8npsdUEdaGm9oXibnTvjelGwmMAW2oa34Wvq+uh8Z5JRdUPQnc
xwFLDYD4rUWJ20LaC4pDLQf7Ezlf1h6TdAC5ntoELVgc30ApQE5rm0VUEfpw47pj/+h7TYAkj3yW
M/Ga5o/e8OqdU4lHf7yvwpIIwcnpDk5iUodiOsbCZdkrKmx4E0CNX2Cszndjn7tRWHk7QnVVhKQX
9XKqKnaZuTwDOouvwzavH1xTOTc4mD9nk+NtscUXW+0Nel+zET2RGd/tPMOtjpNZRWYjVFQUef4Y
D515h5jF38azM50SrzkUuR3sKgd5XDqYzTZGWEnG79jExzyM3f3gVcUPCE8fbMjGvnEAMm9SVYpH
bvJk06NGP6E/rBBnhvaOPJlpW9iWg0HNfWi42yJ8ZFdQCdJNFXTeljyGV8D6wPJnwndTi52Ffinv
smdUlgwgK8QgMpAiqfEK2iw5tWXaPboUxzeaecXZB9K6zelZ7aSYx6h0JGjsseO+4bYlbZGa40CY
NAmo5JuTT+jERURb1t0FgvJWT8rdjEnmNIj4nEon4oWonjnb96GY8EC5YnG8gT5YmqTB4+TNpceQ
zQiD4cmyCnd6cnuGqQ5ZAkUqPtFfSfIdeUbZlSdN/wH4apx+np2lUqhFmFbt67Chp1GCTOb1yY1A
ymZ9poZpzE2ZCzlGEgMT3A/RGO4rQIQ6P03NiqIumyXn0zBPdZgBcVYbn8aMtJUnBZvCbXH9G7l9
W9jMYt+KQsml3i5jUfsLJtmeeq31wmU79tbMyjZkSfJWiSwhrzIVGd+P0RDVZ+M6NXezXgQkTpHN
qwVs0muIL+63YNdV6HGTo1aB8zY09aQ+/CIUhffGNQoHjlcDk8ZM1TaE0zoulM3/cTo50ZpBsMrp
Z1Dxc43QXUdmhzcgspS0Yh4sThr/3an/o51auGs99M93ahiVbJ4y+8su/fOHft+lAxR0yHccVDyr
cOjPiiykImMayU68Om3+2JwvACuBR31lHf61GPNQ4uGy8SmhzL9tp3HX4IV/UCS4YLMwqENzQGWD
uAVRAn/+D4I7Kby8GwDvnhfXxDgJIcgDdeFclMyt54xvZlL5pEu7zWPW6vp2mULIzQEpzVEdDvlO
rOLoXBVQRKQ1F3cwb1FPo47ONyGK6jnM7LNaRdaIktFbu8GMMrqJmUJv4mLy98zt06uxnJpr86LY
btBut6uI22fqcqjMMD3EGG0OYBtQeycVdI0eH/RhyVJ5Khxk4UOvY7AbPcofeyCUCMwvEnJdWt7n
DE0wY/HKyqkq4ySy02E85IaljmPd4OvD7jeR4j3NOCS/FsXSvLM5BjdLARllI+dA7fgLONZXuTrd
de9uimeMbnAsSpOhMepcgVn2WEjL+IAJ2P3wMfXe2TzVpyau5PdktuKOdngr7rO0HQ609+Wj0zvT
GTsDxg5NK7OK7Nz6zrNsRrlLS7PFCwifltnKbWLWyVXfLsYHW7VUG9E2BNzgBD/prHtF9dM95pNF
mHUajC9pqxTiAoWquDQW+XVNCX+VRlGE+IMdvfFA6wybpQ4JqAtqIgQJgkJunslTSuvLjyxLyPeO
BKSB2cL0mQMlFA50C19RQahjuGRqj/M1+1jQC11nprwzlsQ9F1K1Zxkvy1UblyNbPeQdfw56vK8s
xaCUAQ1BhbWS4jXMUD4Qx94N/DbOZtjO7RJ5ih9HEmA0HxRYyqYX8UAXyzXQqpvpYQYp80z+Z/q5
UFlaRFPd2uC656bZVZ6biy2yEJM5iGUXMJC4AU+ddIabwSFAIhoakz4Ag6B4n66ixjLRZh9NfZ1u
y8XGTE1m+vSD8miQEV1rIvLqkpihFtENFmtWWwcHx3Uim2XropuBS8/5plWkQ3AyFDoqqsnBhuFo
X2OYbZNPcFgsD+tM4nzt5glqQkGQNAwWEDINId7HpV3ww4y+kwC8YgBB1nP4gJMljbCG7tq0GqNU
j1tPurdZGY4ftW8XJ1PSA52gU6ZsM4M+ONDLr7CXeT1JPqp+wRcfvxqVlxjnuLM6bC4cwb51k9kP
7A3T8DguRASgLi3EmwrLGFhN3Q2oF+vuiyS8Cr3OJN7xd7FJjlrpx57s6ODo2AVUHBmEzTGzgAGH
nJcceEppyuggFvYnezTTK1QvztcBInKNL5qbNvLlUh7bpA5odJj+TeFSa54IwQqf2TUbA+ECYvmN
k5ZjuSUWogG5X1fvRDWFL4gMvsLJXZtB0r4R7GffQTvojntCNPWOVnb9midDL0g3yJXPl1XLNwwt
koEIWIMT7B61rYxxqJjjuOF1as1q2yr5gEyEpIsu43lm9sVAIZDOLiBHLKpWkfsyDv2WjnS2Raww
7JZJdeeiEf7ZNanvFxuOGtfByQ/NMLCsYYTzIyNszcNYOtkjFjz30GQmXiEjpJu9c3xpviG7IXnB
YUUdkRGjiaopww++asu1kd7dFnCakO81NiDkIHO4sH6Vfy6yvNObTih7YkWLhxMDsppWtTG1X0Zf
M2NyCAY8diZByhvX1P2dA3P7o3F9YKq9yMd7hCMGi8sC160xILdvQscZ90aQdl+8SU/fuzKd3rRT
ixu7z+Jqx6g70IwqNMiAMLa7u1SHcbGlTQLfMp3iU2pBpcfS3lL4YINH6TVhz5G0FQgI5+jpn51W
q+2ICIaBVl9uOfPFJ+gFCZlmnL9ns3pOanc49HIiEI4syXHTS1xe5MzrOqJL4e06c16+LTZTm90o
vI55+1DtzIamFT3mIL9jQFmOw5VTdl6tIkcyZvq8GBi5jtpnZmy+BrrwCmuTSlso9ToMus/v4hkr
ohXm3p3ISXZYRCkfvao0H5EmJ/csi/PBD4rlNCbTJxev/2NHcf04iD62NoiO4k8TacevtiEDRqt+
PZ1TMuI+BesABKY7j1WQtfU9aPrqHoU5JI2kciOFbPE2TMA+NLAKdrkrwSMJtjxwpDq7Haxw2IN/
hHhu91V1m4cmb9crDGIeaHNuepL1eNRDC+yW7L3rTvD2l1lZVDx1vABgUPGTE0jvlGfF9JwMBgqz
dIzT7/Zi6LsazFZ1UEbXEJ4HPSBs2vZp4R4/If0yP9qsW06Tlu4B3/ewn+Nu+VI4+dxECxDcYyJK
SOaOtlavyLDrVDzsCuWyHg2ZWK4stfinNEubqJpAyZWD5Gxu2XcxbBSHRbaIH6eFZqeXWzeM9pIG
T6Dj86wNzX2Cg/ywXs9n2cwC9+cijywXPsQZCY+qwL6PHmZyHwAZpt9i5WQrsR+Lm+zmltcxlT7r
xdcPeF6mQ6jD8ITerf8kYyIGRkEMDs8TvVwiJ+lutUxW+IoS/LKL1uZW5XU6RYMddg+TjcFz0+d2
GK1QyV3qAnbLu9K5G4oqvqHdN596NkZyeCzkHWHwYTagxUVvWw3Td7d7zYYy/WJSc5/6xmgPJIIa
AZhAlhpuv5RN2imxo6L89/fZmBf3cdhMX1pYK9tCCe8N+3xAkkTNk5euiyb5H1aGzHVyl52UltU8
1Tp8zax6DfVIGfFfdX2HBpLpppXSD5zCN1yCxRNtn76792go90fbD0nTWDyvcCO6c515bXlMaQ9M
8mqz22iVZqsAL+TK01DXT7JLtlRAgd7TcvT3pOj4UVpTUkQ5wDt6101+BYOkr46DMtJXl7FT9m55
POKRtgrAYHJaZELv1ptB+t0IMc+jQgdQZOZw5pa1ZHH2xxoP33sXL2+cfefPBRy8j3ycrU+hGvxn
3KPtGQnzc1f7elfZHfPZDn4R5mPCDNFleeXyxgL4w8nS91x5bz483q9IuThBOBKnae8Ob35o5Ef0
8uV9J2jtOpVxzZdDdJCkXVoXqvthL+7IUL/toBJPHVS1TTZk5VE2Wj3Y7gRKBl1littKhknyHHiD
3BHVszykC+cdpCeTC1bvvyXUf1RC2RcE1j8voW5h+958n7OP5i9F1M8f+72Iwm6xVj8eSgVwvSve
9886SpgUWC5IACIg8Upcwuf+GG35/BANyDAAyuqviu//bXUKculCepL0QH3z4jf6GwlzLr/or8UU
YDGa7/ihXGoAkLh/Laa63CnJCMVBKC2c1O9O40DmrB1f4e+Fyl8DZZxoZ+pjxq1cGae1AeFKNIl+
fSQIxjzwzOhv0mYZjwyzdSNEEONyNeM+/g6cz99mmInk0hEjkxAAyyNYkgj2BP5+CQYSrRjqtCjZ
/Fpi2dMJJSdauiVPwztMBcp/GJthFPau9ZRs9ZNdy1hF3jQq843ARZwrG8iOa2pl2ph1dc44d0Rz
ANbGwteJKAa9JdEP6TVLQdcGT6nlLw3NWcpUE7hf5SgotDlikf65Z9YodgG23dL8nHW+WgaEIZg1
q6g3q9q8Isqq4KhldshCern3u1bf47OsOW/pKedHPW0sX9oa7+1/wSA/OR7/ZqzMvR/Q4//nD+BN
U6v3X/Idf/7Mn08fXD3L9shjxDJ3iWP80zUoaEvgDgSRbAq8FBbdkj96GRfkHn8E/RSnobe6eX4f
NDikQnq0EpHe0IDgef5b1kGSIX95/MABelBBBNMMxiDr3OIvvYx2aRB4UU3d+S17X1Qa1YqNSC03
cjvADUe/Kex6j9Q9JZQos4kUs0p0bVhUv/UMBBEhJRVd7cBMu/mULl1Vb5jweR+LJIGjqrPAwbDb
6uumK2T5OVuc7rrpF/Nbjko1pJtaoMIzsRHptQoZAfwg43jxlfKtU9+F43ie7UxON7KlUZ2qYqZu
sUoYuNorblqQJ5EYYkWT1rg2BxyzG9kGSSTyerG2nZZfeLwlx6S0PDnjbGpKqUB8J91gcDfaTpx9
GMRQT+NpJYs7QLluyhGa5VAO/tGQgzyNTZW3G5nVMwFexsFCmAiOMPw81UxdU6NUVVQlzfqu9JJ/
nl32Y3vAQDwg0U2RNMljvggpGGnisFZMwksoHswspMsZt7bAPzTEt0YL55NFoOVyuMrmMtD7sDKX
WLKlv+/bKfeuJpxWH1wRfVXAoo7l8+IBpVPS6Q3nypeIAne5XBGGtIXbgwzIOdhZszXdNCyw2RpD
UyK1M6GQLEE1CnjQaarsY57NadPNhNi14+Bfwa6oZbhEgvIRlN6UFgPK6U2YYEUfT6JCdQ9AeQrz
zCNYlvUcWjZ4JN9vty3Q8bfRtsRj3yPZLLsQyhNldbtCV0X/Q8coIhlfwYOoxBNZXGLPiWuN1CbM
2X9tJ9SUyLbD8XpKiuLs1QNCPV8WcRrpcshPmQOugpFy8UBli80no3yL02K6W6eBVB9Zzm05F81W
E0gQGRb8L4BwxFMl5rJfsqw4FBjrgaHMjwohNPwtgHYwuWQKfaNTyTkIqIsBEXK1MdUE8dGszVHt
Slu7J6AOcs8Bp39vrLb8sFQn7H3IbuJy3F7QNQSwxoBp5RJIAt36c28jhgBqWJ5zilhxBLLxhdCT
ES8AG9y9wRV06YK0yZdEOiaCMqfaV7NrHIAG1Fufl7spPbs9iEXMD3WjxCGdCso6jCT+psLEMGwK
ywQcL5Ju2kxWP1JmevVpnEz6ICrOqUhgJ16TGr6cKYNMGFcmUqWBo6G0831gVmI/lMmtl9Ia3A6O
d00UU/+azkX8hUN5uG/IE6StA8MAD2N9HjA+vJBmjirbdx/WO/suFjh2aMkRPtIJAqTo6HBqVlFg
t+6eSo8mlmO35o9GaHBrbpG8JigsrmTnTNfNWJTHnvkFSmMvOeT5WBzirIeg07EbWxNJ7a0nw6fE
wYXiAVZavTGfFhAitQ2KE7CHdw1yxb2mQKPthXPpMyQGxmdo6abrObOtN7bfeUaxuTRrvqlpP3oW
xEKB/vyH4QcpSlGuxn7VzZ+A3X0wgw0jmcXISIxBM9YrgJY9IbGBVmP5Y/PhBDp5dgmuMTcNHO6v
qkKiW4Od53e0xqmETxbZdkundxhLkq285lzMsIsC2NO7eEQCaNdJcJxdzE5TW4/BZvDInVZuAoHT
H1R2JcJ0eEYiU0Ql1+e5n7sHbmtoGZa+xlxiRG4BHs7wUziVgd3550ACIaFdUQbfZq9O78MyyI54
aupvdJjDbWlSe2xacqC9nW4AFALXOcFdeVToCk+a5gHDMO0+CWNNHhCTto4hmM1oUstLYNIo1LOb
ILLDp3abl1QFEBzsL00Jx68iDAvAoHDy7Wx67psbTMA4Rbs8NrSvcXzK6XOR9jVguLy5gdVGq3H0
5w/oEuNutGz1IynQRxcuEo8GktJhJkXp1aqX6m4R9IPHOVjude0iv1g1SZaU7RW4KpgiJEUVUQ99
uNs3TZ9A7ezMd8QycuvMkEVyvKeKVNPUjlIi2DeOUMmPeUlMHHW1/2ZTkgOc5tbaQVwro1Tp0dsQ
84e1oWHlD5CEbHx0IjdAlRgMu4a9dxJhvSRd2F4Fk5uem1DiXBPpuEWPTSdGh6n+nmmpntwx6fKo
A8kBCluTmJaKvoriucNbKEbrtEith8ixuu8M7plGMsinjWQ1N3Pe5pFhd/J6qZvpofSN3YDN86Yb
LZdkAp2l8QmkfnGTmqLbChqWX8p+xABDeuqN3wb6yZwAdm0MLw0fnRD55hio+dTMceYwOHCgg6SZ
eSfHtvhchU33GUq3vK+HMsbLFmdXw9zBr4VX8SKkoyG5NvlBy1HvYo1UCEBST0gBnxahmWJmfaoh
ezDl84cXh/hqTQBhX2+NzK0jz3UaelOped/1fmLvfBqM53oymENUxaSvXJr3RZTJFfLUODbXUSG7
nCHbuWPqHfRcjStUL17OIhPeh8XvN6ImrrP7/2HvPJrjVtKs/VcmZo8JeDMRs/jKV7FoilbkBkFR
EpCwmXAJ4NfPA2q6W1df233vuvu2rsgqIPM15zwn6RhI+JkZvUyz1x5Md+aiDysm6ysU/iSdCRiI
AQpmyN5DA53eazCPJTGTwg1BkOde1c2ulS6h1P/uTv+p7tREpfJ3i+N30pzeK0z7P4vtBZoH6m75
Q3+S4SyqyyCgLcVNjBv2l940iP6L2pim1fMgTtOf/rk4dpDaIDbGEbw0tcuq78/FsRP8FxREB1kP
lmFG5fyjf6E1/aPV2VtK80XrE5oRzDzCyn4rjXm0sgajJXrGxPLmVTy41TkZk+mpXHb7SeJ5P5+k
j/G/k+/13U95z39UfXlXi6pr/+c/f2uFl78QP3BoevQKTkjZ/8davANJ1xlE+R3GMWsuJvXw2vf1
P0qFo4H5teFe/hbmdDYtPVgSy7Z/a7g7D5sRkRcjy3NygbXNLQM1Cp1h4MqtaWioQcydN0RMGsta
Y3z65Rn4K7+kF/3WcvADLFtabD9LNh6fLX3Pr+tTRs2hGOAVwDX1yawddTpDpU7Nw+CCsxjttMFv
Ny5mEQb8lLSxE7NUkcLA7G463kONUAn9NiEh162m4lglFsKecNb5jvuO/y+JvhhBHFZ6i7Mr87mF
4pa4zi6cph8K8v29Q8zLZuaOOaSuN6zjwFcndmMKfaya9qA92XzJxJpKjLOOQmlJ245+CVYFFBh5
01DNP9ojBsiONLuT9lv5jqNKmAhmhukHYMB5N1TF8Aw5d9q32VidY4sMrSYGMw5P267OaWzWb6mY
5CvSH/6gHvGatWpciP9+fE+caMmGoJVYSfioMNgkrLatJQ3ZdfZ2MvBrmkFrI83CS0BGekjRSH3L
fVqdazdimFHQqVFbi+ZSFwPO3CGAscYOKFy1cJOuZ0TthxgkNxZr0Zyg/6lLW3bxae6hL1HRFUfV
MY+3nG54zsxyeFbZ7D/w7djbuWV4Udm4eihh1MdUa96HwOIZ0tX0lHaEoqMD5ptRTCMOvo54h3QT
n5yOCHLfMsRBqXT6oXs5PZkNf2RiYfeCNgkf6YihQiWd9dgXc/uSfeqLa5wWZRnyieBZA8yECc8o
V35PWZsXhdy2LFJZcw5IwJSd30uuQSQuib/O7Lr5cGP+a5JbKLlwnJD8Z7BsZcTUq48RwPxTSFIC
ueF9cazZ4dxMAX6Rsc8w77WMewBt+21xlG2IgJRZziZwDewzACvvkfJjhGFPdAMrwVsXUTJ8z83J
XBS2ZMhgleTQsOo3MarhmaH2fB0pSkP0vZCsyxgs8shvHGGgu4mZ5699Q3m3RmIOuPL5XWgG8fJF
VKpDjsV3NaTV8N3KiXuYhO3eJi7fRDxE4cqt5NI+w43dFLLnc80T+R4UZBSPGk78phsN0kvqNI7v
fWK8P7zInK8rnU5PNv6sfVXzMhQNsTcG3L5vZuZbj8JFiZMmxbyzDD7bNuF7zPrlo14e0aIah+9T
w28/5xNNrJr5JlxMfXtWVdOPZrE/w12L4VPmrxr52GmJ47hNwh9mH5lAQFi9kkAbl/Yxbb03E6rx
F6YQ/XNi82yubPg6e9usw43rIkPnPv/euYG8kZnHQ0knimOcL8oPjG4XK1feytJxb6NOe7c9VLfH
SrQE1Ht+/UZiAE9rkOMXseP6zaEnuMowtj+M4RSiboTzTw2h63fmfoR7CAekdNSgRPz85cKUl6Ct
W+N+nGTVbUaRzdc6nNoX2Rr5/URbFqLX4vOx4ACeRjysjAZNcehqOyB8OwaJ5o2i+ZCFD6fOLfOe
5Q6Egy9M8qIzDRkuMPSuChSejUX9hU3homEaPgVNoundVwHBDJ3T4MyVe8DdaVRLqLgmZ1ARgHrS
idO7906OhVZhT3yywqlb1z4SypXljc1GsWzY8Rx6wMltG8U61h6Opr666WsiljuesBPu4LvObI1L
bRb3htffMK8pWTHT5s1ABldeMDo37A8egEnclIZy4EfwEiX2nB5J+X1qPdfaUkr2296dvoqQkCh3
6L/lqV0ejSr5QIaeMhny8eJbvTzX5aC3hYd5po2T7hvmG0VEM+z5TsU7QNjWaZyJQ7CmJlgXgZds
EpmIG3d2p2sWyGQCNHN88rPwZORoY0ShKvQfUayOCIAWZSRJLIqEoVUp8oHghqL4kci5A+xP47rv
W8JVIre6n6pAbO3SiK4yQA/XeFr1zk95YVVWWldiisdtj5L0OE98kbY1mEcTksChDEiDkh2KxFob
9lo6cKnJ48r2qRnItW2UaMQ9ER36xHrAGhftfDdoz1YVOUxj+Ow/GOZon9FaZMyrcuY7XCVFB3Re
igBxvn5DYtOc+9Yu1pVt9sdER9aGuoBK1ovZ8k5x++HUut9jR+TO4wIPd0PKNbfs7bcANdU93Cxo
vl3e7pKhTynrcwZ6UTiSFYPTgLT38aoakwGcdp6/RkZcA7RHl7iPUNDrdQCPfhN5APKDwXUYnzrq
QnUW7lwg+MFRcr6aMFpjdkoqlzbDG96ra7do5RWbTHo527SP9ihb8s5S3qqW+UuuVlXNEzh1Fjx6
vxmfZu2QbpEh3QhbULnFBit4fbIIonknrso72lM5P0rypBnltdGBJLzoWPbxdCdyB+EgKtFTXkp3
TbpxyeOeo/djaLRtXce9BK1L+BF0gX6VNLpcmTLE6TmUW/xp80p7zrTBtph9gfwoMMdOeufGmCD7
aDB2KoV60iflpSB4ad0KUx+FcEZn5Q7DJjGS6LkIE2vPPM3aAuRIYZeP8TbSsXtdR5DEIa8b92U3
hjeWmlm/hg0MRoa5qbtVflN+x8B9Q+RzcKZFQ3OIqJVGpfBsGBpuyjwTpeoRRctCFEjxyBRz7Lz2
zFXcVeDpgGxyXbRXy04dB7qVmd9lWZbFxg0qf9zAExiOs1IRdgOj2fdW4b0yUxMEgSCROMNAbj8I
e/PNa6t1QcUwfrQS7zUCt3xgztcyd6yrNsOOg/kwSL3ha423fd0VeqkLpLrg8ik2vkIFtg2HUlwZ
ROMR4YGMJODxK9MjpPLmHKm2dtfN2CLKJn9AHBBjxO06w096O9mxOECLlF9tGRrtmoVKvnw3Jttl
SqQsc7iHCmJHMq+tzuBIPA5n2YEQjjVh2drGdwpkhgtHcgr/qPDsbeRkxPcAWZZ3IKdMCDA8xZvE
6ymIUlFCnZbeLeM/454hB+iOQTjw7HNBilQCsmtdUuTR3DI0/TrKfpast/mS8FQDMempCn8WX0pg
XUUWDykiC7IQIg+yjZVVxgWm0mkiN0tI/2HMFWXZUjBWW3tw802W2sXRCfzqTF7CfHDNVhMDTaZ5
12TgKTC+qniTei2XO4AB4x6fVf8sbCe5RRiRbyrPlzfJ/PlTRApdhU9ZSpzAcijP5fSjy6hJRARL
5hgpZd1xDFbfHOnXw8ZAksitDevGTxaPbtnw40ytnPakwvbPTAP47iwc0NXaLJtpn5S4AZDr8vv3
gwbqzV1eU2y9SjQa63Zayt/Ir1+DbiyOdsuvwPQcG2g5Tj9C5u6kVcb1tsoYR6HhJSdn8pj3ouBy
imOOSv7y95uI33BnS29m+fj0bPol5J6cQH/sIVgu5PXi4Tkkhq1OSCNZ3gXkUKwV8ohLsVQ0s4Pb
gLmHfMOnsAQQV3zYfef9o4bG+k0O+vmzLD8JfDuLH+d3zFyPKbqUmeoOLN7bJdqt924DoERExOn4
NLkUhGnEJ9uBT4AoVJfbrPWcw9zVb0lc8WBWpFa2zjBdVVoqpDiuezugy3vSVNz/CDNGc/xb98fm
lrUyKymAeGDh//jBkf2UBwOujoMhHDwObeU/TJIXzbTIejRIRdlwFfGAMa+CsNAxDTW5p06gFer3
DKfdKmAp8XO9+Df73s+W81e3y4LIBK7IgjOkcf//Gt+kVzwjImkPQG4UkJ0IhEMb9uoMXGLYE56R
bjia5y12ai4eOGnqSyZpXgPMFavJHXI0na46OYVPfivwj29SwGsP4Vdso07hbzOaWq1U5xmbv/8c
en/lQWQTFzK8oKl2/OB3LbDXg4stJrzqI0Sr9cQAilCPMpp29URKjRSV3kSpE/wY7Gk4fCbX4515
DzPJCon5mPAolwxPJ5telvX10NgsURarPUEX+RWoPufNhvQ+XuN0JGixSdOQCa6Vb0wXs6IYeaFL
jpJDEgnvlhg/WL1jSb1aAOuhgJx37KmmKzelmm9Urzf1csIwBzfuwV75D4YXTD/KMMHQZlcwk1dg
BWhpXJ+6l+zsY99zgC2iXRrpcKYvSXL+T2iUeEIaFn/sr5ZanaAKdakKtZwp0VK25xT0EeEXJEMJ
/wFZJEjhMZZYAqzwnPUk5AyLvyABcvacIEsDpM8m+61xkCmfwGEEw1nFOuFDEoJRHmiBcesleWqu
e+nEhXFwHOwuDZjhzmjdDb9QZT8z6LRWrVqMf4EPjBvuNabAeF7+h5iCPt6YbUhCTyywQQ4rj4r7
CnFC+y0A+SK5janpGzPNyG2JFxwJuM96O3IIg78mlGQfjJaJyJgin3baPNB9c8SGbvtiZrSadmV5
69YzCLMqIzlfjw2NWwj4/etEjuauEVAL+oHqysw1T+Tc0VDA9e6fO1G8BQ394zzCJYAj4ohNMwmo
0stnF+UaXhfYzoEMqdS4bzIbTAEXxyUn3GBPbAKHHqbMgtCisH4HUVK/u5NFbWgXtr3itc13Thc2
d3Si4XlSJkYmTdPvF1X7UpGq9jKOlnM0IbO9dUtvV6URY/Gygz7nzsUIGqvQ/c6ak/LYtES2Zwhs
V9ROwaV0mv7ZtHqbzFS7fveQKO5Nlw5LWnTPBPnM3AAAW9sXO2OgpFQhb7pABLzBLqdJF1fhxgk7
OqPYdbtgDTeadwRPFwG3o8U/BKatPuoK2Gu4sKJbusOVJ/CrVil3opKKqZytuXII/+UKTWH47Lwp
WFxctvqCWyQ8W+B33loJXiexZHMiX7c6+6jc9g0X6L4y2XOjKh6eWf7Q3utJ7MNlAgRmUt6UOfOh
QNAmh7qaf+AdSuatCGcwDD4SujGQX8Gt0m6bHqkTlduiosePCu/PW1dM8y+fP/UIe8taEYfAg1ED
pDlPyEaO1vKqEgNNgkWeA8FhWPIGZxyFYUM07yoztb3tB8FkZGlexQjKfJOSc3Qxq4Zvps4oRT7v
YlkRybPMelgMOyGPKkUvcx0HLxuDVX67Ipiu5sSfrseB6drnY2iPjGB4vJV5GHtjunYTJh5OO6nL
58Sncnh8SgTNIM6YnKiSLpgEInFAulsCoQQG1se+t/4cDxiJwcfgKjpbBo589MsgbxYI5XLJQEin
6Y8mnKfrmdetWoM/ohjRI7OwMGF6Zcoxv1fSXbDeac4qK6Qk62s4SyzRGM5VHV9xos3iOM78RnD7
MCUnM69gHWlGcLGfMv5DX7eW/YLhyXgEKwZ3eluxvlwnY+nd2rnvPVDwmMh9/aF9YUnLRHB2c/Vl
dlwGZfjW1QdeQHvbIpp8qgxe89huAJYswxXHcznW6Ojj0+ekxgi5z0NKDdhAs+DfVNoMe9TMEedY
/PWf85vPS3LMmd1WNVg3wzS+w95byuXA4OsrSool1Zo5C4nl0RSMLqXLaIis4vge5W51xrZAVCxG
0XPYtepLbTFDg8fOTK1famUNDe52cOm01onZcbgbIOTAvtVvY0Kx0+C1POuAc5adKB9h6qnmw6wc
vpA8J9ChpX3asr1mVJHxTi/Ps2qWY7iN6/aqaAsmkpEIqHnZdMJZ7NQEiJ6CL12m3tQlyy1Ag/YG
96bknOjbb72K6/fUipPboCfewWqW5wdo34FWh2Gkz68TL9Ovz/I2hOMD8oN061IPTJFcrkm8tWy0
lrvBYgd66lnK3QYc+cydGKKiGHdvg8TwuCo0ZBSFIPZagUt71A0m+ah0mZ/VVMIu7fD6kw8lfQd/
Q88XCdihOE6FWZ1np6/Onk0RWy7fAcJ8+Up6biN3DbqsTalZTNluMjxPmjJZ5sznTJLCHg2kLPuY
c+xL3YbyNfWL+MT8wl9/jgSxGoLBs2VMqgubxGyk/Gw5TdDFGOS5JeHIE1KPFCcdzU7Ji73YWpiC
1gUvxWQO9Vthk3PVaWbGjohpFToKZ8eHGGQzXN5y2fPwfB6zY8CnweRoumpqN3mhq59Yotvl0k+0
I1Mo2Cd3DUObJxS088HAyECOItmwt4HJ8ZYOvEd55HBr+YOkx3N41gwzvh818zK7GEtxhOCmThpT
zXuwHJWAWbH95k5+O4fsk/ELLi5FCGOOirgfUkYmvJMN02miMqZr7P/WI9vp/ntQxeMeVS1xVRR4
DsQJmhBZ1PJrWzaUHKqdiyPgKZoYKdJbO6jehsHjU5sDmGB2mPKqDDmfQYfzZlMNWn2hKsncVT9O
ODYLs46oW2AI3mgDPQNyVcoJrPhUkNMwbYaeL3xCr36d24zUP//r54s5lRlXjAEx+8NjrX4vuVSO
1dyNd6NtTLsSqdO+1jUvtKCqTIKFqTh4PNmuDGa8ocSQXEsg3F8cHUy7sc1/9O5c+9u0pYH9HBQH
rXxzbTpTvVQB0wjxAYEMgj4GCfzG+hjANj30mBdRBaebednEdAxUtj0EVCwwdR+eurir/y2k/ad0
fOjuWEL9bRnf/2vy96p9b3/dVP78M39xIiK6QyoXsXS0FwDLn0W0ESgBhE4+6pEARyB2xb9sKsnb
Xa6kgBaRfRv94V82lYhy4bl4wFwWkS3Su39lU4lU749tnWXxb6MH8YAFIBhksffHtk4JZbvShkfn
FWGIec0YbgjtGPZznI6nAq71YTYoGta11tM36IjB2cvdJSTUsvR9ja5j1bfSeC+CwsR/5EY3cxU7
j35GoNbKR3u3SVo3uMGB1N5P4GQeCWIs9jkH2ZHUL+uthgG5LRiNnELb33ZTq75iE88OZLGTOiIy
PXL5ci18mDIntoWD00YXkdsPiPHzU4Qr6SoOHJKzObGdsauua88Wa4xX5cbIyvRkDa0+VoJx17qE
V8WYNwlOpeqJtcYgfUtwa7GXRRidJ2Ye8FT80b6MRh/dBCJn4DUJ83pitj+QSuuoHcP5Ym9hsPti
YbDD357fkfTdX8e0vLM51RvLjzGwKBfbpqmk88OZsOXpcvLX+KQrG2RZ091FE8hg6IzOFjoQor6m
EP3eK0z5TWv+EhhUxPoJEJs4LPIn1la+Wo0kR7H6GbND1HbdRru6ZJo+WevOsvuXmkHXbden+tLV
Yv6IJj19Wfz9FwZ+08GZsiX7JhsvmGXBbtm22BEg3l+Zo6++lk4/4ihK8CYMxbAPLJRwVoIAys2r
AusmQW8KiuY3I3IWHh9RuehZsEwc3dhg1i1I2ckZAG5aL74uc8noPkTTlAf5Bjzc/OIOjdorNXg/
kigjACVDrtT5rt77ZhQTSZCWdxYROfYOf0GO7aeNjS3h6v2VdKfsOQEn+Roon8mH8OUplr5+kBzn
j1HsiusZ3NG1bk3ukh4kzwteFmI5e7N4QAwu9yVr5IizvTYP3lgwBYXQ6VwYzIvrJHHn3RQEBRQh
GQb3FdhQUps6Bj+CgcqZ5bl5FwFPPNVJt3g1Zrf4IGCSfZvvF4dp7J0rH38Z2ARfvPZhIL4oCbSu
Amt8KcNiPozgJ2/YxDtXWG3qQ9PXyW0Hqvoxm/HDjCUFR2n0R2IaGOVHlRfe2ErahFNY/rVK3Pwo
rEKiTyvcclWSB7VDd+ndFlJf2al2eRwB5hpmt+3TpHtPe+bRGDVza0stEbwrR3+nKSixv0mg0lPp
HWsVu7sgpI2kk7GfHTf/mLQjETwmrv0ahNVjza7ouV0mfYSlmZc69alRR0CpJ89oTaonJzRvUgxA
LKINX723cZMxlcoVk2rHiT5EHJILNfCHklkUT6EA0DBg6drCMiyv6HTLraZ2AVVMXGzoFuVD4LTd
VyeMhmbVsRcnZeWY2No/1Vrtqyr04d0FyIJFkeUXx7KKey8uDj6wg5Mfz9XRzct608o+x2MbOa9d
HYlj4JXxbhJE7QW0/gtUOrsH1eZ+n7lK106eERaYTvkqk17+JTCN8SmopHGRNiwsvtDABF9Mvq/y
LXlnNOOOaFt1pZqB1LUo2nldVu5jhpjXiEyKvSouQxwPX4xY15vcd8iLMBMH7mGI87XQ5nCDELT5
cLqJn8Q1N9ocg30NhnQ7FFZvbFOCH79Q+ZCpKinyxYqqgFnoPCW3M+OUvcHOTSAQ9oJ18xkchEcA
Unc8bftqJlZoxiPJ0iUanpJ5YrtdwCNkH0sWkf0ZSxTJBoWoVDAmltQiyzK+ZJi6iKJKSG7C9BoA
liD1K1oSjwpDvOShNjErt+a2NjO1speEpGLJSorrNLp4S35S+xmltADjL6IzWGozRfAq2b77Gdv/
zPTCO7P1CWRitWreDCFO6/AzsMkOCx/zEVDOiFvjZkZG/ILRU5zpt94iHLYHbsQZnXU73LSJSwM0
6OzcIsJYd6AqzvAgm7tuSZGix1XPRiyKm89uhDlBsmN6lGxmHB5bj0HOS65L++Av+VRkOta7dMT1
PQdJD8WYHCsXwdziTprdLwBhxFPHnq5YoQOLdk5GDla/JGLVSzYW2/r0zlrysnREchYyvfHB7Pno
K5qjzTR1NEMjWVtMAYjdgm+ZklRHtJ2TW3odGZTDfLP9vIchiidDjN0xj2b5VMBbFaRPEDpFyleO
dHcrhwFr9fQZA9YviWAe0WAL8OvGIhvxFFlJ/qbRKIC48tkdW1y3YskXw0FJsBx0rnqVqyZiwuCL
TVlp8wvxw/GBkyk9xp29mWzfu5v7zPiQCKBOcsk1K5eEM2vJOvOW1DN/yT9jJBk+JTqMd5apzIf0
MygNFjhm4snwMbEFzQ024a9VS7IagnOOf1K9Zvr3JXttdLTF/BzqgN0aVx5jEvgGVYOOYdX/NHhZ
sOkFJ5owL6FjNtz9WZY89h6FyIoejkSDyom6i0pUcahTXmmEOAGOshlpUUXaZah+IKPMj8NiPnNH
bZyFXW6nsGKwMlT5AULqq7eY1jhrGfmGPVa2vAPvgbfNxONGnO9riOetsmZsPzPrIYboTKgWa1yD
Rw44jzzJNAgeBzLswZ/q6gNu0/iC7/41/Gm0w2zfYbuTP014UrUKS17x06BHqVVh15s/vXvCrnEj
QeRNUSd5wabXYx/eKZpi/0vrxz/wLTnhoRg0X5wxpbbcGQNNKGPTfT9R9ezLVNbXQiqjfpUcoNRe
0QAICQiRAgpXnsDeN6B3MntDkZdfkd2A4LoRwas3eeoNvGaS3ZFWWFyxl7OaR1DXaQzkPi9mRiqt
hviJ9tzLvoXp2BpPnopHb4tANWbfb4gcfDgosk1lmNO+iepqRwv4gjpTr5oxKTYIVvDtJe7LaNj6
4AuSy6ey63HCVuMuKgLKSZCuonHPIPdC4POwRld5wi1jsEk4UIs8VTNugxSR1IkbxHhIDZGcx6Cw
cM1b082QslFr+DZPM6J4nJX63c2j6dSQbr5qXYMgvGpcjKhLueXMds8w2GmuhDjm8S4PfDq5Ou4O
YeEQqapCsWdwQfhF7F7KmeyKTBns6d0EGXccx6emtMWpM4HRWUWxNgNLorXyu82UBOqtd3wmT6M3
7YUaxC7r2mjLwCbeNqIgrjp25Qh2LuciiyVxk3zNh96UTDELu9x7kE5/ACKnjJY56QtgiPDIffPD
yg9flrFl0H70bqBy7wlVChXHWqhClMW/m7h/qomzXXvBYv7tLu42L97Bib3/2sX93x/6vzaOXg0H
FE6ZP/HbaJP+lOH2aZP0/YBF1Kep8Zc2bvFC+g4hLRTWf2jhfJotuKD8Jcuf+9dauKUj/XUzhxmT
TpDULoufwGIP8pv6sxlywoV8S52AS48bxy12XTp0O6fswouXVikRplECu6hDXYhHsfF7A6kdbz2R
8zYnwGg0kvMAgJmIwTsbDgfFpIqrkN1Qdtf5FW6ozzNl9qtTSjr8VbecONFy9gDFF+WJFQ3Ln+Vs
6oaMffzngVUtZ9fw8xibCFvXy1x1Xg45hDwceAypOfzwfy2E5OVEHD5Px2k5KIPlyESDx+np+IsX
OkpkKN6HxSLNXA63dN3UebKTC57m3AEv6ZKdUZSmu+7NXKBeKTU7M31TpCwNgx0A/1ne1HCFWtib
LQohhmGZGx8g3TvNuC3xAhjlqaJDxo6DED9CWoHoqoxvQhtrtKZb5PNUpIiUvV4i0GCgbvphQORj
QbczPzQKCz1v81R47LhzzEr4Myvi4aGo9Q3AAFSHFTRxrOUGyTVd5MKPTsNZueD5MunO69yHgy/X
JKPYaUAybdYDy/o2x9PUevm6K5PJg/dQI8xnIzokezsf4+YGtadxNDWqfCJM49UcGc5KDy7e0Dat
SChlDZp40n7IDb8XbOnMmeKh0hcLMOfOj+T0jtEq3yL4KMiQmNKN4N7cDWGZn/GIOPu6dctjXXf9
Hkip6laqqv0VPJF+kbBgIU/RK5ZVvXH8NLn1UIrhGCjGDbVEjvIfXn7mJ/WhnaP40pS6fGFv3TGn
iotwNRuDvC0y/ymvy+TiJKq90+kQXPB8DK9pSdAMkCLOZZmOF56HejcNtXgumFXeFXY9YRORSKl0
3y86XBhc2hLBTRTl8XMKYIYOzDduDbR0HQwMI9oNQeOcYz8u9kZmiHlj4RGbnqUKPcqKwn+i5q8e
cKDl4JPiNBnXXqaccY1dLBjXNblEx6qxfYgzHYHmwEm6ox7nZq+LPHkGfeZcRfMygrOkpx/dyELK
EMomzjY9/sUf5Kn6cNaZAo6rpK4qsrdrciOQr981AtZDo73HTBHfnPUuqiFnDM4LOC+BTzoX1Spu
+uG2TxLA0+NYH8iO7AnSnfiu+6JtLmnhV1AVgdsOMcslKKgvFk0LGpwwPPFNUyBJ7kBkHPCWpmK8
xH6bnip3bB4Ty5m/9M5clrtIj/ZHRkDTlTFXtMtKOcFJF2O0czP5fYhUfLA8U22xes18g0HGjjHs
v5h+VrxM+SxeHN2Jxf4Z5i8K/zXWRd4w3+iaPbepvY3QEe+Qu1wxivXXZSiKPZYySBq0vyc9tpFe
kVGGa5I/awASEVR9HobqFfM1cVfF2XgiZHtkG5bkBCBbDK5TEFdE6bDL3biGmhDX9TA9YuxcfC4d
BqQiXScosqTX6hOJQZBfJ89+dhkT33ZG8yTm5iGTRvBt9LCzrkxETQjmNAO5tQ1N8TEgAu6qBO9x
NjsIQ37WEhEhkmPktsE1y3vFq9G3DzMero3XmPWH37OVlBRWd04czV/hzMMtRsENGrLUErte4j4l
SMfXvioAj+hSTcBnouTata3+ddEZVNik1qQ/EMaM8nheI2g/gVJO3lsHKHuhsYy3gzoT2aC3nq/H
TTr0GKBSFFKOEdgh2Z16OrPfWbbpPlShrrMN3jg3NRGXjcauqS2Dbt4M60ueteCOZGcR4QDK82Zo
xbITjAVLbPJNCH+0045AJO0SapIn2nkAABp+pbuCrt+LntH8ZxQOa+/pnhYixJ5Xee+91xBd4seN
v0j3logVk9VCYlUxS6gwbdm9uubPcf8EI/ImQFswrZIeEI/leAUTP5qWugxhisiJxSfCh/oG+EbO
I+qhLDPHD8Wdd29pfzomBiox/qUJGu24PXq5jJiIu+PZ6JZJIBOPD7duvB+14X6jkrbPhE61GL1U
Oa2KCM1FkzFYJJnzGsNeeB05eX7Gx+Rnq2z+SE0b+Ye5RJqN41NtNg9QOOhorSaFkM1GUvR+uhPM
VsnOmqOLspp6S4AmJjK31S0io/SmyIcEFaSIWWw31otgN7fPEs/c8b5/ZHMV3it0UetUFfUjWnhO
kLSRJ02eEJCS2CuuvdpK1gjbBkzlJiJ0PRIc7Jd+h2jaqi88ueWmMomAgFfcfFNU8ubKllZB2eOG
zwmheyd+wmlja1mxK5ceHMbcK+/K2PB2hU1KkFXBg6btH1F6meJM4Gew8quq3nf92G/cfuxeMdIB
8grrCjtA/ta11tdMSTLruR7Pgy6TfuXjqbhzQ0UuMcOLzVimABudsf1hOUO+7a2pf8hw/G0HVy/p
7SHJWCGSD6cx4gcxWO2NbwbdXkfMbqYWl+iQZI61zWbGcCvXLsO10aTGUfdXoKtSZg76a2Oi8ob9
1e9oWPNvZQhkhmwYvtcwfEvD4nuTi/bICCqgnM+XrSj/KfaCCJGZ5x8G0aHOZcK2Ie/S3tmdsM6z
NLKPKGOZ3BWpsSeiBCcgQWuXjHCrk91mYie7TB17CpIt7Wp0cGg0obBReTGc8fa5nQ5XoqzR9xUj
OuPOMgw6JbK8RlkPWwe1+EfnacawbvEokPuu+yn1D3pw0G5617Or5aFC8I38NLJ3teV9KFNemPNQ
OgBjXyOi2nNEG7jQidATsObS1Bc7ARNw5Rf4NRnG3gSyuQRmu49aBe6mxCiPh25DxNQ9loX8lNVz
sqsazKCK/QODj4pWOk1PbNWSHazba6c0jPuoHTVdbR8dmMQyXHHKCzL/u6kR6Y5ETng/tYFvr5gu
0dCTvU5Szr7tZL3pZllt3KQmQiftLeY4zswhHDi3RjciLImM4BF1PYLOLK7BcVjfVewbWw99DNkv
8MRsIT0usjzlPnD6i7YthovlpAAF8/ihqj/441CRjYoTlkSHlBXbAu2JZH8cyyY6ZFViAO+ew1PZ
TZdCeIsT4KcZ6d95CSizv//Pf75/K9GFiLZrxEf3a1vksMVihfW3e6knps1/5Q/8mWqxgGNMPHgm
LdBiJftLH2UBvFjsXeT8opnB3vfndZhrLzsvhli/7sGW3mpRz4F4oINafH7/gmPvk1bxi5CQ9IbI
cUzyhWnXYCQ5v6kbSTmkwPxf9s5ju24ki7JfFLWAgB/284beSdQEixQleBcB//W9wazskphZ0soe
1yRXDUrEgwvEvfecfSaMYUE5C3zC/lBPDHRxID0VhU0g2cimZ03sUn3GtqDfzImR+Ji4IxA4kldI
OKvOsq4I5+s68BWJOd7FNG5voFFiPVtVwHhDP4NIYyzylKJwyZW5E940ls0aBTmWxcc4HIOiPnQA
NJFJDT3dKyMPxfWiUChOlUqVJrSTFd//btVYe7vDQDtj7I+RB1o4PIYsQukp8PymZ0bCRb4XZeXJ
bW3H0t5G6aDIvPcc27r2wWuuMdT0iH5qwyU4XkbNipHI1N6pwiYdDj7NVVgU8b4hO8nCIeUCvS1k
/ID21DpwUhVQx068DnGRPPgEGrGLYPp9O1bOVUve25FRd7SLq7B7CUyWCqULuNtJBsrONVLG7Ljd
cm8djLMny1OKWMDxSKDJ2IFuBxrnzRnfXFGaa+ie41UcZb04jgP5dRvYVtF0L1Dpz8aGMIZ0WbFq
jJF7CZGCBCvscW1zMI0oNBPUSFlPkDKEK9ibl/Woq5K7UDhSFv3x/TH/34rwmxXB5CX81YLwf/KX
15efeyt//JM/J+T2v0gmIcreZaxt/oSZ8slCoTCwePMloMD3zsafmCkMwKjQmIDz0tJ8CVgt/g26
sYx/SWlbAWR6MlQwB/8z0M3PzRX69vCqll/BIB7H8MfmSopi0taWLQ6BEIxYyMRCjMP2/+GHa3Lz
x0rzo4OXbtCPPZz3w5AGgwacrrePS/nnMfyMcxb4FF1RPSOWoiCeNhalxDUqJwyLvz7Wspb9sNYt
xwrwLLLQESOMOmFRev9AIeZepDrorfAwmRWwKlf1ly4C9ZM9IzOv3YJpx68PSMb9Xw4JTZ8Vn4xq
H6m7sbSwfjjkSNJRQ70dHsAdhGS9Ehx2UakuqugzFxVuDaRZT4aPR3ZndFFvkViQp3grq0GW+8aJ
urXTs29Ev4Oaql4CsYIKb+JqCpTxWuKUQ9alg30TRsF+mBHT4UqQ7NDH8jQpE1tOlgck26v20aSf
dWLiSKs9LFjkCO24sqPUoTJEgrVH50qaWaQnkIxL1Iiw528gV+anOLPVk1dHl9CCku3g5eUaEQGK
RWC4lzZ9Ph9sBLsVqbviO4k51fUMEOYR5m+6Ko0w3zkNvBgzwbq0YMcPRhVWm2Zu5N7vjWqlmmmg
8z6yNW8tffbMtrpig0bXO8+sFyOPxCF3h2YzKzEcGtZO9sRjEKIrELL6qvEQX5AeMN7iFY3Z7jUD
/XamaztDS/WcZCIY2JHHytMNVIghGvQzumln0heYatKdV3o0boaQ53xNsjKDKMMqytdOefUz6YP+
pzTI5F0QAYheD4YO3lJfk1tjBspbZIxTleGITIgq632DPr9vxa9ZnLOJTko7vzby3q/XdISqi4Us
eJ66cnjypzlfg5BQGynZWbOtjRB9J6lznVjmXTyiIwyXVLq4CdytNg31jIWu31Wj0e6gbAB3GSu3
eFPLR4oe59dJpfUmsnznHIG1p4ianbjYai5OTMjnZZMXaBEsKW4hD88XBjYdDeTfzI5u2RuC3WtK
coOoxL2NSu3ItNY+9EOJVG1Ksgt02t1bpN32NTOnNN/OeGvKrWiT4MQl0BvmBF+bFiexOagrkk4R
vXv5G0XvsELJCH+EUTSZwo+BFgkPKboBVAcxDbACM+M4UJVJmzEs+vKVV7fnVCiaQGMbTXwt/fTF
8Q06e8L7YoWdtYkJINuOHo69cMjlBRyeG4eaH6kw2SA82rw9oyP7S3LkgKKa/bexIJLAUaJFzlbO
r+2Iro8767yioc2uk6CUm2xu2zsiagRKPOrRJki2nTN/FsgqrrBrIm2cZn0lvHneDgEajBIcOcby
oN9NhX1b0tfzrLCSB9xRNB8ZCvXxBEc7oadC4FBXbVx4XSnpoH7N7mbWab/JoiJzMLHCK1mDPCGv
DQX7NB7zwIimAo1ws7ighYjmp4xwiZ7oStkBGuVCVM2GPEWdPtgq9aMWPxXCyX548KBvbum8Aft3
poWGAxwLyaHTsMcJWr8s90OPpODzKOzI33loQAE0+QhIcIOKyd/pVCeNzXaoddGYDnN012eoj3dW
nfQAjxrsJKuqUOVwE7kiYshZu42Oz0FIVDSg03BwnmUddypdGWUo4u2gxkA+pd1And2MgeO9eWPM
jYrbuBWkOtVRp+5BoZZFswcxmj0Lp87ugx5rtTJKluGq8JxDb7T5kxdOQq1DS4bTauhc6+SMPWkL
9NQBOjkiDvYOwtDTAAL9ghahc8CiajDez6YEh/ccmA8yrmiYabKGAfPQBr0HKTN8dWWJE4Y0znpn
Z0sWMRtVmmd2uSCfiDuutVGeknEItm3RLUOCJgx52X22u/DcaR55tMB3pqvZEAI725JD2q5Lbfgw
ZSYUjCIMgy/vjoamFeX9rA32gRTVXb3paRvcjpZdf7Nd1Mr8ELaMmbTJy52CYt50bpQTBjMN1dE3
8uA6dxL3JS8afp+V9+Yu1B4V6YDSaJ0hmC/XwkUMysVoi+/SV/mTZSDMzLPUnTc+WWf3UYFod7Vk
C2ATqDICMeIw37x/6v63C/zNLtBywVz9sCvYvLQv/6a3XL0UVJSfEo3jgv7hT8XhH//qz52g+y/K
QulQGDrYyX7SSkr4LKbLkMuGb/ITcNSmECS3YdlX+LZciKP/bydI3UhZ5xEF4eLhXnaZ/6RG/Hnb
ZPtsKD3HIlcJmJ40/1IiStMAakfi7B+hzQqWy41jUvuBPaY0bBUR4j9coL/ZE/7dAT0SngKbjZPv
mpzYj5umjLOuQYM7Z1BPxB/1mAKIKBlv3NxvDtGkzatfH+/nTdofJ+jZWNECfHIoSz/wXaB3z3rR
pJ49tF8v6RLR/R76rB203L8+1M/Ox/dDcau51/TZDM/4SMhR8RBHXWbaZ6j+zkvipergoHWiwy4j
0knpiD95WWpe0f8c73596L85S54kh6fBN+DQmh8q/aHJ+sngA3vWMkW87dfEBwoH01DB+K1Y//pg
H1x+7yfKE0gmGOZ5/C0fKZkjvO7CGxObmYfLgWjMsTkYUoNQ6b71SF2FSlfHp2Ic6bBPirD5z6Tm
QBAZ84S9mAR78utf9NfTdw0eJvYNwI5gh34oNFKmldD7QvvsDzanG7Ce7o3Fivf/eaxlaG6B0zR5
cD48UPRvjZwuiH229GBedbZYrEfFeNct8dS/Pq3lXfhPTbNcZ1ioQEgdx0NiBgjp53claeslxrWz
z/DZv2uJOoMgcPGbu/l3145FyHw/GKvUhxcSl7Pt4Umxz3Omq3NK+iXZQm4t1iYZ1slviiZzuTof
T8lCUSxpSXEJP1aexGqa/SxM60yiIB1+q+eYZigAEQP+xNmGXOTFdide0iQgAgoo5xHbtvVHW+O/
Wmz/5gmGscWyt0BjDfsvlSnSZgAryy6WhBZ5srLSBFS4RAzXQvOENgFh9Fkml1nP3E1AJ5aX16l1
smcFUYdf3+a/uwNwigISV7nTgHF/vs1Uce6IyJiXtyd/nf4gCEtU0me7hsv3zw/luhQMJt1FS358
opifqUp5jXVOCC65C4KIV5Y5Hku9z27n/OuD/bzUs3yDowsMj3yIhRz8l8e3jtsqb5qaUJHJIJZG
oMh4Lq2ctOnBH2/6cmJ1+PURP5rPOST+d8/gw82rYwP3+PlS1tlM0Wp6wckIqZdtv2Skp5kh37mD
GO8ganJf31O1Yz+VD5TEtDXxep49UWL68xO3OcxL6/N9BWntrNY8AJIo7jAWs7lJzOp3F8l578L+
55Vw+PAvPRIeRHzfFo3oD7efXmCK48+yTzo3ip0x4wWrElfsIlNn3aoyimmM1nQOVBXidKwnd4sO
x71VCmnIlsKN38jQjhsZEoz3xkSjfRsRxFIdvKfDy0aw8pKwjBbcMYEhrcwosF/ew8PRAasDdWD7
pughHz2AYSjvFk/tINPmue29CsGMbZ1UygV8Dxu6iSgr1JamRvDEmEKQrAhuxsSNB9J0pb0Yb2sR
xC7UTvChFgPQxHL3edlwDJ8rzYx+umkanzrI7m3JthyV+pWOqyW4yDbr56mC9b0XRFe7uK6s6qzb
qFALgqiMT1ket29ZmjfPXl3K+kRS2nRHB268IZIJQ8MM7Tb5Yk4Bt8ybLXeh9vtD+MQYkmevzdyX
LJE87XYqnZeJ8uRNm/XyhcZp9VJQO32t51Ae+sZr7pRLjB+gEcqBJLKJsaW/5CCZdfjCmBOuLkyt
vKQLtIrgOqKjRnu8Y8wcPk0MgvahZek3pVsAqhVOCuBhXB/gKB5EYMo/2TvgMwKb+/TekDdBvL1l
RYRL2bVaeJyahJy1P6ngCS4Y/y8RTtYRpAV/pVji6+eW62Z3BuXK+1cOabmPdMjNCYUqYoUJ3gZR
Qq7NAvCyY5ehWlFOs3eKl42JQNh8E2HNpw0gSZGvJnfcEpEp3I1T5uYVylWeGjLrnBfPzbiaU5oC
s+0rn8iV3gARd3qPZBc9qQt7ECpNvpej5MfANliGvKgX3twKJjRPcDRFpCL45lUsipxb6SDiQg/q
42WD5sL3ps0IGQfBYvEs90SnP1FR8Wf9FiX4KBiz16bPt6htvWzcTTnf5VVbMolZ11YEuw35K2ic
pHBecBA4L26MNHOlQTejX5hMdY86Ux7meSA5SUau/aVEVPvgz8l0mTeECDV6rMjMFdiRdya5VCfU
jwwgIETzV/C6MylAlI5dnqThPJ+XlGRUjhkUmnS68iEmnuHVVCRQZkHAuFMT1eIIhClo3h8yqI7b
rorr+pRhOGRn5BLGPBu6vG3xxpWrNOyKb5Wj2u8+rrkjPX+0pq4Dl3MaUyYaXcbKtJ5J4twORo3C
uxVT/dnNM6V32pncr0wbTOyVJaA7bahoR7vXG0iQIozITCvEM1VXXQVpj3YbfX38JQL4RcRyW19O
LozRppzCszm1XrP39eA+1wnR2VNZz18Y11QnKGrRhPrCnr9ANMi2jiPntTZ7bqMfOj05lUP5BV6r
1+JIRH6aGcrbL5tR0Bhjs4R4qUIgR4gxG7F52RW+bJeFKQSChM2yy7QgaKOpj6mK9W5yuulbGFXD
FtGsuJ2CqvgMuMpe51PZruoS8UzawObxMvVCJALvRwK/NsRws+56Ze6KuuIP+eLKHmOD5Z/2DQpy
MohN/LS5BQo3a2DJg6km9COiVanHerhgp+sf0EgiRSuTHlB1GHIgOw9CVAIRWKMK9WuO0HAzV5OA
k1V1j3XmNvW6L/UOSAjy7tj4mnu6+hzkiQRCY447LUJrg1bY2AdhW9zyVSL+YGZ5v3BtINV1ZHBH
vUimFxV9yhuj7ciV1i0PtXDZkb1MYWteCZnySmhNxbCt6lamZ3cM2WBLbGHNmtW2fYvoqmAAX7oh
k0H0yspo++BJed0Ybf1udIztIh1EKIkaENsMqrB5LQEzPIemTSdhbMTam3KFaDDge+x3TkjM2dKw
qFS+/DVzrPU+S1qWIFZjNmbLQBAGBYu2Rs6xcfvZRFa+tE262GkO9kgg0MExs/q5rnls15XXI1Ak
yzsnu6aJ2M/FSA9NqwL2jixE18UXJ439+vtU02XTvdeGpEW3Gn6OPXyjldUgFMmE8wnxTXAExq0P
IC1xZ5djlHSrHFTLq+5beCyOtXVsAjTX4cTy8Tmf0X3eJzMytoMvY/+qVymjujzJtvEwNIdUuPil
YCo9olUqPNIG7eGxd1RxByrlu8znz6O0zeusJe2PdRUHtwwUOLeulm/wd6M3QErDfdR53DneeFQ3
fRYRgBt5A3rEOMnA0OXaO2Esp5M0DnkNO8hlHV9nnY6GQxuMxtluqumy0S1A7nlMyCsCi2euXO4C
sgj6CU+i7MdyO5ptDkRD2dCb5vy6Me3urkj8huA7U3+1e5FvK5whr1Xg9ljR6lmCSJO0XrVvJess
Vpg9OpIXoaXnLBdkxW7SwrdP09C/hrUY7oc2ym7NrjMuVRI5X7LBhRuv8jjgWwntYNUQEHAV2FNC
NJNjnei9B+4q7iP9IhM0YAWjkm2Z4L+DdirClc2gQe1NlrydYDPbb0bYqyiLEC2MuzgvcVNmdX3o
S2u+p8GFFG3q5tsWjRJpttHw3OUETG0Nre3kNCb0/taYbgRs6hBRzJU7GkO9hw8OuIe+20VKjMgj
w1AZrEXW4a6SwjMyps7+cDXwhf9u9o2+7Oq63498CM9lqiGF1UEc6hWMAesYs7jtEfaZybpmZyFg
sXj9bST7AYJ9GiIu0ix5z9nYkuo45Q5MdRzqK8uY6Aw2NYbCjSxUF67zspKXrTdhjJ6CxvQJifNs
FkRz+FZJtwtxBGLpj2oc8rbdyO07pEd3XnKnC7N5RFCkn/x8src93L/1nCKrR/NPaoQRxzT4wMpv
rHrwkrUZknNlFC3fodbA8k+7NgF+xqW66WfqFKDUHkSYKkyupYH93VCDuHSSFvRpAlVo56OI9lZl
XdLF1Z4DREMmgd53PLvfwzweP9W+1X4dnNB7G9wWMY5Ru51e69yEc5rC0SBvwLeq73M7NxBaYtIN
D15bfwelG93oFCDDakaKcVqI8QzEqrKB2JGQTWd7Sq0zvs7XIh/SrTRckiCCiD07fi8cmoxqYKI4
nd3656xD9yRsr/8cu9OSwwns4hoDiEcTvS7z6zLIc6w4chS3sbC4azkNJJtRPgLP7mmMmzG0/6hg
/9cL/U0vlG6Pz0z1v2tkLqou0cmH+Jd//6s/e6H+v37ud9LQ+LfhAC8C4hiKRI+eIAipBWH251Qc
c7ikcccUGc8MnoD/TMUlfzCwQVKDwAbk/A+n4ktT9YfmBDQrcxkf05j0HBP7+sdWCGPcoSNZXh2J
yvP8TZoK844kl/kS0Wa9q5rUJ1sFO+WrFl744MWBOk5FGZ4Elc5JKwBIXu4RkQYinsUEZ4DE0lYw
wsrEg18XGgYfcAVsiG2AwD4dweSI7luqpHkxgo95goXfbms0xOsoJkuuMux43JTELWxUA94JNLIa
9m1B0l7VFO59V3bjb7qlH0p2rgC8MWk7XIYFiv2xfk4XRmMFces4KmoqN2T8HE0dCp22Xc6L3/3D
I/I33eCfWx/LFUfVvUiU0CghZPzIC5PAZUbyTerjIBTDwSh/jWboyciKkt8ciYfkw721PWvpQyyY
AeQXHzoDc+ea7H5doijYGmxkmk6rYCJhhD1ict/T/9pPcRre/ePTg3aAMsDlYaKkXU7/B4VAaqCB
LUpc0Qhq8ecyeWRYZUjP2bAxU9MfS9N/7Wr9zcVE6WQyszDBpXsfe2uMiIekLFJwSsbgZJelKubd
6CpzuO7y4OHXZ/ahkfd+54JFo+Z71tLLtz+0XMeMOVaRGcmxicfcWlt8SqmkGszLvjJB7EzxeN2p
zrwYdNYfZjZ09TbRrv7H5+zQ+fVow6KWgXL/4bbmzEUxr1jpsSF+kQaznvTGjcLwIXBrRom/Pum/
PkNoPWiRSp+sa7paHzo1qglyi31weqzNeb6tfKU3reANruM6i4/oe7HLeiX+gd8c9683FjgVSiJs
8i7iFuNDizZD5pZEbp0ey6EhaaLnbg5WN6AkTbr0nx1r0dGgVES/xqK6iBY/HMsmy9rsY0znCQmL
m2aEuLWqDTWdI5z1j7++nh/W2/djOeBybVIQQKF9nFqkjKSFEjxD8zRjsa0A3J/yxOrNza+P8xfG
P+dE380HS/L+uMqfX8POxU7iVmNyDA2ov+zEU07KnhAIhz0E/Ri3F/lNCszEalZ1Gm6NIop/Q3X8
8Ows50oZyUJnusv46+Oz0xNviki+5Tf0OtoAZmgkSAERXYbWhBAy8p0Nrq3pN+v5+yX8sbnIYRfg
ytLztfiGfhzV9JHbV3PoJceY1vsn2njFic78BDwcXZCy6hIrhVgSuwa6jOjIBzQIx8EtxzfTzaFk
1X1QnLKwDA/R4iWju8V/5lTc/voO/d3vdMg+CAKPaShD0g+vVuZY4QDnSBwMy3NfmeLbak1PiT4O
LqbBPZQirT2aUIRrbUU1ZJdGLye8R2UYHrusss9BC3ljxB53FQhXg4/uaSlCeQ+8fv/r3/rXpxZ5
3iJoM1HRocb78FPx27SQtQZYL4GBzCNbeFaoA3S7/fVxPrz1PDHohbllHv4W/vvx25gIyUUBeXAE
vjTf0tGkA1ZmlQOQzHbuf32sj8v5+8Fgx0q+jguFx/9wUpOvHW2PKct5pYCc+GG/MaDnr6HYZDvc
+NG6HgmsMbvRe4b+hSm+ctrfXFjzj5HAz4+rb1nMTrE0c6MXDtBPH8xcYX7jzQgPaKrUBBdKsphS
J1v1McI6fiss13h1sAWtk6Qj8myq4zTify/8B7cwnDPAG8h0XTfd0AXBO62btFbrJm+7ZC2zYr4k
XSmEv9/Iuzm3wu/92OXItnK6iLlC2RQ0cEC9ZsxOmDOcc89kk9qvGOSdgynzHsCecYBzbyIxsyd6
guRwPAhqptspCi2aEWXcX0Pzal9yhh6vaKHCSy3qCWjcWIawRRHDnFDGFPOq7OvwMFOuEMLuxYhw
LE8te4Qqs4lMAGD0QmPd/EqAivUIYqQGl7MkcSCtCu3ved/a9Nnb0Yq32k/jy8jizYY4GG1M1Sev
XcziTR4UgJpK+IgGC7aNSAcNUoJAREbdzqAjvMexxGao9Eb95nuQK0vcO8zgBuXfVSZ+whVvf5Tt
IElz+Jpp5K0vNWunQcX6PNs0EcYMm5e3/FvtVPyMyQH70MA8HlYeg4IH8smnS74z+VODGPD6/fKG
7tACyYyN29pq4uxU0cCF50BCBWYUo4gv6aLAgSVJDkww0ghWK+riM0AGVih6/QIufMYTWRkgSJmM
gMhmiMC1mxw/gaNtGPGDzXj6U6eMXKxlZJQ3VgZPbZPa/J2BCOpLsCjRRkMCwG8TwGAIlZqifTAv
VHQGl859GlnWo1/2ikG65NoWlkxec0TlsPwq+yV1GKuseGkwdoVJMd86DJhaQtTUeIPSe7xOAPHG
pGOYyZfcbVmaZjN/IvrNzrfW8hwWQxWe/C4doiUDoYVLPppsYMyiglLb5zxLmGDny2iYMN2ElF4T
Vud+vi0cYeCiA1W66eidTeuUE4C1mQKcX2seMJomcf0SDzBZKwRk9Qq0FQg8yFfVoYupGFynEg9u
nHHBjMieLiORp6fMz7fBDPpkVDYEKZE3uzb1zEOE62/b0H9cg1JVt7S9kqPhq/KM3NLGYZYnG1dq
oFJWOZ86NGkHRl3hQ9R628rushfy1rOl0ZytQzxK18VMd5iO3LpZYHjISK1n3+e1q+1ib5CpTKQ7
YkAINvQoqfnWJj7tXTBWUBVVmROVxWjlCTb/dRKV0yk1g10c08wYurg64YWoVzEirBX6iwXUyWnl
ma/WcZblm6lvO0Y4drhqHfsZfaN1GRXJtRoJQ0BdCC1q8ukzB9JC1Jo8uiFkH6yl8pzT7zA6grHr
thz2WYCHMZvNeBUDatoEeJxp98Z3TLVeg1q+1B0kwFQU1mZybfpQM0FnwvA/N66GP9FbNYbk0eer
RhPxyzL0gytirnqZXGF4IuHbdh/6PjxXpRd9bmHkbWN7Gk9xXrAA28seCWHqlZtY1iV4kuYWN4A+
iR5O9TwTAeg1S46HXaSeDrJlEYn0t8bI6kUUncLwCvuQNO/ISk9mZTPzCAGHXXRA0mCT58zLV/0k
50dnti1yiJYMi7aXwbk1zeaajZIdbwa0gZvMM/JHaPXRYyeN4X6qHPYPFTZcSPQ9cFPw89Y2LAgG
t7PWf0uLRB1HSCJHZK9wCUN20ZcqMu58ZxjuvGGaYGN13Xb5/iwC2JrMMzyNxY1uvXnt8aaBsRQ2
WwGZMQJVE3uRDClemZWuRkvqJSxF5YDVI+SLgO3SO9QppU/H80eSwFTugtmw9x0aTozotSyuAZs+
MTMiO25YwMLNDAgpgpJONgyagHTnpLI4ixprZplmzo3RjXrnel0ELDUazhZosRYG/ykdOqNdSX8I
vsAhI63RKaVGAsM6eSwDFZ+shn07vlBfH+a+4MFM2TtQIuQCIo3ytsWkPhM34+zo4/XP6BP9762N
uhGboikfZOF4n8ZhDua94aCbQdkIcanq2I+VY3OokSRcjaJhEpxrAGZVVa9F23gHKujgQFQ7gxbQ
w+pbTXrYltTU6dS01qVX4FINQkXaH37uC9tBI51FSxgIETm3ediAkiRiyqL4T2PyZGPFoDNBpkkD
OiAVygvuR6ebN3yEl9ab6G0mUIa+9VpB16Ap9cavGrlB9b4lW7GE/hNGzn7wRL5z/bbfwm+2H7NJ
V0TYaQtTupkew7SRl1zBZGOhJG/60Nz3jsODHZSXLu2DdVgEkmll7hycxrMuiFpfIrBm5z5Egb+h
y1vtc2Oud2Qk+S9dyymx0DTrXg8JM6K2YmyWhY4P7rOEvloORExG8EqfSoMwFxwJ1TXaabb9gQUH
oNYiLbdTJiobZ0Sf7/OMqEQnc2niML84jwK0NFDsBaIqgulbSzl+0VpDd9uShQQitw56TR+65Jtu
BwNg3Kp3rqjY631WeB4FgFmdckZuvF1M4Ya0yG9q12mvfT2OBwvxLVNEJlIFRvzjgIQBV3jonyua
mZfAX/29HfXFa1Y2Hr7IOmg+2ZHT7Fw3zb4HTpGESwe7Ogq8/Ns6zdH3Q9+EhTpCAqrsHG/iTJ6K
Duf+xajtFAgEkpdjVC+SZd80aGfHpbNBuk4rP5ywdFbpljuebLNCfh0IndkkXY1c1oGaui2jaEGc
dtWrZ5b9aR5TsfEDvoFNbAGIciZGaH7W3phGr19TlbFm/wGBCQOVgYTpbW8BxLR/4GKQKBKQbNjl
GH+PxdSs20Tn2LlsEIih1YrvjRuXl6NTy6tkcLpHEYX9q60S/znqwH2tEHCLfDMas0/D3pmK3CsQ
6xflgYnadJISDNa2cPtP+LeTKyMrmo3wgZYxUwTiB3XYXLOLiq4mOXlAVkHvWyRSHB3kwxa/qh3J
rU2NS3ug0Z5nA9+MSk6ouvOucyGeE6jbIdpuxoMZQnMzVVF3GzyhFcvZNEf3vpXKaY2KvQNdMvIZ
MekOLdCIgNVHz+IBdplBjG7FfeOjsLeMuj2Bwu6+1tRGVBhxDrWo4CooP/kSyuVRpqNkXMZeLaFI
STUeXMNCfsBk/EXIWnxn4jBckAwXPTjlnK5x2ZlEi47Bo8mgc2HFqi9hbSdsJ41gzWD1kY1xuG1D
l4yGrLlzrSegaqQ5zyyvhHvwUBVPoKAM3BDizutHxrFeOeNDJhFnZjoDZHNa25lRrEY2J2DU4pip
PlZnnxqb2beNNXZMXrNcYhvB1++uOkRCfCqjAz18uevc4RtTrGBPLU9wEfOcXYaBcp0VLjblwmHI
3wOycLodGBemgmBHNl7I42yko3lGVwDlzHyZa/5wDDR2T5IWxrhiyvd2m4z3DR72tQSlfJmW/XdR
42FsMOQt6g95gvRkbKFrjcCdpvwQGLQHCLWbeJ9Vt0fMZIDcMoMVNT5fHTZCJ7ur7K0OkmZXDK0G
pjCmF5k57jOX4aTFhmtNUe1u2mG8HhD6rWJ7dA+OamJCRnD56gauXYdjQrIVvBlNTRBKntY7v9Xf
WgW/uxbVvDfdhNymJviiJlHs1ARposXwvyLD9ZgO+razxEvi2rsKWgH7lOCqLPSJXKrnoZivuyw8
tZX7CLLjkiWXhlGetGdXzd/TJnpCEniHU3Ffs5tel2n+EhjJsJ8zmpReG7yi3yWKW0UdUBzTeazy
BOphJV/HwGRjJSIW+Vgec1cxvpEY/7v6PMZID7rI/Vr0Qb2SBV1tpOtUBBFAk08YiL6OMFLdtJO7
xssJWJqCKfpkkKoyr5Tys5OtahD75HclFZgWc972TfJ57Ed96Nr4wmkeDb/vHhq/CbaxTmAtRjFZ
ekG2Vk3ffRZS+dtx6Al8pYa56DolDmpMl9d8Mk6OlXifXW2X+6RoXH+j40Edk8alPTqkSznhBfEI
6dhkC52ozF7NJv6NtneE2sUIPB3pBm+G603iJOqchg7gaO0be9nLwTq3fsE8fAVzmaG6VMvfk02W
vkw0nQcaF+SdH/Fg8ER7Q1arFV1NO21XOPVxGuiIGVnGfujgWZ0nrtqu9ZKNhlHbrERA09RFa3oB
Ej5Zq06Gz36Uhd+Ro/ACclRGDA6B24qtCIXURvoVZVHEY99tKpYX+kzLTIP5WfiM7Ulsw2UEyZzS
OeMBG68avnFPfhNOl6D9qJIT8nbbqXGNq1Q4Sb9tg4myo/NYlgaNzbU0l+rETAi9S2c5XKfuZF4Y
JmB+MwIgF2dD+BwVgiZ3hAXxDmFYu3Ud0nbpd/XGK7nCrnMJzGkpeYMW206MsPJTU/ZsHXLhGvva
tNSRvT1/WrglRElER4uSJ5p3nolsyWAg+cUl1WCTKLZ/uPzrG0fBGoJGe4R3n64x9KqjJBp+DfiU
oMXYoSmgKfL9zqNHsExq3o+HbEGQBe0qUkQsZjYZrFjDs4vP7/+XwC/kneFS9ldeGuyR8M3IRLL6
RRctNdioJF0C3xquh5ltj6DYZNYzEyEDrWe6TFTsMMxsCWZeGsU1yJm1HGFDgM7Rm7xIamOVJHhc
YNCGpyIeSHknBmPvEhTyqUJvcZRJyl9kHZlvNY2XGyfJzc9FZ3DXS3Q2xxCO8FE55XiTjex3Z7Fk
DWQdYRvYvEEzYII82gW98Nqh7GsQ9lZrgATNnq0atX3XMcTd9Fk4ZKsEuRlaH94NSm2qE0MFm8ru
nQbonAFFJy6MWVyAo6xfaP6hq85SOor+fA6U0nJl5kFLS6YJW1QZ0Vzt2mwY7AuC5I0rNIfOGXUf
E7LZoXkVzrAalueOFEaCT2Dns/3HDJSrfL6NWw1qtR/F8vviOvwukEfSFKHMus275ZrkgJE88/+y
d2bLcSPX1n6V/wXQgXm4/AHUxGIVZ4nUDYLUgHlKJBLD058PUsvHbsexw/e+aYftJimxqhK591rr
W/xXXqv5ireEXxtLygjr4HqhdaQB7sQqbgAmevGWZLpbq8mPWwjCoCB5B0hb53sHavuGYJqeUjPQ
dkGmaKepWvb5HoiZufH0V2AQ675sbHHyaCePu1by2zLcLWdGGHS5KL4RYA4ROHEPcP01Mxzqv0tZ
Bod84H2faVyvDY89a/xz8WRoZvJjNWyWSpQMHKyVb1rM9JOwSmxgODemgtk5G7eBQU+Sombmnd6V
+R62Ox8dLeMjbFsj2uREK2lCWP29hAZL1dUMMGnBnqAroMuJ8chwwN+wMUmhhQl9c9yAk6k5BE1u
3jK3iM+S1C+0Sjqvbkhtrhc82ObjVMqCmxZ/cHMos2/1Wnfv0AX50fM4qJtKLslJsnKtwxGK/zs4
V6oW2MjJnq8LRF6eOXw/RmegbsDIGT1k97UhvkJxQuIfBkXfqS55daRM+LDPfAKTcQnYWDSQbYSS
u5QE4MViBX7papW8iQnaI6zc1ThT52FQdO8mN05l8SffzNhYtTgOD7rlsPxAFvVjZ3sXTB2rOacj
Ohg6Nh0IpS+ZCadg5F3irfpHqhfdO1Kk1kZosXymgegkcct0uh91zsfA5jeVuqn2vDIQ/PBINVJG
Jrf3oNhcFp5Dq0GemkByfIvQtObhUPR8j7GPthH13XeZkyMGjPl1aPP5y7yxYnHFdtSd8GxPKRPH
tgrIpiDRNqjmmk1yfM71yf+G+Sn5kdMXf6OcrIIcNPFkone03y+Ot2AdbXgHbLyqt8J1KBwahCXg
NrUsuOk5zdvl1/r5v0aHf2t0sNnE/98+h/8PuqxtSD39wjRuNd4kQfiSv6eB2OhNCL8W8vaWRP9N
VTTAAsAE2MD0P7H5CFG/TQ4b+YOv8rGvbyExk2/4O/pv/IEhYjM5cOtHu/6PwIr4Iv5RCNcDSsXI
rmxRqE19/6sQXvfeMMwwtG6NnGdSj6VqkjU0Nt9xW/3M9sU3azrnMWFDxzNr8IOfJVVlxg4jaj2w
lbAlEEADgYTmW/gdbBbISzZ95z/lLsxkV0Zj0eTGGHXTbDd725rwJzKaLRjupkmDMYXCCqlCjFU9
KIDPklG1uzTVQteUUjkZZgBX9JJsbDSS9LSNwklfLgu+zOfC6lmga+6rRrf0YWqVl0b6HMSQirvb
osb4VBczBjrHKc1nVmokKHPshvTY1pv1HXtDsJusHucxHYQk9V32Uo9rifsbsClTLU3l6pLrWSJ2
ZiaJoQo14n4OrFQHXT+zDZiVoGjRCVousnXab3A++JDRADf20GsahlO3WyRnWqnGUKvo9slquzx2
rFz2xSo8jOlawzdu7M3ey1Gn7kwnad4oSDEeJwZcdWhlQRvWMBAPTrvFJE6doiAMJTZ4tmHqVQp7
+ZSsrecCVuy7+cS1ghMqESyhca/qo/maVJwwkwPZfzBdsbONUu1wNfZUghnidmpbo2M57U3UOVsY
sPNyck7YPbxPQbHMt6ac8ILlhd3LfTZwsWFzadixZo2L/tC75c4k91ofLFkl1Mw4M3bHQnphTsmB
BtSgVh4RIlu0sT4CmO5cVVPukiDPp2r09+Y0TbtJFm2E3R2M2GIy/1Og1nUMeChrHLu5/r46BslZ
h0/jfkvU73QEl/eamcXcB6J2DmM7d08Ml9m5dGX1Ctvb5d6y2Zw7LZXwh7NUj03Bzpk1WzzCktsJ
rGUwXbIK9Bi+VkNRx8qie1HpDLZcBHez03dE2cUYjb2d3iDAzF7YWnX5hK1+2ylkIwn4QmtPMinM
k6w9/K+Ol3zh0yBA7XNp/UhqhV1yGaQqD6nszWeiGeNpErW3NyuFtS1okuHJt9VXXBratnZe48QX
NHbxCUDs8zqLjpR05mmW0l14W7uVfVPCBHzbSBIHxTzBppFuVBCbisq5gUiYFQ9J/0w1k7iSrFg/
KllT7tinyyeEkZp6NdLYkabpQRF2GstZRczpbkH2vfZOwQpItlRbhKZieeQMdIGSp2tf3BQyJgsf
7tS0EX6W0Abm0JdJ9VjanRkNdDwdFBEJ2QK1F15ik9lm9ofO2o/RgjQV7NvGNidOlsRIzl3nF+Ho
yO5ObFXAg6tX3xujXE5ALloqrPuCe98SsKSWXws9t4EaThMjfm4fiwpjfWub70iQn0Hp8YRFIprj
QJngLuPecngdERFoNx3d+wnndcqPLR13XMQve8R/n4r/7qlIkBO+yf/9WDz/c2XMry/587GIwY94
quc51Mji+SJv+L+PRR0UFpYz7l0Enn89Mf98LNro0L8fg+4fAfxGagYwb21Mnf+IgMNT96/PQYvN
MWkxvFk4I/5JxmdW8asind1zbXJpjGAaG7RuGdMyYWRHs4WLCyYqwapeAvhPrm2zUGkoHGK2QbxK
bIRP1S/A7oBxA9yutqKdAadPRloVR4t8T+j9JPSWv3C9tVC1PV3lL5TvYnoIaPaguUB+JTO8e6vs
fvgKkJI9cu4lrAc1WuQyZJQKw86yH5B0UYTgRPnrCtQPKQ4dLTAanVKDwAShZxpi0G+bmbLjqCAM
ooUejTLY5Xt/7O8LwBFPgpTjG5OwlUVi6EcjEoKa2zMyG+djuwSvKOx2y49Y3HU3BxVBJoqz9Ca0
loboXJv7d2XfuG+9502xFrTTl1zZxf3qSG/fjtzYGXuFDAtlQqhtrUxDvm81Nt9rTbkVcYgvLtSc
V3OwzDY02jz42gb+12regjS480NaNZYT/0guanStu9zJ9SOmEWMni61hxNJr/h0r6B+4Y2RTpC+L
zoIN1FZod15Qh4RdRFjZiQtRwnAUvpG1vh+NccANXFPNAnnhsK7e8hAM5oLAUPSYCHKWj2GSaPkx
q4r8G+8H56EoUQV3qjW1u6xm6T47rjgO7YyhLZHNc7Z6BNf9sb1vV9uL1MwGJ7IJk15sTuXPGhFp
O3R707qjlowNGsNlxPLfO0FlXM+VdBbFHt0ed4bZUHmaKZOjNpn31mStNAsWcwvSvV+/aEvNRhAl
/UAia6XOzaQ1qDa9U4at/QksZHIdtb69bbV0rA8sYZe7eVxdZRj7WdnSpCr9939KMBQqu2iO2WHs
oMjEo52gV/S/ixtSJunU3NTUgFRtTAKjL4K9KTTQigb1GaH6BYLmXmToX38eE/89Uf/NiYrL1v2X
J+qd+A40+e/njD+/5PegYbh/2FRwGR6WaAbjzSzze9AwOW2xfNEPaW/UQZfD9veJ6v7B5L91HXv4
bKwNMfj7hLUNTtjAhjbB5Qxmgh78J2QJa0Mo/r3lliMdAzE2aocTGy/TXy1v5TDCvhuD/L6gYa8I
Iguzb889r3TvAmQH+8EmfjocWpoIxR6kCh1kUL5zF4KSaic2VkwdHVkvdviDzEsiMuBPSSt/dnyl
lTp9iqJGcaYfA5FCn+6RbPRvtd5NBKghkuZ+JIzMBxs7Gi0b+TbDTMTlOrBRgbhu3Gy9dz82QBaZ
k6H3PzSzzKPZ9dMbjzYwMgvpCtPcqx4dIqQH1lprbAWVfleWeato2HDHMexNAjvhWnWCJjxIUy+e
rn34s5vFGDWAZGGzvrIYwE65rsXtTAPkyYPs+WViB76z9Y4QDT012aPw/DKLOV+WezWuScBJP9Vi
Z1HlpdH3sUofbaLq4oAcyLkHTM+Rl0aSJcFHzsL7ZVBuVlwdDrJ4QMm4y8HIsnaGHphHlcu5LNFi
UHaDOVBYkGW+PHmOlE3MK7G8JgsMUq6HTCzLnKRPng3oORzaBdA75g11yt0kO6/TPL/aeQ4X2LVn
/ZQ2ltoFLlkObtNFbew9CS8d34/VfV4ESOs07Ysh8j1V32hDQ7RHc3yOnjpZfXCNkzfCvLF5SxRr
bqI5zNmwMuAMg6CP11veJMB+956/iamjrqmaCx/BlDjXR2vH043grFZkPzxR2bsszcvjkNvjfsIJ
FePgGGNSl95Dv9ozPIqsTGNzkcCh3VrcLC02EL3ujQfNCShHVchLic1iHxHCcb9NXWDgJG7HK9UE
K56Spa2zMkyXwDf2faN1tzZ7pOWi0/ridTdmaU+gwMgFDwjt/CKwGdQqa7p7SlXpKVgZhlE1rXxJ
G+D4uSvCsR5sniNgB/Iwo1nJx2Nr2JYN1Ijf3gPpMF6r1VDeU03okZSsNgcdG1LCtiF1dXq8ZITh
WElRAEHueIbWBWNkaIHgJiK4dbuUDV7v0R1ZVF7phZW/1NqtAl85RAmtOtdB8/Nb1cjs7CbN9E6A
0sU2M0wjTHVqkE9zumT0N7dmI5hhXT07EjQ3W1QxG71UIl7Tl7X1JR31bbBp0jy/z+cFsnfGnrkI
W5HUfLIT30vQz5ZcxqJoR0azpFPqdkXU3OqcCHC2Ga9m3DEyArttNLGSw22C9N5t9M3KBTnXu8xr
TefB4OgHUXrwjVILhhjgDE1FxbaurTQvvzJ4V2pPcxWCMX4zV8R15U+vJtG7AwbCPr2x9eFxnWWB
l3LUvmpr0PCZgq8xUxhdLCA+W2tY97Kn7Xmfjkv7OlNZY4f+MkIIBQndHuykE+yXdZsEZqA1Uh45
iZYnu8ehdDIdl0hmXlUmcXc9M2m1LEiWWW0nfkya/eKMNAVbOZPbkypN1R2nMjPak0iWOfY7zYAn
go9qZa58wM3C5zGxg4KKuJTTzBm5gdEiXhzW2fJvCq5nZezjOJtvZwNqlWcNzRrzk8qD7yfDjgGX
bqOc16ola7YWsYml5wEfoq721oiO7AaFeW7dJthZfqHR+sKYmJESn43nbrXzWLcqk9e5BCL4IXqv
eC90qb1YolJvA3RWscMDZ/NZs2dFJSETZW24mjwJKugi1KFi2EFwS8WZf4Gx0EBvoFjYZDFCfyLY
KrTTgXsIcy4xHHSQgkw3EUFSEpHJYIho6IqU5J3q1FHrhdXuiNBOKTdKCuJtiOHd6Ic+CLxnAzfT
JzWBweMtLNlAEExgwtbNo+tP3gPRSyNOZbLE0sz6kxew2d/RbcrqSqPCNGrnidakZLCvyEkj8Vjh
1cZlEm17IdjmFge/b63XXs6vlAeqICQIBwYCMG3lRwqG2RCOin3Tpe5q47ouxvBYF20BzJ/nV/pg
zCrBP1jY1bIux9ryJJHxCKR8mtz0A6fGFXOEsf/vfaqRuVz+3X1qq7L5VxPq9fv0/26+i+H78g93
ql9f9uedyrP+AA6OiYnFKNIBXsW/3ak85w+H/8X3zL/dm35fqVjQEt/GruxAksKQimP899Dq/xHw
7Uj+IIHb1JK6/9GVyvqnFAGcac/xf65v8Y7+1aZt9qKh2tIBUKLoMYkaYcndkmLZPmeJcs6zjg7+
lDqIea3O3pNpo5EPNIqo+gB5CocP4x6Kxk8l2YO7iA8Rtd/sIIyk8JNyqOeDfvDKBnBH0COkztp0
TUsjs2JjYf06m43zClzyHf8SGdmqflaUbj7JEof6IILndlNfq6ZDPW8phaZ13fCwalm0U4+TjWrh
F77xOLitFcpO6q9BabC2Q44yH5sGBXTYlCBKEohpd3zh5KJF2443X+sZcc7QDOMxWU1tVw9a8GMw
BeIK6W7UHlVjlqLsFLUHB133TohE7tYJBXi1keV//qLKlSZM4WUfvP5gb9ggwxo0FJJaKVb/4Btm
0EZFPZ7WsrAjlHi+cHAmIAZm0y3wq+ugDj6rYiWQ3lS+/vrToftTfXRMCslrnU5rOQ3INNrIT2dy
wnFR0KE85CTnprxFN89kwFWRWxTd0dPAsAftcaxjHPba2zhazpNPHWMduqNl3Ap/CPTDtsX9tJRU
j9GUMxqvApMvfrZZ57tVNTErv6u0H2s2bfNxn7ArnLNvGo0y1w654fDzz0dtAzqmSY4nLPgnMqrk
xfjZCu+5XjPtdTE2B2zzKmp9+spz5t7d4ONRa9ZNqPck4mHqG5zQ4SiBPty6ZpJlx6RC9z+6gxTW
PgP8QT32ihMRqsWqYQ5sy5vVbk9KMIlS7aLGvUQ8e6Vh23f3RrfgnuCtshWB17wX/A5leBwG2nq2
kothICvJ88F5auu1+iQ0q3rKOrFspaTDrc/V+rlARN1nlincuK97i6qjMT3TNpZ9LuiGoQljcfBx
8mL7uOPcsJT4G1TLX7JYHeD8qzk0B4d4G7vCnjI2N5BuOBfd+obhaTn4NvFHnufWj8m16NRL4LKy
tLDWOYvhNuQ0d/BYzK4lZWkOELuq27uta05mZFuKVzhUAuPAjmD98IiDEUvAOpUYNUvM3lKnWBYq
8Qx+ffIPhgyMPWl76xOOoPJATZCGIcTNIJjMMq/9Q2now5Ns7VdHVuNt7eifEcaXIlpwumR0DMJ3
36myutRpQivDQJBsn/s4wm3P7CLao5qbNIE0SLWHL+7WtWrvB9C6DwPrnj0O3BpzgW3cjGkThAZt
gbvac+3j6rkY9QN7vcnsvqzCEqNLNFWO9TKT8g+desGGmwj8KRN9FaE9gAxoTKxlkcfldk/j8rzb
6q6qEEDmGo1sZg99Z5HEt4LibvYp92u0ybmXTmruFPVe/IvegBaQ1hVETV8L8BAE211+mnXvVa1a
fkkMI924uAXyHLcnyDjx2gX0ocM2nMLCaLl9LoVFwabO17yvfcCHXivE3BzTtu6fKIegonJSRkbL
rLJyHOfN+kIHnr5biz67YtEWN6vetZ8011kOZu+hc1GW3MpNoUDyh6HDVKoqace42IadNTYOZesc
FAb9PJMeK9clZJB07QPOjeFzwN/folcYb+Spq9vtqr6mtN9gr420xR1pHQJpIIHz4O8AcjyOlLl6
rUGZF8kVgVXu2fVSnVG0Av7KuFmclSxgjig6K/APmS4NWC6EEhGo+ZDpKczjpX5vV0qNRL6YpzZB
pGqXUXvG37Lp9yaEKWqRsPJ4TSXpl/dXcY/7qrz56XT4GTcyXcWpNEAsePt5svSlTH7gWixvcEmQ
nzVWPEY/P0Wdy6H1M90gptqPXU3nWFVmC4ffW3jCCK6ZhznleCaxD7OfmdV8ZDWHKUNmYss3b6ai
SlFMz+CO3yDbNIcrj+3lOgjARJg31j8NHQKB9Bek7L/rp393XTKgJP2r69Ilb5rvQyv/Qek2f33V
n7clP/gDhg6XJLZM7NHJcP/tthR4f5jWJmT7WE6Bn7r/K3XbwR9ATcFA2fhQYUjSFPj7umRbsE0D
Ll4G8bpf16//oP/CMEx+yj+soFiOsXjCgEFZokGR4V9ibRYXnVrajX5u6OncdCl0Ag0WCXnGXEK2
2ZW2JVtqZzDt7zHSGNbO7aT1faZam1DNmjchxujhMtOvGbRhz0Xm87xWto15srLorR2Mj9Q305d6
Hr2IkK7zWdm2vPR6Ku/x4VNAm7cFxa2QsDzCPPyfkXIZ5qlry8qjkEVz9gquDfXsPFRCWh/aZCfL
GaoXTnKi+vJWFWxoX6wyGb3bYd2KmqiansaamIc1fitWJC4+QnOUIN+HAf7RdRmmGJjjEltCt6KM
i8zbVDhTNjOs1NqlZAhdw565vaNPlMdrmqA+4HUmVbXrAJi9GNlCc0YG9ioSOODdk+0CK/NE2z+5
9mieBk9m0L7oWuyDZZd7eR4Neg8THh+teYDs+LyUVnlPeXJSHPlXrMvCLFzHaIL5UTZkqEOBb2In
De2dlRiqol7U00kMnhatTWDtepKiPBn9TMWchb2zW8FsPpIicy4qAIVkyNEzqCsKALBJWvg+rdQk
PXVb8kjIxfSZqqWlxcXQOdUWl4RNBKe/eFWTyHYafEp6CT2P30Gnwh78/o0btBRAdkBNyNtNSKHE
dXQm7mU648VMqWlKu2zn5e762Df0OOuHJK3FsTTYr0s0hRDFnBUJRkDcQAsBFpsN+t7nyny0iey8
dispXxDh2vpMh2y1wcSBuBxtLkLVp1z4Y/OSEgRlOB2RTGcNebziAnQwxwKU1ilLgc6R8YIWbbzj
FQfzVVIoi8uhAmA42JHZd/Z1dWhPm/Wk2bmYhU65Wh99IO6427D9l2WLUSN3tt4p6BFRxmUnFKMc
/BBOEs/BwTGnXbUmKhIzIaJG857L2WGNaRK9FBdnQb5dARt5ebtFZhDJnPIAuDBhW9rsG9aAL5qW
PcyW4YWCH7NPWbaEtVrewBHg3PTyZJ+wLdGrYjgBBMt2q9sXtz1I71OHcLxHdKASmrUKiyhjYDXD
k7wmx4fPumr3k9/mZ41B+qTjYOEFqsyXYDG/gHbHKW6kXljAH49sbpnIzp6U+H3BAgw5jVqQrG5E
bqfnnhQPSala3xFfOrQa/jO7G/Gud/x+tD7Oa8qf0l6jercDKwWGI/vurP2rNxuY3BIYb25P1yTU
vtKn68qfYjre0ttmC0AN+YJ3oFifZK4Nm7S1xbocbmCQF+/50xfnwgF3HlLd2J0osgAbUHULHmqL
Xw4ftmPfwY9H/d8clBLCR0/c33nqLfR2lnWrkRygT/HQNdfnnJq0lsqCGy+dHnGgn5oVN6yvLzTi
8NtP2aP4yn4ZeqBuy3wpTG2mRXiky6Cr5E4lK/mXxP7kWjSx485hsqqr75WtYyFuJjcuqmx8yrXm
4veGEXEpHsJeOhyCuX+xO0asop4B9fiBgeXYtB/0MWt29SyayAvgn0dZNxiQ7aDLYdonCpMF4xF2
+Vd0N0BSph7cuByXN3D4E0KtVnHNAlkcR98iYOblxkOa9Q+KHRLJVSDnbXOd8Uq/V9tpVo50QTJF
UsTddab9mJu9ewMZLYt4wcS+m7vgzeuzV10bFBiz+Ucma1KM3kDBIEjDEKDxEjlaEtzQeMEamWP9
gezO5k12g1NZeI+JKx7YqOt7jglSN3iWvGjAYvKZc2WMTVrDVdhZsrgWLIyiXpbyoPNC7fW2H69O
6mSPLGQDKFn6I70WkiRN/TakZBmLYLxb5nrf9JQgMWV4IbZhZuGG02VbzY96sS8s7JrA2Qj/2vm1
tDKeDn0SzaWBq7SQz1VTunuzXpOnqZwuHbuxCDJY8eJpxYtDs21YaeqdXtJXNzVP5DtIMxkj3bQV
XY2ZOe0HLO+0AB6Qi3EwFr19NY20P0y++Nrgt9xhox6OujSfu8SjMlSV+JXrrFJnp5/0a2ZYj2PQ
3VZD9sktzTWEkUYkALIkJ+3O1YIv5J2GyKIJstzO0k7z7/3BOgx5MT/OvHSbXJOyJHVX/0uZpMZr
5fhuLCxvK7RkJ296CtOuwvXPXRRS4N4hDH6GuEGpm+pyKmoD0jTlUvkHAE/rKWvlUXbFDcaV8iCp
Q4rSQMPNpDT87WUVIaTgRJrsTRi2R/srdZqSA5tI9JVKPfsBZ5YWwsnqL9W4JewmReqicLKPDkxY
NJkjnC8E4maqXgwbMTlpLwEJxxg1K9iZQj6pZQCV6dVfYbQdA395Lbyy2uHyifDmt2XE7iI/K8Cd
pIGMvZ0lZLFTfOTXGbMOPNaEDMi4ZsbZyR2MUJq1hMOYWm/E/LpHC1M9soyQTbcDIQR3s7aa+1RT
Q8mCPXMjyXOty6fmSASziIHtdPtm7MZbM22SKDfN7hhsvfSJRTWyNm2P54lUuBtQdeBcJ90zgctV
zZ2edmqObXawKcaltRgfWVr4J7ob1ptZWS9oPd2HJpSWHpO6Gcu9403WgHZjTGxbbObpI89ZJjgZ
fK01dW9k8MnIp8vHwWnup0bTor7UHuolG+/KOf+8OVf34+y2N/3qfvYHu3qec6z0Gisbg78e65aK
nnfA2MeJrdN7sRpiB4lMnCxCQruC0eKAby8HrERZYw22DZu/ettSgTssx9olVVP5ic4G4vxq8H+4
o5PGI6kx/FtW9d76HuLXRFypHP03q3SQa/za++R5ax5rZJ+IHmfFc5OSc5qnrXDQY2qyrBmGH/r7
tOcFK0Jrtuir92l0KQL+eKmgP7cuvrGC/4DE7sFWbtRna1CECkfqMvXSIYLMI9srOqOGWymoe1w7
YW9wleo8rGt7pGWN0MnQpBfDrI4wUen6cDwaGcegfSSL0JMl9bPxQeupmGY27z8jYhxbuczPMEXs
vRHkrDqCtcxv0Sa+9aX/ldO52lM2E8SjSMaXvDCwepCv6gKxxLgF813SuTwg8oCckmnh3XZMnWhW
W5jXxoIcSEqkvy2MYaXCZ1huMbAEx6k1ZlBW/Vfi8EY0AnU37rtOGU8ckMPMQGzRg+zKKSN21aTD
3sb/yMNr0BpsI4F1TtEj92Tq8k/6JKyFjVPFHkGzF+upzizjo6kc98POm4x0lgSomGSkYAxqM9aR
37kZbNoYmy0uwOrGY/PBUkOPG8u8SxhUaASmN3qE8cDupObmESG5qTRDdTTqKTuLcfL2JVj8J0ql
pTAuXLSiulGfRLCeWN58axMXKmrnrXEtu3k3Jql7SkjLhOvsBFhLWFkJ+8YpbDim2OPjqm2LEJXj
C0gGGZlrh7WzA/3pVC0KHbApoqDtMbN/RmE7jPG+UR0tSU8ukF51g3C9SyikKShaesltVxyqzvXP
eVYDY5eUjZQkbpc121eqF49wVO2DbnxgpOHCRNXkrqiTF3I3dViRuk2Q1GIYFV08OCL0VUHRtLs0
O3xIx7XhfVeLeQh93FkRNZcdCpEic4MCS0KWpSTudVJpihBLmX2ZAnkLAibY6z6/4jroXua2aXew
O/BB5vV5cilhKQy/jhlVCt4eGnue1Ot4JlYtDcL2YzDV9sFNra9VM7603eLcAdx8kDVziokBhoh5
YxPIlnFnL2SBOkdcNDGrvVg181M1CdA08ENfZlCSEeFNHnWLZrPiwddktUAIM0crQ7No21uACi91
3817ejTJ/AA9/FYKdJrZWx/WnHc5Bv8Q9gJ71dlPXjyjuu2z0b4KG3zj2Dc/uPyCKM0G5Nu1jTKN
ip/ZVnco0tl+rcb6RdhFHlfgYPe9jWpmgyPg0k3L9qIVFcAKDpdlKqmb1p3+6vrJhz6INA7K2T1k
Uzk/9At1RcHgGtQCoYnORhfcsYi6NvMyXk0dc1Dbg/ll4UFMUF+uZFVvsN5AemBXjr9aqRAA1nSL
ffxby7xRGdqb6a/vaecePGNgJSh5DJtFuZ+q9UQro9qtmnaosh+a36PAuRjDjKHojn0p7vvcOpOx
5XjMeh9ybq7vu47xVpnCwtSrDmbLSouajPPWe8Y9Qb/RS//F8TIrtPL1ffbGr8mYEuUqef+01sMo
L16bvLRqlSHjVPpFA+MSjSSkJb6HKLW82zXwX316VEUQtIeSh2Nopn53TRKUf63RSaLb3UMxcTvT
hkKP5LjC+S39VL+WCcFFUEn3o9sTmyzJRfNIKOgM2pZMfahrXbZffH84Cd7BXxaRfbdKjNAQheiR
tcyBAIhdScqfnfqtaou63eFhqK88soA3zK1FZ+MAFZ91nmgepo32qrQZqnbhloci11IRdSZSe9SW
snszJxihZAxhCDtd/zKNfnVS7C5P3KrLU+BlzcEOGnsP8yU9U4zp7kUzPi+YzcOeYjpqvIr7JteM
H0Bhx/Oa5YC0LV8czWrZ4jjJsncmWzzbzbKR1Mx3ZvjiQgyJAT/V2dymilh7m95Spm5FI/aeC2I3
yJV1ng8WwI+YNF+7V56t7SW1mTE0Vy4AtESBWrXjlDZN0qR0JsHmxE444nloLP0utUcfyaWwcL1X
yZ1LodzRq5YPvx5Bxpreu5dW/Ma41F6asWoQLZYTkT5Sm5O6wizZYDOZx7M4+AKnMY9737MAzEJ9
1jqn4RokVorT+fb0oUcjn50UjjFv13ra2ya2fzmbaLFzQbumXp24N568ml5g1pVqz3Hl7DjNF156
p9lViAxF1t0xTPmUbmjQVb2KjYs1F28KAjc3aVsvLzyqeQqBW++uyxCcm6GhwhxdJzYTzwmBxUUa
bYFhy7b77FEQHVLMlB+H0t4skdTAlXLQz7Ls5c3QWj/6dbwsARHLbbYw1/xqcLrv5jWt7wvBy0jx
EnCH0twZVTVF2qSB8CXDF5e9r50nDJK5WZshDYiX1PU+tT7ueu7XfTRvzWFk8/eNoR/SiX0Hwgyz
jJMt+7EkIKv5I0v7XH5f2+7BbeVl2ZQoGBjxmlo7tgzMWaYF7wAoUzhJsmYJtAzXGqi8mzmVHT05
Zm0ldri14dXOy83EJzUaSXOH+ig5Ix1DxFwAP5RXfOSec/Lt/n6W7XwCOWPGjJBnjuhPXaKIcozz
jlGLd7KxeJFUxNf5NOjX1Rhp/Jsn1igrD12b0g7RGY/Quk5+Me5WRRtA3xsNdN5sbT73tsbahBAA
UYDKeObsfDSXlMr4FPGPZAqTlz9FKdhu8Hp6uGLBGdkIxEaSTzcZMh0+8+aD9X/wUKQaL6TvHPqp
z2J3ttYXHMb33hrIeO4MM7YGHXetQ0hUAD+LuChrP81FIQNO8Vwn2Xff6K/Dap5L333HLrfvqndp
ECSX/g+hFkoD/XzZNQbx+aEO4r6g7xDeebz26kdHyCOqtPJL1lOM1ttbiz3FKaWJAlaxVaeCoAjS
uMEAFGYGnc6cWl/wB9yLjAM6GkbhzlEHF/WuHkmgUwWOCwcIJl5QxVCu+kX8D3tnshy5keb5V+kH
GKRhdQBmY32IjRGM4M5kknmBUbnAsa8OuOPp5wdKmpbUo66qw9zqVMpKJslABBzf91/5Ip7kLYpY
yu3bbl8Puu53ErPF3IkzqoNzbwdbkWv6bXVRqgMoTnrNIyvYkFITdjyhTacuOMn7K39wy3gDsYPt
ueyS+4hTDUkFhpAAB7GkEWJDEbwYny1fVMOhigaoy94qiLDwHAnURooCd2HVuSo75H7sYEOvuUZB
0oI5KMvYFxVG/i9DocNivCTUK4BY/P8R4F/9aNaKruF/r0TAN4YLzjk5/uef/zj8+uf0R7M2e/3p
D/sPycGD+tGbxx8DadO/49DrV/6zf/mbRewfIPEe0YQoBv5eWg8AmGZ19icg/rd/9LtsIfjkgsHS
HhL4GLu4Bf4vEB95n8QajIkbLQhWTB20/XfPGfA9EzFRjzaFKYDjqER/1y2IT3w3L7JhfyPXRR7/
r+gWQgfP2x9xeFY1JKpII8RKFqzWdv7+2/tjxviPfe5/0W3ZNGS2O8eI/gisGlODOJMUOOBe012y
2dsTj/bV1FFQ4i9N5Wdb4aD3beo/Mkq1bsllwbTbT4QzhZhJ9j0iiXtp0hZwoC6f0ebXyYaQ0hOy
/mdSjjS9U6p7t72WdmaegX36eeit+sUdBWUS1UzbxORa/XeMVwTdyzS+ELMUvCOlJx1fu7Seea3g
i1zhU3MiGusHn2n9ufCaSv9YMwzD/DpDwXOLo2jfg3FFqc7Pdl60EO5TUpPP6aerodZiylSji1mH
qkKi4vyAFWDB5LVvI1RkYcfAN1RZ5++I49W3Tq/LXV/I6CvlrpFL98kUcVka1z06ek4vLI94kwqx
1mi7qywKiUFwcDp0aslQ/OLTGHhOZwpNgmjxd0HvF699PtBg6CTYt0IRbMvEm1+Yps0jFbVOevIH
lV01bdXeJ8QkhVc6kf4JiZf1hikh27HQ6c+SSLG1TBTculumLnyhCGkat6HQSMeWfsFARleF3R2S
j0KhcIHuv2PIXLqDhQj6ue8i/11R2b3gt5vbNz+lGnGt833Ws7deZVQgKYkdVBjEBWrijWHKek4z
chY3Jc9CCkK8D3tzQyXC4Hmcs+E4tEAQUIrVPgomngmRjFeTU9/VzMBrfZIDd7q2fPOfdATwvrLq
IhrtVM3XGVmtzxHPFOGlrTVzXbzQVRBgnHrJUWVl2w+93jj5aC1KmaL6Stn/XqKm8BR9okn84ihr
XPtoCUzmo+lTRukEvAyO8oy8o0YtV3qMEQDKMXhvdUmfCZHmJBGxguGbx03C66wcGtZTNBTbHBAa
w8h6UVD5+Dmzx1LKa5R+/AKz09HmEKY5LT84Btu3cq6wIBN/QwFDYNDX7CLKWf1dFCJAuE2mck4O
w5jY6WlsJ/yLaZOP3/O8QRRYUCCARmb9trLpeuKN8hzhIvvgBGQKfctfUJzEtwcD47+jBcnkhvYa
rmA/a/6fhQwmZozKP2lqNijdGZiLBQ8ApG0tLyIhFuyepVtcPn4imDutLZMlvNNcYjoFyluF1iTf
JS9zT0LYChhSzeLP7rRc9b3jv2ProIvCTzXPHLtv3zr4ZpiaQPfHNMsD/yHNKaQvSA9sTpmX9QNZ
U8rztp2b8f1TjyyBK1NF0YWQKvEFTsBYLx+/ZUTBe3okXz+reaaRO0Get+BTZlH/cRv3wKubshg8
0Hwx8z6DE3QA+jNQ3qEp17fUtdfrE62szO1IP8mZdI7mbBAiDbexyRisozilzYwHbnZVNBYfiI8u
qXAuOaEAc/ujX9mOOWRdW/5cloBPZC4wVhKr4ZbNJg2sqLpq1LSqOh1YRcD0Qm/XB+q8G2N3OQ6L
mB/tjwYtRC5vHp80j5Am5UDkyJp8NfJV28sYqW2D/scgu7RY6Qd3bY8juNOjkG9Ak06K/jmPTfzC
m4laHZbXecylGQF61iK20VdDcgjpBnoC1vOu2Myqw8J8tLWnNHhQ2Th8y1e+FG0xt0UZl/opEgxj
xBDxwXZ7NJSblAtwEbZv8eqqAs3X0iCS3o5zX4KPxDXwJZdsWo5rjSxYXxx+66iS8fYOqWjrdDsj
GyWOwD+lKbWGlBxzfY2WCfUmISeI6tDhh25FAgfhC3vqdN10b40edFzH9IGa02/BDEmSacpI4nji
ifFQO239WE6oEoC3S4KfwkJCJRFCSVNFb374YeVdJ/2YHfMpcr6XQbi8RKnS4QHjFnxVL7IfXqfn
ZxUEBkUHtii00VRzZdbnPrf6F+n6ZGoimGAIjKPsyjjsXHB6JR225CiVJIGCqVQMlag6fqAKh0vy
8NecyX8JAWlzOpGgnhPvzRT5cB7ZYbotwkMIz6UvbiDkAqC7GSIPKskVhKUv4SVIu9te9NUPNIzS
3y8YncuNNp25rkcd3Zaz9ehUlqv3NqXo9C9E0+BcyoLT/AFpsDwRAHU1wkwflsmbmPoLgslUjQbJ
Usk9KZicJiYkb9pq1aNT169eOmOiHeNhSa9wSHuXtkB0+zmhIuYF4K9/Kmf/XgLfP5q192pOB5R7
CDifoObkplR6jO46ItOPWVi2ezuV9iueTX32k+h5SV3xRbF9XDU6aPqrYK6bmPsDvuw49Xq98ecj
RA8jb+ve06aF5bpqZUB/lbTxNtPBjXdqtB9oFWv22oVVpT0N53OOTW+DzEi2e4Q6tU1VrpxJwNJV
iTBABTlBfEpVR9OVpdpaDlmdEx1f20jb47NbF9FbRg0BAYgZK7PKUTZXgA+nieyYYTt7+VfN4/08
kwd2O7r2V2JUu5t2WMy4cWbdCuQ2yXhBd5XvJhySTya2/DMtT84DPPL4c/J1/9XEadO965F68Qec
Akl6HntwhZQMum3b9a+uWZIHKZ1kV4iCDTpy9GUaaQorB0aaUCAsGjzrru9HsR9chPIbE1Y/SjKo
Lt2S5fskMO5DnhE3GOHp2NEeLO7jNg5wjVGPtSlqWYGogDrfhtgFb6jhcuudVLb14BM9jGVcQTET
rLaZfKGvW+I7vmZq9CkaaT+TaWnTctW/jDwS95KKtR1QzpvjpiRV5cPFMoH/OmPQqLjnWG2cZHAI
I8LQAnqd3nlRo25U2B8jNcMBh+QXSttRnJpNq7FLyNHnFa5WTel7JTurq0YeftYta4lLlqi8VNCs
ACnOlyT3w01aimrTu41PHsdYsByW5c4BpuYsbHGMaHiQ1IuThZgiUhBqwSP8EPuerTcwJ94DvXfi
niy78anpwf2w6UwNr0fSIbXogxWO0w26W9ztKv0s7M45171F5Zan2y3ZpMEhHqvqKYOsYENn/DiQ
TZPttAv7vW9t/IZqFAFhnIOU91Cn3oGuNfNso889m8Gzv8C3cECJtLnhBJqOmcbIuRur+MEb7emq
JVyQP7p+e/aqpXsE2ionGseGmbKxtWRbAtJfKz9XD1km7F2fiBPC0ujSFKn5bA9lIpDvqRep5CvK
DGzfgRMxUOgp/TyRKYh/SoOYdYN3LdpKH7WduoQZyugglOB9GPt8xn9T2THNkaES/cFgUedOqMaC
pGjyCP0M1uJMfxBoQViVV+3sR3AyvPCp1f1TkjfhYdBdku95HM5HGF1Qo5LU0igBmdA9ATqJIJ28
J4VyR9rMcIZn9Mnhk0adMdqiCHBd7R34N5pQSy0jEl2C6XveKfEzKuW8zwpBYBPUcvkNC2t3jPuY
Yql1tCLHApPohMhl8QGvtmWVi31mde2eXDjEoipSN/OKHiSmHFeJ5UrMh0AEeTXdLkPUep95vhU3
Y116ctpW6OLu8xE99lAEzaOqdCoeS+iFBSo37jfI9RgL6tn/pXBcOz3Eoq65gew1lVI4xV3KQxYt
tb7UxTDsjSrQvuRDlDwMjAE3btlCFdfGS9EbT3WzW7ycGcuPCT10msclmXOq51J56AplLsEQBLdd
LWEt466zMEEF6hq0fDxrp0PSWmf63gnG4VnO1TWgybmNFr1Db9PdVUMzfCNN3r6axq6/dqYguerT
6IVBbT6EmLKmsPcf8smUeDmmoigOoA5peT3IZXYOWbwseG4JcMu3DS1IwIwuahlFiuEvuqhKZCex
C+WJvWiNbVdcEC9ZLgUZbdU3Q8LbPVmayx0AUZ/t0zYL1C/R2D6DUNYYmHq8sol7VVkcbqcEUJ18
yfCxccovrVdqeYYwDJOLV9vv4xy3REQyyGXw2+pUzBmZt0tuCjjUXELMuT7q2aziv/p50xd1ck+/
W3dY1ZdUam6Ddv6ySJIKfa+P0vA+ddvunqffCSFBZc3HP2zy979Gm/8HmqH7BqU9u+5fPJJE3WON
pLdmlc85dK+wnf9xMU7jWRk3Za4N+94/zR6baJBJ93kx4fA97p1/1FEdYGD40yaOQ8tzIupIvLVy
wQ1WxdwfNvFSTkYE9tAc6wqn2CgZ3YF5gveChnnQw0Z9k6Xt+7fpFClgvF54idkOjiWrmzzIS04+
buy96AjGIuh8cm4rSJ32mg6b+GWSFFeiGWAA9Jc6YWyrxPDdTm0vZqEnN+bJFRbJKp0u+mOmFGMm
bPt7E0zz+DRg/xwOy+g4SAhqCg38r6i+IHgxrLGwpUngMeun7CIFJ8YzhWPt20zf0/cVU/wZLVP9
5MUpE/3YDXy9cO32zUY/pNGt69Baz06bBcuxkofFGtSAeJvF4YoawP5o+ML+zm9aR1z10qEKc3Ci
5u1jF65E9486yf9bgwAeDuGD1GDPtQFn/vKmQ025CYRMcyTTjo0uyHJ2A+WUrGv/86dr/UZ/itNf
f1AsiE0F+/Dcv366op4Nriv5QaUseYvbiBbJse54f7j3/Pchi9it00azhCw8Zd/+1Z8e2WhA6W3y
Sc6lieLPH7XWMk5oG2LH+7x1nwV47y7r1r7WmrrBRlv8VDGGLAHWTBrerzjh35bhOHip//Laf61P
gMwMkZn+9bWjeLQS3JDNEaM83x3pA84xzMTuM+1vrM2+A1HKGGOQEKbUxm5siBoWvzoNy7U71Xn+
uBr/Fhr/A3jT9V0P2e3fw5t3Mmv+5Mj69R/8rjG2P1HGBWmE7SrgCPB4n39zuUdrmlZIIQ8pHqBF
H/Lj/7JkgXe6hEM7oeB/1hCu36HN6BOma5uKJG4I/jk1Sb9ju7+d18DCf/8x++t5CtbnYPwKwDyB
XQE6//whZ0VN8foGzD6oZBKKpZbiUZakxAVr/pxnAhwAqIYPVLcSkDlrQv/R3L/Fg60/B3UEGCby
4YvNBvEl1VgN/nAlf/t1//h4+esBwG9HrErMOR+4YLwrLvzH0z7G7ZE4c+yf8slv3gPpk8xsy3pV
LAJjdFlpruLWhoogA/a3pry/vTSe+99QXzx0nDyC+h1q3fwVev7jT08ks4tQWXfC8PhadQmE5ayy
+KaIMQXsRBuEF9eOarTHRoRn7cdIj/M++6qXevkeKqQIu3Yx3nVaouwphCrRePWq2BNkLR5CGdF+
gI4wIAizGi9O67UHHPVIaJB/bJhNYmfrT0N1J11jt4RGrhbjiBoK4LQw3ClFiQLWeml1Gw9YmMVb
uG/pWuzbMOaDakVAMIO/4HUt1SNWj/rQGL+G0hy9CAN+B9e4jROZb73MXwf23mLECJ+VXnrC1ZeO
MyUUbY3KAPDOQoFFQGPjTUdDK8i2IIcJ4/uoDEfvPKG3TlBttrJGqeJq81rnURVsrIEQyWDOk53o
zfiFHAK0r5nN9rqxHamnDW+AOGKkMQe2bnGlY5xTFqFLhCIKt3vE6Zw/2AN89y5POxv6m9IC5LF2
j/CUTXpWXp8dJk8DFGXcSo86AcneJF0nSoZjOT472OjhQ8JZneiNKWGz3Hp81PiIJDmYM6n3mXDs
Q+UUSbRmNxWUMASiJUTXT5dVZtDjX07TbA1kQge6yfsF0UkLb3sMJte1UNRgiJ+D4DWkfW4vA1Hf
F3VPf27auTjlA0Bjf9XJb1JbOwc7R+XZj5iGTOlaV4sbpd876U4HqshYuaZpx50aI+QJq8fFNRM+
w0bl10tOuH8UjOG7DMf2iAJ42cdlOx5N1lO4AedPAjFolxHbjj2cYHKS7K/YmJxzYkX6Gud/8kJ+
NzrWWaIWLcNA/vBne7pzEEMFm6xmy3ZDdmQqHzpipYMMwXaMthJF3bQE3kaEyBh33HtPMrVy7xZ2
F0kaRjnav59QB2YaYDQkKn5L+j4Gw1wntbOJ2rH4XucU3pCj0+fAj838vSALYdVmSlIGmKfbyb4Z
OiI432kABSJBeOa7d8NA4uaiFu9U2l4+vQqdMVsSDd68I/ceFVJKRURD6HTW+K1OVA7vEGN+3wpc
Ztl+hKS39hj4CTo1Ts0IaIejs1eTtWRPxmuMObIXAcRbRItBo1M2l+56JdP265p5j1fMqnEYYsCr
yYGYC5Jpu1TyKBjrSy9hKHYd5M770AAlO2uj6sbSdnMyxVA8OiGHZqoJRoDDzOq7fFHhrauaDv7Y
jflp/frajMR42ieLM+87DK8DwI4/fBkzkfusCxO/vU7D5dg1uCuyBtaBEpPmbZ5cAkPjYEJsLWdu
ZJIk1LqN21r9YsPl24jhCHm6jZMVAG7dtnnvh5K8USzs2KbWozzmlaPwz0nwYKXmHGV2nm5phF1e
SvaTrNkWpPgUA1wKbDxVCb7vmPeAOGq7vaZK0uZ/yC+LfT5Hxkl94hKcZZ5e6xQpHVg0lbbvyowV
H51+Ye/tF3HbMcVMO3CVxjrMasRr4Vs9evPILe8MpUN61RugYRqcXIPOpi7TLLnGG8JXy7s+KFH8
1ylRfTvcCRN5geFItTNIWHWprB7UceY34LNbtf6pdpxobcXo0Q8sXpCoXT304VeLkluEviRjx9uS
wBW6SCJh7I2SlEZuZBfOb41jNfSYmLjaYbhsKIi12QFc7e6LeWh+GZzxM15dQYppnAer53F+UATr
lTsLDed0Fcmo8zdOlFVk0zcx0vkgTw4O7sUb6a3NJZZl6otEGfbsFuhHN9QmBd+CqRagpjDUB3rB
9rnbWMu2dAJ98UF3z6TnSmjpZVWTdWh1dBe1wT4CYDh7Vkl+rusuIXl6CfY4njMwHV5sdn6MiG3j
dFXobvG+YJJQcHCAz2NYm6t69gyn3yTyfsc5ThB9GvgHnXDgD5U3fPn34PjPGPphs9fOs78fHL/8
GMb/+H+S47/+y9/J8fBTCIG9zoJ0N3ofY8jvE6T7SWDNpnuDbkXmR5fp7vcJ0v4kEFgzuIQxRLgI
GZ1+nyDDTxjwhQ05zja9Zin9KxOkiP46QjK9MoYiBWeW/TDS/XlMSo0POZRTND9UoTo3Uc3jgpTg
4YxnyEd0uNKgBX7wR9ZwKMMUl2imUSOuuBnN3hSPJ5jDeCrG/RMPKrJOvTJ+yaKxvJKxlSLZW6E4
sPTuoD4AOr1idTSAhMiwc5WsMJUPnEdyLOewT27ibooJGAlW5K9L/Os6KsjGoCCrx5kbpZ+deoiT
zRT0yTYW+Ws8zy/kdgIp+slgPi/jtGx5SXBck0U62wpCpiscOX4gk3oFKcfEAq9crKR7DEyXkbKP
qXbX25T1tY31kCVtPuwQMM3HHgD+ZplNvdErLLqsAGm+QqVJa7wDXJa850QX3SZe1lcOgzfs3Upk
u2wFXUXI8QAYaqqnVAbBAY6dTJyBvw5XyDZ2ss8NuPYmpZrmJvLNIcLYu7U6u9mlHLbcz5k/PhWQ
UvdJ43gPyQc+zMEKVoyllldcRtaCC4i4JHKO/L27AswCAmHH71wgPwIb9xv8B4T5hRA23hdF3e3R
Aa0OV9jaUfIuBbwYdwypfrkLJ4l9HAkgaaDp4l9GcOCEpZRsk0igrkyq8Uhf2fjZHwyoYkscyd5C
t8njyICr9wP5DPEcqAuBNccR9D1bYXi1AvJFMr4kNUUIPJ8/m8L429jY9dd+bQZyJBgjdm65CwpM
RM4Y7AhHTB9pS/AI5Q2b8ibKq+6Wfjv4gZjYgXCDmVncpWoQ94VnJTtLhtNb0ifug+mojAlSoS9m
aX8gK4eFwDUt9kmXpbgi8+Fax4BtuaBhZSUwypXKKB34CFUDzzje+EqYUQ0bHxYn+cGCzB+MiP5g
R0iZGb7ac6d+Yk50HuB+aDJIO++pECSw8/RUwKBDhz+CVAgiTHEs3UBJfyWOWN1aLckG7mz/8Ovq
azjPzbBFVdidppXOoXzUvkOgi9is6g2Jq6lUz4uliIWYkhLUK4EXWj44IvuDL8J0WZcEXszzVzQC
jU1KBomreNe6QW+KlXRaeJf3QThW+6weJvuBOk7MeCtR1XZoZrDvmORhgsci5uFtGeI3khg2OJ1i
NC52xTQnspZ0e+T2PdmvK9GxsmP0PTynSfvDdhU62Hzl0BC/2segnKboTpaMFjXcIxpp4R5TTsZH
vgPriDfI26HLzpGI5xM22Gogp4PYn61Kh9m9GT74vCjRfYpKs32rPvg+LJUgsDY9hSsZOK20YL8S
hEzXUIUraahgDwHn5an4YBRdxvLqqBDcx4DpJj/DbeTFPhuQa2wY84KbgWrLfeg18kQqo7Pv2jV9
gfpPCBoRffH7ygTEvOPaDa1jOg7yin46+E7hWocgMegtbDMfSFDOoCzK4lUj5NhVeTefo4zWsXrE
aJQYB5B58ItN0efBA0lZuFtFgcRhRlUfTYVPynXVXeeFR3QSYOQV8yPxEE6V3iDvpZdP5cvyDHwW
nAKEGzeQgNYLBhoygM/MJCkBU0NbbrK0oXTE8qrDmqNp9KsLPr1r+sGl8y9Z9gFfRYmc3dzQm8E6
EPiW7tEC44PbBSrwwlMhSLFgP+gevLj3nqOA1UoIgq1k4JBxadiBrxLArHAbl0XxhqaQrAUdzufA
x5bIAYFYCAX+2qihN0EY9wcX1c1GL9NtuaTmp5KIJ+QUhkR0pIj0w6xVzKbDN2Iyu50IJayLpHKM
OiNbnRLqcsgvSvpLVqqvPFgIiBhLzE9LN3OXJoxXZLfMs9hWVTZ+c/HrlvvQD4eLv+b6TqnzlIYi
OnpWZZ8zO6RzrY7yqzK0yJ1ZyNBsieRzeMDu67ChS4EKsaPb1/bJNqHDVkKTsph9vUeYZp9xkVCG
2fTRYWhtlznOic+0MyDod0uceovZhkMaXs1tzIiW9NlPlRmFnxsZ4qZqOXtnZyp3sed2xAw7tG7m
adHtaP26750Gm4umkSngFr2RbZrdZja6saJEwmmWIt4FbuZcm7FLmLi7s66qbm8vVGXCSWv6Vdp5
n7NvUf3lpZtF+fLUL/EvEbzfKQ367x0tm3tVzL9UFTGftmPYnhSPG6eXJwpB0qOaUUFUSXRLvdfj
ONTerVfR4xSpKXiY/YyyH2u4TU3+qOzBephlfq+5rteJDlzuxvI2DT/6vYuYR2OWBiiYp0EcAjwE
O7+IyZoLJjVuAR/MZx8n82ZWXNfHjuVAsA+PBkXzYKcNAR/4qzZuptncR9szRCX6c0MeBs7Exd7L
JG6XpyqzY+uVLBxtdhnii2WXBcMqBqEbDRF9ge7Z37MhOgYvWPYUfGy7y8fmOxSlfzsVyLG2KM48
VN/IgoAvECuYj+XZVkt355I4I8EF+uWL1yr9BZeIvg7XBRx/xnDVGWtmK69CLbbkGE3Xtihmjv6S
DhEN73A060rvVJyYWOXEu1kXfuY5vIEYsDxUMAAC0aKy68pGWgtwtQ/DeD6YDwDBVdbVsIIKg4k6
rMadc/A+MIeq5ngtOo8LRF+mPhCvkb74JiE8nfbqTd8WA0NH5fnH7APXsJdAbWbEOESR4K6dsR22
HgJqVcn96CKKxrlsVBytxXL2IRh4thEwJ+kfHEKFsqpA8mUwz6a7JRomdfpgO/H6WCfrA5KxCXen
tpPugTsnIDp424xLlxGTTiESqvIFabCnxK5YsZ4hyCU5hrmdP0Sy7x7zOAcWioXB1QXQiiuTvNk+
orKTOkugpK7QE7ASxYTQJCvaROp2vEtWBKr6AKOw05rXBbDrIIYAn0iiOopjVgQLchPMoyA+HLH8
hEZrxbqsbEj3OPaqW98IdFBMQF25rQT2fH8FzJIVOiNSJcH8qVZErf1A14ZitEkRHsdXDu9l73GR
zigDf/HDgobXMLCrDe8o22BZQC6gvCvkfh7xyW96FbjbcYSO2vpCVnd1N6AWEIWkxzKQN20wt+Se
ABXOK2goPvDD2ouCB0pcQRUxK66GNdLy2cw9ullX/LEkdf47oJj8GjNzfwYgCs+JL8EsMzMRyGAz
mu1wsqbxTWUH3tY14eu47oBEZ5J1t+6F5bohujqwTz3qDRTdeS7evNaf5i1UMkSYh1eiKt34psyN
+eESD7cdO4z+nKfZdYaXYG86X7xOE5kOWzJPw+RgdZmMdqO9UO5Ew8nB1KSjQgd7+0DQZtvQ2k60
RRZfQU2rfaCn6byE04wVIsUwHhZYuOsZlpmWhA3tX/LddDM2MITr2Aizhhik1mkh6txpxJmkSZhJ
xm5vCYn7eLLD727t6gsq0OU26pb2qQVRDbac5/lPJJrDMwF85WtKXkOKQCOPr5H+UpsSlviI2qQ7
hHxez3aXigeaf+btbNNX6C7k1VjEMm2c0G/3pqZ8tvdssQ9AIOjmGqmQLcqqPszgxld5adUnbaPV
aONyfsbg7x0su9+PbZfTDdsTibRy9fnK2nNITDtuQG6WcMLRMHHyeciCsXnB+Bcr928+ZADFqgho
Vm1A8aESyJhRqL/oGKDQEMgPOQEFWygLVo3BNALFiQ/hQbtqEAAzkSPMqzLh3/v/P7P/swtH/2Og
36mZ/6SJ/+0f/Lb2x/YnmKEQ4hOqm5X7t5U/Fp/gQ4UDAoye0IWb+K+V3/sU2AQAkG4bQZpGf8jx
820i/sKYFGMRRT466X9JD+97KOv/SE5Ch3pYUQVoBHGDoeetzMkfWHhTjePEGBNd212lzxb2eexR
bvGovaD4jht1OZEyTq54WFJtwKMnKW49r+rfODqGdgMJYN0TeUFQpmzNdO9zFr8Ui5v45y7T+psE
H0xPTUca3DaplYf/GqvSQTlJvE9ItnkxwQj01hPFxVZP1ta1zKPy+4SV4zJ1KnqhKzrvSTXuo2oz
QnuZXd3gMEFZeZIxEcZTMJX7XHo4C8kQDWibqjzxndB+Kh3sELVaudzmsZ6AYzv/sUgsCmMVfec/
R2+p7rB432BVkRRL1ln+htKxe/eTdPqiU2BKF0nUT8vzWpSzadARGK3D+1bQRL7TxhvuSdPRN0AX
PGJRXZufYWVZD02d88QhaDi9nejZOgm/DQUdrxEBu3Pj+RdX5kWOpW9BFkpWmXxf2rQ+llSe7IMp
kW8O+hrNNkrU2hAylPNQF+WTcaS8UwGFneTKp8dsLlNyoOPoGn0FTXE0kHg7ZOMC33KK3nepJco4
Y6SrV2MZ0V6SiF8oExCA74b063YLVhraWxIV1FmgLdvSOdORBVbk+3ygbnA9gcW27HR87peJktXc
oFPFcktUqGnijASVUD1OYcWhZGRzLCx7+EVaSTTSs1WRMe8von3qyrV/NIws7NuaixOXVPVaLF93
TpiE9iZKF05JQSMgYQTh9Foqm85hBBrR2cHQsHZbGw0LlIbxNUdwMqITnPN9OdT9XS1Vv+VRCI3m
ibZDta3Jzyasd7wmuNCTGyF1eo905ye6IKOO9jqgUMDoNT/nlElw4800sm0yf4F26D1hHRMg6pdE
EY82eXW3X2Li28gKE9N7y5ZwL+Z+2jVtjaLO8npiXjwKv50mZujWmUO/2zik+Qst14meUHZEWVPu
ncUaR3yxU/Y4mxCBnRsbp/zOu+tSuiAr+AFy8f1aWtR2Lr1pqIMVYZXcphApO0T5VNr5aCTnALQ6
QqlPOg8/IxnwU5XLkz9A6M01AvItE+9UH6Fq2oPVkG9Rc4duJ9S6LA5k2gxVQZM0ulOcZ9hI02Le
hDXDpB/7DcxDWxEg4iQHsqDMBkmhu880y12PRJKGWefsEgt409gk6mj81LYfH2H+gsvSEnlg7N4m
7ac2R6E7rrvSuq1WPUOyqzGO6o1fd/atFTRG7IYBjbjXs55lUI7XbtUDR+QmRBwdzxdFDMxu7qri
qoOkwBGGovAsaIe4dnNVPUL/0GSeNYLY7xzuz4qHh0VyYxY87pfI++xYHANlVHyPSAXe5YKMyCbL
h2dLuSXKY429tsawkunAecKRwqkVVQAB8eDHsJQ5ztbC5YE9E7M0udjqJ1Xce379QsxOuaXNmlGy
8Y75mD4KUct91Tj5FuNjvc0zGx+uHsroCEdSEZMi1qvdzM+2h3nQnkx8ChuGSLcU0Atu7j6KVlG+
WC4Fz/w+OIWBX+1FQKYU3XeDugniwkaelANdVQGbCElfqO4I15AFnJZupSRxYAyfwzBQ53YWxKog
9+dMCRvOjk0WJNY3dkSCgkgcX+7sgrsXExQFGRNnIzbx6EhfhH9UNE9cZseK9T4dUn1I3EVtx9qu
tgQJksWaFd3th5EkJO3zXOADhuU3VKtmEzwDe2wQdyPJT5NdcBvW8mFmSdgniwcahZGVq+16OTcq
EYrxtwyNOdfcmzLmdT3qrUys+pIFcrhDZjh/n2zCMInRX64qZMt7m/KtHQJadeiHqHrtmgirFRIZ
Al95+19z+srdQFm3QaHrOwfx986Uqf1MBUn5czD++BbCaT2Fna4fSLpJ9wZ70qFsfXUzEWN/ym1y
IhnerWJPf2/JoSsz0oZ8r7mO5OC9E2Vtjp7XzRftdkQQOe1wpHLbgdEMCvL4O8VdNZun1KlERAQ8
Vc7jRFaBHSfTZQjK5GhLUpbJDyp2jR9xZJbpHVbE/JjR8HFvFer/sHcm23EbWdd9lf8FoAUg0E6z
Z3YkkxRFaoJFUSb6vgkAT//tSNtVEsuW/5qXB7aWpVQyE4jAjXvP2cfFRD6QKhyy54Ny6UwCL7to
3usZRvIckec5NrPgc1TMoDVpLrZfp9iMofxrQ3w0qcJ3rQnXAUD7+C3v+nQ5i2p+FIMw4ZsnLtJS
UnaVt6v9XIfSPM5RII+M12gng1JPuN/q6EI4EcCMcDA3c5lUK1JniE52pi76UtVVeydmjGpRWwYc
ItRuzxN9fCWTOXsUEb2WRe8Y41pKkS51XOxw0HuAV013z2msTW7DRhgcoPTawZO8mBxppPrzpIU4
t8vRbeIvKAODolt2pdPzJEp1L7mdSxVCUog+XxNgU69g4o25kirP32mO07xNpwJrdMwWHBF+wzyg
oR8UIsfdSj1/JBug3hIjFq65SYMbLmVGN7fI7gVpaCu7APcUakx9HQrv/9XH/z/1sek6v/aNXqLy
+2//76bNXovvPwmsfn/hn+Mx4xOqY9OAj+pz9gbZ+K9a2TU+kbONeM9gBuapIvrP4Zj5iVdQWjvU
dH/Mzf4YjhEiQoapflVqMU77IKX6lbRK6IrO+KN8EYGkJ9Cr8jPwcwk1gvuxSq4xFTc5vAhiNltU
9BQ8ROuaHfpgz+cBZtrPMh+GU6ZVMQjc6jnDPXWjS8QCZZ9BBpqjdFW1Vg7VOi/uqHKebCxx8aLK
gPOVFnrEudcQuRouep1Jczdk30l6xu65gke6MEfjLhll8+qL/OTI7CQ0uQ06VF5dY/tomRDoUMh5
cH5pPOp9fM75Hpe1WxULmuQ1ZAo84LTrKHf0mSaGfucYraBsla8l4PkF3GkeQxPZol383mZJusqZ
lazd0ju7YtzKmOYpZeq7nxYnGpkXWn/05mKAdWZ66qf5jqHPQYe5ssR4tCDq43WqiFMv6/nN7iC1
DsZb6TrP9dTiXgsy4hQi8SWoVbPKcxagjWgaMQaE9eedjU48p0P26uozKhu6BDoCd/UNdDkRp1aa
vSdVoZFE2CUbkQGnEAQq8kCiWhzk8BgKefEKmnNEbYU3Tea/QQD2t0Zk7cJwOqS9SRAG+yJaz5Yv
hvhky473ZtSbPLXHRyeaLrKyniOR7unovzZ1AsHWPkMcUSpRq11bfCC6ovQXpjuLxIfNJDrIRhWq
AEtRppF8jcgZGJziEYNfwhMworkWsCku0MhF2AEU60UbkHtWOPpDTX2XUf7aG+BUdBq+i46u51K9
V2XxBwjJvpOtfteZcksH/WB4oWJG6IfKxUaJ+uZdZPwx24hPaToe6PrbO68kzyWJ+YSYFZ7moKNh
3jnZKvahUdK9wfiMKn3FGWo+NnZCX2R+aqw6AE0yPtI/4oRTyGUREakelPFrMUh/TdftzSvnA1l/
ap7TgIWr3ed41L95tbj1ZUyLC/39ZHY7mo/Nrh6Hx7m2dzghO25UsQtzrpEGaHKZdgN8ln4+OOVE
0wwy15LRkNj7LnfCOHfdojZzsaha/akIjTdf4MNRWD9olRnnieGxbvpHa8zec+JPlrpTdvRVxkcR
GNEijbtqQ0QIhmCHjE/DAAp6/d6NwiEi03ou6yLZOJYNldxyN516HZ9zEdHUXkjhPMf0HClluR01
A3S5qVVfk0Dzly6uxFWjBcO94MSyysaQ2rcGMTch99rV4OL2NQpyhueOdzMOmnabRlMGEKWiA0jk
xUbntEW+NiAmU8vEG/2pr9PQOEfDS6uQu6bkjKo810AdsGqKlZvO8jUgGVgjfZPKcZtYdfGET+Ap
HzUHfqQFcRF3AxiYKDhbRfoViBVRw2O2HhG/UA3Eq6qb6J5ZIw3YBmkCuBVGanuPYE8e54xRteiu
KDkCEAzyVGo46cA82Ouht1/HYoLFV5hQpEDErjMm254L8qOafWeTxzkIwqkM7pjQdouw4PafE/Ot
NKg42zqn7BzIRRpN+tcuESL8FAjLZ25D/JA67iPLu0WRzvQHg+QC7/Ozqznn3qzlTTA07/gfD5aT
7q/P57/VgSqZ98+7OMcd9BIWS99Ffad+/4deR5zAjE2w0O4sUpsWoq87Jek/x3ZN2onh/IPu+z/E
FOBgfB5o9FcIXECl8fO7+Ra2RWdyoX2z1FcETO5NTDoLR7Ch//pzfdTWep7q4nhE+SJORlH84Z2k
644iAfO9M7v0FblYulDbcUKC4JK+Slve8Ct98+v3/NA3wjLAe3o8+ZmL++q/P3+6UBR4sNoA4h8d
7bXdDo8gf7KlxgBCanaGSZJtP5sPTcvu9uu3vvakPlxHIXzMITTViG346FpAIi+x0XjFrs0b4D6k
NJBNzlmP7eIA1CTd6f74JlsAXqkchn3CtBpJIUkS2G7fVGhpWMyHHl8JDiabUL9cW3JEWcN6gSXG
9u05oOoRgjEbTU604Te5PVxwGD3pdkTM6ghIwcu05ViW/tbGb/gS2rZD5h7bw68/6V/cQhSwumkb
KFfJIv5wYc0s9vPStIpdZAKvK/U7XG535EvU//CNKhH6x5XBG5FmCa3C4lb6oI/2peGN/Cb3qp9Z
N5AW7iYjttZ6xiZcENGzaj1MZhx07jGr3bmdnt9HyjBizeF7PbAvq1IFFHy6MMzxEGqIcfETPWq+
cxbNsI08tnu7ijHPhBGWqdEkxsY2py2xu9V6jKeYOXbTXop0fBobHvu9GVv7LvbytUQFerCK+D2I
bbyRacZVHL1yCz7qPSivhugNjRce3pXYRZO9i6IC+CauZZgM4yF1MVLR/7pzJ8SwKOxwVnra1wZx
CYpTaqxfX7C/2GGERWy2a+iQvmnS/rwqZlcrYQqJYocR7VpOjOxs8B6x4Uux+/V7KT3/x1VAl9ji
ajEgpM/383sxwmGOYU3Fzk6HC4KBfU7IxT+8xV/sLC5afYtGM5kj5kdPQRxhHs90ncOaP1SEhwDH
Ij/gTe30MSDpbYf8NTWtna+ZZxn4gKmLbK+NwRdGS9+A+BUIOQf4f1kidkPCQzzy2Z2qKT8RnvAO
P0CsiVhOd5mg45jY+OV7fW6PWeysB6/67DFCWzitBxxkiqdlZlO3GIhylmQpVBuzoVkj/Nrc9iMs
E92M3+2CW7CO09MwpvvUJp0L+ScFKi1aej4V4d+k0A16dykLM1pbYv6d4f+3TxjrL1Ys18JH4cI+
TICs+fNFQSzXjeWUFzuDHuViiPJ4GXMwZ+SY8pnR+S7Q9CarbPLOOeL0ZdA2cKWM/Ba0xZNHDhuj
rYLsuICJbecY5aqP9Gd8lWLl6Yy308E5KyEE2CwbVrGZQFZhJ6pISmAOPD3ppnybQYhBQn8YBdWh
X/OBG23cppH+NFGIIUeJqq3IJHYLeQk5/COE5/60Kja+1hnoZWtol/Ig87emPT/5VTOcfn1X/cUi
4Zmh/jEEQ4ePVhAZ1mDSJM1K6RUrSpxxgfpp61vEbQRV+A9XBLbsf64Tj6cw25phmEhWPqzJ2hKT
MK0eVJwJf8aAkrHygmQf8KRCiBEvZ8S6i5nw68XAkJFxHRVgmJ1Qgs1obdESloUPoBIABxGDM621
rO1QkXnQpYyjhsgp88HuYC8GvlmUYiWq9i1P5suYTYfcVQ9jbrNQpK+BVFWqhL886yfgLyuyVc0l
5Sq82sSDOm6fr8dLggIFogb+ICPlvaN1vKKSw6YKaIlmcxfdjN54dz0EBQUsWDzl5b7o5WPccZD0
0hBlWM1Rz57lY9OF+mKivemLAa2ycVdr8Z6RRs1ws1/FRTqt1C+0nP8TDOqGrPphY1iATNQyakf7
XLry0SG5DIRbqrGeEKVkNdUSSSqnEbTryq34041mP9cJBFuINPWRNuYbg/MV6QAcFbL4FAvOLP5I
KW5l1nMSDRcpLOw2pb0bCkIZB5wRuRqxhCzgrsv2HIq3ecCTBSwHNyarw5HdCTX116glHzY17DOU
mBWJO9NSHYywugC7qZvygL71TCbKs0nmyD88j52/WN7UOpArdBvbp1Cq4B8ryGwSSY1rN9+17vSG
iu6CGeFMfcGXZ7OsVf11PWqXtMs3nU+ld13zRdRtJgmkrk54WZ2LVdoVydpH2uMNQKdh7QGjNk2v
WPtjP+0yAzHHEKcoHEMsEDUKzLday/xT1fgRdDqei90c+ceC58VydsXZ1NhjUNI8DYJyS29EtXT0
uF+OIZTpzKOyDjkY8jyMCE5eIlGUN27SP3YDO2hjdpcGsdCS3CCyjvuLZSsQU4b3FIm9WNVyPuSR
fMQgAoLbQHRFJ//NaecKiHt3cTkd7NLYOQ88RDhk9o+ChqGq5jv3z+fr/6yL/2BdpMxmF/17ATpG
9rJ5/f6Te/H31/zRW6OI/ET/Cg8sNDUDbOG/zYvQ1j5xO2OOo432RwrKn90145NuEJnr/6BK/1N6
7hDRS02AHt1mCqmQbf9Fh02lqf9YzFAtUcXwRHA93o6Z04eFpecR8htt1g4e2weJzzw/vKl/bv4I
hdavEdGp73lRsnVbwg/to0D8K9dh7qNnp7rEEVeFe8uHOCtOBRglneRtDUakDpXAy5q43fZp0o0B
Ck7CvGNANRL3zGLm/wb9johr3uuzbg+ynsNF2Of9GB2NIbdVQ0Z6rkZiqgYGc3A8NizB6B4qE7Sc
eOJIGwz6i1mQ9bEsnY5Eh4eknilU1p4VShfR09hH/i3wTPRBvgVnjPEfhCK7R9MMgqaZtYmIIjAn
TEFLbCG/V6X/WzX/sGq4nz0KsL9fNjfFd3pXH6Qb19f8sWww9iqtBVcTiN1P6g3P+6SzmnBkCOr9
nw0bxifXVsdwZm94TpFv/GjYcPkN9TI8iiZ+4f9q1VgfUxihHhvK186qNh3wiB+WTW+2UTxHIyQK
suBWAlrQK04lRjV9rJv0YGZKGsgu00xbR0PmlYamcXSiJj/NTgDJ1zAKhnV6PHx3e4rQORgLsLnJ
BDHLT+lP8yrEDmXQbfJiLr7mNjmyCFfM2ybmYLZIeHidZiPz5iXDqjAHqkuXKna8B7dJs0sz9sOt
PrzmZYMvq41SeDx680Ls3EC8zoBicpvq1fjaZjTh4ABrEy03EZrBauS0PmKGdUMlla5TlAUpY3aB
tw/rk9kE65Ljz0061lDEKVX7U0hctED+DU2AmpiTzDoDry+WDQFvxgINptjWfgT5lFZZdBSJO3hr
MbmxC/M5Q/7PFLB8q9qqeikRs537diLeSMDCCv1WvnnwTl6sLqaxMXh0kWOZ1vdTlYSvZsTQDmtD
CY203xBVxpMXif9yjD1JDs5Y3qEIL312kLFu8MxIl8CIOD17Ih/vyWPDj81UaqJJ4+JsBVGT9suh
6BtazdNWmrF7Z9StT3SryN+YLxuQc2l3sJdXN0GXdA+CumIVt+BaLDmJXTBXRkbDjpg9uwNll0xz
fwCIyyBsbo16P4DyQ7YZ2tBw6Hu5R09H6ssJYcqeRF71D72lJHm9ISl+08GgGZoGz51WjTeVtKG+
Fr52lDMGtK6IKY1nzBtYyefjHBr9lyydqnpp+3lDpnRTHyLPG96h3czwJ6dOS1dtZkW3g1VkazwH
RbIqpA83GBqXmp3ghEMU2qevNRgzptFjbW/DOC+xrKAX/Zqgcc6WEkcwAdG1CO8Kzy+MHSVQfAFN
J76YYR7f+7PNuwndbR6Mykw2fR1ZB8NE5LqIMBDvcJyG7WIqK4q1od7JiWlGGOUMq/NkfNEKAvGE
nvu/yUZiSnL0PMQIKKQXr2Vd+xc/cWbUkl1Yas9JKJy7CIBfuhg8BtnoCOb0zapK4eNFNNM1VLV8
5dskVNe5UTxyHdPP0sAn5I5Je2qNiRl+Yw7+2ihlDSGwgIzpTGG+4nYtHz1Rg8NuOuJGNfg4R6Lj
rROe4L5cYyGozgkqR0yaMmeVP4+FkWDfzH43c6aj6WHt9H93eJYof+iok7c+Jc6lLf1Rz44FkkUC
jsxW68j8kr2k/J/14ELyiJj2kR2RlyWdO8NjFlRZ7rwkgyHkJNH4D2PG6lm3Y5+9BAFaACMD87hy
e8tvSVsxSxB7rf3Qo1aqyH03GO5aU72kLaOfLYxcx852oq3FYYHWZKvyoKZwzcgcLA4JhsuG9XIJ
2lF3SU8Zss8j9tccwl6nJ3du3M6Zv7KqudcfrLklmB4TgVPYhMfU2k72zZOFLPJeSz2CGGFZyRva
T/shLJxTWVUNsoLUpHGfzVuE0NM9igLzBsNxvSg9O0Rf02b3shHNJZOIQaw0YWZPmbF2Ky4kU8tF
HsCCNwhn5IBHdjoAOb2LCUbbVzLmbxJave3dgINibL4QVG8jm9L2SWIuAATiNfCw8yA0ksuxbq2n
iIiIGxoA5dLga9nQuW5vY9168SHOriTuz3UpB+2EUizYEZI0ApIlbNPokN3huEGL971pB1LH+A6D
js5nbDK4N9CNbKCkfh4FsjZ8p0807d2b3KvebK4YzTbzgrIaOXWXPYWiuXVkktx1dfFsBWhPzOng
xjSLc718GGJ8XPnoduhiyQzTJYx9AlE41NBv8XZuZKRLRGFwcjkAkSEUOSfEwu2+EbACk4AUGd+D
4C8Ga2W0U1ovLJBOKxdfxb4JXc41eKHnl2hs25M/SrTckhQnbqODw9U+6mGDMVjri4s+1uUWM5W2
tSYiRbupnM+ME8gNakum/1Rz1X09Tf5FQCUkEDXusvtUG+UturbvLrnu+zQOjcOc++h6W/CRy8oe
odcORY0TxOP2ewRDgEDYsMtVzZR0PcdtvgqdcDpnOGfwzRvN51mdqzXbas+mH9/bjVazJFJQjsPQ
nvMGjHuTZ/nDkAXBPZoGa2GpQGO71Anp4TL5gS5XqSmi12wMXiNS6u7NypV35uiPB/A/4uLEfvHQ
y1KpG519C3YepgS3TqLpX+yWeAFb418Rdny8jvykZuq+yXFoL0hr3OXcj9NGTLO/6aWbvZMaV5xn
uW77uT/KDkwdovTWOrPHaEcIYa65IF4ezyM8nhVu//TAmIbAp8CsUGq30ZuVgS5d+GXbLt20v3AT
ZmcfJD6qx8BGa+m4a8KTQKEb+p1rtdaqM5PmJp+FuMvATK20foKML42vNhOudW1o6UOuJCA46cwv
GPvrDTavFOo7ZUG2oC7ATWG5xQaBC+MuDjFbZN/xgXLb39utnHaFF483Tscjckxn50bDpWf8frz/
X538T3WyuIqP/75O3r3K1zj+UbnBrEDplf88XdoAcFQYuQsNnGWiMjb/UDkbjq6I4CDFrsZiXXDw
/ON0aZokcxoEYjLIATiG4uNfdbJBWjnQbY+qW2esRX7bf1Mn2z+3sVFv452wwD6Zjo5o2rr6nn8Y
/OmOn82odc2HlgKvZ4KZt9NigO3aLOcs94+VFTb3UZw1b5Wbmo8RNpeL6UOpY7VM1TKLPXDV7agE
sEEmeUgby454L2VngOag6/w9jgbydcGkLyaHYaxSVK5gwspoTDe9ZZprQuH8o6npaKn8Qq5ihiVb
atj0MidEb/vkwgHm1/rfCvKTKZYtad1qYxzdjkUGDi7CE/QKU2x6dUU0xSsopVjUopDsdcBxDbl9
mV7vQVBW33oExq+EOk4IzCZg3xCCX6A3NEsf0ae7ZIvofhuakK22YtQTmrpKuXPujU4jJ7rMWvNz
L8Y5/YfOmVCN739PK66XwGGCxFXl+OPxpPu5c5ajNUy0oHUeZiryG1v09royFe7Lh7/FMNasSRIg
m8K/K93KPBbS5KNhwSxtQNFwJkm6Qo/i2uWNP/cD81o7gsRhld+NONW+FIA3LtGkjWsQZjT8qbki
ONw84rIs8LZh1FSbvhXlrec1n7uMqR9wvSOZheYjBfwW4yG4Rqf+9sNh8u73T/cj88j/+XjGh2aE
rW5gz9PVMOBjV6NCtRQGelU8EL0ZvBjq6odlaTwzcRnvNB46FB+CXZPJyBorD8EcOeXYpoXtcRp7
hBVVavA1+LYcb8MCdQkKcvshmPhVLUzzN5ggBtM2U95GyPCOIqzHO9sLnkJrNLd+HGeIBeSA8SgD
b1vIYhtpjbZNB+GsUAETDK/n3NOK43nQZ/G9cHhWwM/bdYwXdgjEaXRbAb3oEWbhSEN6rVd+BJ/w
Jav8ZG9ZpXyLI2jKGXr8t6rhcOhOENWajscyoezDsroGrcvxwqJMz+6gsZjaNN6l4ruexyj7HRXa
vUrJb6ZvS4sYSshIX/oqXHETf4sm2lyaMH5WblEQ3VdwldTRIzmhIKqPk5eZX6auqH7zAIuofLym
hSeKJnU3zq6xKaK23fljFR+yrtNPQTSNd15hDCc7rflwpuihttfRnOwI60n85WyF5kWLu/G27Qy+
UDMONzH5GTtpq7WppfN9Psj2ixW19Tc/TEPCghp/qYfjeP71vfNhz1LRBPAcDOTBDEm4lv4HYwaC
TM7xg6tdIs6j953fF1sNtsETwjCydNweK7av7h2oQW+SACYOJS3KWE6B0fekKhGuOGawBz5cf3Fr
i3QwaIpbekvPo2+lK3xDOUFV/C3pAJSFk7wothnX/ljihqOqDWdsaOG4nhhAX0YkWBYdKj7qRLrG
ifhATEsGoRwDIzC1oTJ6bAgUMNZ2RzBerPckXCbjMJ6btJzvr7dtlYDNgQE7nZraNqBklcE7NGz9
2dNy0GSJ0X4ptLk+x21M4QRGGQqkgLT9rdDRgyOCUcEiRNgh3OgdVQqm7jqF1HLr6XU5rX/99V9H
6//er9TXD0Lcc3WPPAobbYVa2j88MmRNCz6cm+CCV5Kg5g5+GxCcWntIsAWcGiPhjO/UrfaYTDHw
IxsKNLTPpojGrYcHAU8Ca7Anl7KGs5YO1Suju2YChSqJk6iMJnjBMsKH0aEE3xAsr23++w8Avo4f
CwQJgsXryP+HD1CA/WmMKHQvmUNoOWzn8VxXIalhpEk0cBzYZ4Jasl9AwsQ2E6G8prNZvWLstA+G
dIJ31h4pW4h8XsXo0jaSzFQjkzkhqFsveMzcGgJSVISkG/36Z//IIVFfvoVRm3kdeh3mKR/ufY51
ysQq7UuJGIk0obYN3rmbA9T1bZM9GQQHnJKxHW8zdyi2Xa7QR2ZR4JCo4mGPHiReSt9sbjJbpYy6
tfbYOTkWREkLZ9kwervF1BofXTjfdzL3ibnpWtm+DzwmuEQxwTEBlDF9nj3UVARa3fWWTIutC3d2
CScUKaWJBqPr++CLGRnJTvM0b0+qq0kMBi512Esh6T3R+EImCEECcghu4iki+qhwyVhF5j3+ZoSI
V5iOW5pi3pnGGum2vxFl+s0gzrmNMKAsRFpVN5k1BC+Fy1KnJhjvrksvAKbyvQFYPawdUqvv+iIF
sTU25iUz26kHQECAIiTd6LsO9XuT6FHwwp03/GZludpB1FdDJPa+j4v5ZOkzX5+FFONSxUyjJzNP
H/XKpAtu1U6M6yB5I22kvAGbNUKxNVvE14SqkbJnHqOR9pPtZuM5MWaeJb++ESgSfyobWIa+wJgG
2JA9W5WDH8oG9uq8b9OhhmRodC5WExbY4ro3Y+eot9DVI2jLyOnpdUbhhlKsenXMjrA9gz2J6QCR
1VrtrqIsyfZQBpnB4c+O0+WgJXEODq7YdDV6yAUrSf82ST37zPbffcOdM/zWx4SXrThs5e6qjYh9
3haUY6eh6Ox1DlCU+wAqSbYAHBVkm8wIOOMT3gGaLdTGFcgR92a0iA2UAFv4KVtwBpoZb/3a0e7J
DpnkqkWs+722eaxwf0Urcs3L3WjMBHSwask9i1XJqa4r/YXuSzumO5IGhwn9XAw2TkxfjAqLhCCj
YMHPg+i0TVgQfmhxsyYmcdyYCN032tv5inNqusewAv/MzwhbwxReb5kTRyXiWiDOy6pPoyeeA/FT
S5Ig0L1KCg//TJ58aT3LJ44hrZ1wF1G3jMtcsBss2qiKvnP6NC40l1WB04zlXoeSu9UQQa6UcYym
bdR3626Mcp2Pm7LlZWXLF0UAML8Oup5lgE9tDhgttxaUoZlWWQhq4ybQLZ46s5GIb5EI0H+EhlOl
BwxVqvzxp/uwi0ttPWMx/4bjjH21qxlRTuzs+lIrZuMY2jLdT9wI3gLuT3kg2TMqlzaZ188GsRhE
8+D4v08KPyCY0CUauKG23HVaQXe0bef53XRS78brZ22d9TnJap4TGIrPysnaGgaYIq0Tg8hoAlKw
Go27MK6pMknOaojIYFyO6CnQV+TPZO+0dy9dWSvKLmVrsJCpWywzkhrPrpuDDkIqgIMi8/lmwE/f
XxfS/062/3SyZfrCqPHvT7aH34quf0unn862v7/ozxGQ8YkYJeILfWW2NVEE/Ins8j+hIbWAhZN3
6alT779OtsLHeoD4E/U4rFNTDUf/hexyPnEuUBBiNjtHV6/6L+amBqOkH45VnCg4n3FythFjUi3+
h0KQmKuo8eYg3IPuIHqcatK9l0Y4bwRopm1Myi3YiW+JJunf15YFDAI4wwUIU7dr3HzYitqot/Qw
kcH/8DX+xdnHNvmMH340Ppyts2k7phIxfphNja09Yer3nBt3sKvy1qcxeevNDp1mDoI2yoi+fIgN
S7OQGQQIu+maa9UABIkiL/juFYVx3xq2VzfriuQI98tcaeF5imroG5TfxkseRR2IhGyoZrJCHM1b
ZTZVGfR4m7y4leV0mreTqHhWpDAWBBIaJIGkI1YsqAOfo2kIsSBpnL2WPlTCixe0Gbg9t6XpyfjE
33tNb6gxU7IeG/+xhs/a9GtfeuJuNpyenBaQO7KpQQRSQMAE6mVSf8t5ulw4M0GdHyxFoOd8hKXV
S+k4boaATMt9BwQ/hUim6PVJL6x76BAr7EpghJrgaQxCbQuht9mTjWls+160b7EeNbd+bo8rCL0H
Iyz3Vem0j+4Voe+P09Zt++5A3T7sR23QwKLMzJoyZhVnpX46FjD5NToODAQVqF+D2A+JE75j3JZQ
/EF9gAoK4G7pvS1PGrONe6bisP/daGrXMh4gl7vzg96HEBzBSgH08ckNaKVjhBsv1axvTZsnC7+K
WmR2Ni4wYPuxc9HRtV+GuBBEHnv5nT3MLmdC0RjpCXtgKz4nio8wcsQlTrReYxg1MVJAUZgYTlCS
CsgKirFA+Gaxqa7gBaNxiDZktq9qKWM3iqBak7FIxqqiNow6/Ab8vHJpKKYD33oNYCptNnCp9H3I
SWvvG5BroisQIlBsCM4s7WOpeBG1NEBHpL2GbVnxJIQiSwjFmMBa4mwsxZ3gxETDRbEoMpT7a/MK
qOB7tzYwicBWVIpgkSqWBcKkcdkpvsWsSBe6Yl5Q6pJfL9t+nSkihlVH2brTZkSSMhZ8IMgZkWJo
oIGEptEosEZ2hWxIrH4IfRR7w+YvWWpjpsG09AFqIN19xWgCq/eK7KjD4FTnBFV4Iyh/68r26JC0
vbRX4kdA0/7GvOIiS6nQkXOnMJLDFSkJ7BR2kXlFTXKCBjsJ/GtaZVcYJQ1l7dEeW8Yy1pVWybTu
4Fd2aROYp5M86yqwZU449jHEa3og1JdvDzMMBL5BecoHgqMn004WhRdYb7lUnL9YETRnWRVHH8QL
Xx+o4hNCqoBCGOqm6aG6IxpYwTjDTIE58a4C6cSMLO/dQo9tsktL5ybtms9+JOdv7jCP60C21g00
wBIesAKAQgAuz+yE8mW4AkLpykw6ORUKHJqicPKhwiqgaKnYokXg+v3KrhVytLziR5mKEi92hZLm
YCKShXGFlU5XcCkA1uGmvOJMMXzCDEgU5dS+Ak8HxT5l4CnvnWYAt4MnHzjqVLTZLc2QiuEuYhaY
AAqk2rQKqlopvqrDdoDeys/iBdmo+VMAJv8S96IjQIgYuROHtvqo1Wos6KoJITae8tGFWUSmTB9b
K13NEp3rWLFRE0bIR81JmoS7xKZMPxPUWQD2YiYZTn2+gh2F+/U6srTbNH1LQqofPPFqqInJ3blr
4ynTniuB+5mpFRNQ8zoMda+D0bBqUMdbal7azKLekyInAVdHTMnVXNVQE1YsyKtZczSIjWr+ql9H
seB9rUPkD8nGlUPzYIuSoS0WjOgecKb5pRzy+OJOY27sWgBVdxaRzBDypy5FzE0h/RUoFFRjyyjY
HRo1LSZ1LX2NkAUbC9sYh1PHxB4RgyHtaDGB9AEDjKOVlqqaQttDy9tlYTe8s78z1NUiualdp/3q
aD5vEfr6fAQWKbDhieSmSUmrqtX0m71hvEnURHxQs3GsV4zJBzUxT5kFkesNgw+XS4Tu9jpWT9SE
3bgO293JVIP3lhk8wy7G8QP+4UNH++F62ThCRodcbzTs84IPORjuuo2ct0QwNpKehR+hHsUT09Tq
Jqlc984XEVBiRAEmY2WTFmEqbketOiYBW/9sZ8dw8gIUA/RL3Z60cVuDFEZsCDriolpXlZWcJ7t0
t1apVbxgHs1bTvIMu6USLthKwmCavbnKo4npZcO/Yk/XvmKfqe8b4JUHy66tjKNrhDDC9oe3QYkl
UmG7qwZOz1bVJd9IpC3fuEvBEVlXrYV11V0ATI6ObTnQN+Fx2hyEp2QctojQaxjt7Fpr0qAna0Uf
wFdkTUDGq5GR75OTdF2xrpUgxLpqQ6arToTMJjQjyVU/0l21JF7kyteiJWRvW13VJr0SnsRKgkLT
n8sVvaJyHm41jhiXSXce0jGA5XPVsAirYdxdcAQ/tVeVC4Mm8xZpNsPaLiq/YnrqNp0SxqAU4XoF
V72MJpLiq7DrnL8TOY2phDUAK5jaukpu49WknLVsZ6wiJccJr8oc6i5UOhmaN0zarpm+Aop5aTXD
AVZkCJQViV/tE7QF7oJVR+S8QOUSLfsskAjFyzq/yEjvzmWSTPeWY6D5zgZdrJzWQCxD6KRG07u9
hL7kYU0k6ymyywg5D0vsGEOmsVeM+hjw4WZEh2bnFnN4YllWAUCGNybg9TcPnT3+6lnz9wz5pCow
bbNZ5wnuusmYOwDXspnJVnbckk5+7xw76GcWNNCMtOhRm90amHkyHGtjtquFZB9JoPChRVxSnjRf
zATZ2/0grNza9jz06a6WKN917oFg7aNB3Q8JYUlLK46LepeCgB1XowyigEerRf1VZsJ7GEfDwmrq
aq3yPTkHr0nZaCNfVFuvdLLkhO2H5EK29hzRhDc+Ncx2Log63K91ABCwdFBZYBtMtTfLCDTMcW5d
bOu2ATSjhbkuVGQyj4wayvM2zivjjrZwlO9pNvlgR93qHcqUFS9JTdFvKi/J9CX0dG3Rip7AqxEF
iugOjjeZAFX+j70zWZIbybLsr7T0HiFQzFj0omz2eXY6uYGQdDrmQRWAYvj6PuqMqCQZXYzOfZZI
ZWYE6W5mMIXi6Xv3nvufY93/j+Hc5ez022PdQzsO2f/afiYQIf9Z3/fnj/55uAujP0BT2tjQ349i
P57u3D9cc3xB5v3XuY+dYcj+z/92iTi2Oe6hVHUBOBkN338f7ozINiKUDr8XDyoXbtO/cbijdPvl
CEVyiO3btEKhPTEH+NXYN+YOAQRFTk9Ih9Dl4wzBKR4WaseswQATNPgaoKkX0V1MjwFWOeHN11OA
J0BXaK92yh0Fuu3c/RD02XJLImvzoPsg+RR7gvTh1Z26Uzit/qlTLr3cmOPqRW7cimEJZmlLiyeo
d4OFWgnSQhi7lxF+0etStEzsKtq25/ASK7mXcZ6uG7UsmJ7KEezObtVF89bXEGg3Ybx4h9LqvRs6
pfNtmSXUry322L0tLfdcJQtPcr4C1GCWmzkEQM6ApTSwmCtykZOOdilzpbF23fMJxssZJgK7oRSS
+qNd86Z2dKGHb7yKAUF4DVEbydjgbY86yHT84mrZw/53z0gxCIibxE4G/9WasCWj7wz3nBvqt5wv
/ISuYb5FSwQ4ggZz8rpCxwAtIxj3dKtliKC8sw9eRyRAM9nlPefZ+TYxM9ppJGe5I6XjZuiVXi5Q
Jab+zuMZytMhCyOyg2u6g1tbGBUQIcXRHQnpCw+yjgtZiARcj+0CQWT/msM7utvdJ5ECO0kqjD2c
tpQtdkkces2O01F7CCNouf5Kd7Gru5tSyPgWgQgg54Ih+Knn+h00GQXQjHNafFk2XWZj7BzmTNdM
2PymfRBCRncWtjpMezBo4yXyT7Vg/oblQjwmRLDQsObbsaqc4ncM25tSSW09rB5poUFYiHOeBtNW
VuXoYVVx/P60WvXAZxbugZmN/DJh5/ioYNV/6GyAvNsYJ3hg8PT9q7DqaM+tBtsvmpb4bu5SirTF
ix+wbKR3M1JWHkSzwnLta/cTfva+R8Ft+c5uILvkc7SSU1r2grl954bQxBYb4fdcNPkpCeWwno0k
mS3HPBmtSyehM7mdYG7uyVOMmoxdOS6Gs8wvfdJAJkJEobP55WUGgOi2iyzhbjhjBk+NWLyrrLds
8Ltu5VmwqoCFriTcC0rdYzovYF42VlFMjAyItiJHbPHzNvooaa6gO48nJG8dmWV8P4ZBybBulNPe
6OAPqRKrg+ScmRasKkBA9lkl5ZJ/cLo+hp7C/zHKZPm8hHQDHhaGmlunTAgXrPVFrof+Qybr6wTw
1CVtyTz+WvhWATLFcevWs855ZIXNLnQq+8nnHM4Ac2HOtA7rPlFLeUAXn20GlzMbQvfpOR8cqFgx
bWCyZuS+x9KB/DPb5ZWxLdJFJs63ZA09B0GSBidub+uR8N7kSB2FUgFuMJJXGzgOmgYHiG85pwcs
S336CmrFqU4LiPgRkpIz7pZhBjEX2cVZO4IYoHi7b9focij65Ax+dr+No3Y+n/Ji3IdzXkFayDI8
uPAnLM969WkRyCpRW5kQaB2J4ohWiKFcN4TX/TI/IIRLd4z0TViK/ywU07ZiHMfNCof3Zopsnviu
AyEDQRdhNujEPJlukGvhDuiC9JCQnNoXfnNBfdx/owK65hSefCQWfTrNk6we4IBFN4UG072UHlEw
Va9vCQUl+LElHHjKs+XoBSsnzWg5Vp49bDPIM4dFlACQLX5KYI8FJ6o4D5XR+rFN6DZA+L5ZO3U1
0Kfadg7dEYLd1VEmDT2LwLKvlErQscGVQh7dfuFQLo9NLqJ9nizJgedVQVnj92BUHXlaW7w9ldYo
DutcXCy0KDZjmH4ycRy7VGAELMOl2TkxXOJqaNUHGlbTiYPc8IT9eWBhTNYxVfPbqAJSq43gYlDE
n2vhJJ/c0kcs955DFxQe3R6L1uTZGGCeO7m15180MgdqGlOsb7qUUQnjBO+c0rXazpYV3o1dFh/z
lUdTUff5cfC9mlURrCEkUAhahMiYUNhI5sN93MvkOZY+t6xfJ3sMKdk1qDv5pYGQj1UP+fRLF1b1
QYx4S5PciQ51P8THdkWN002J/SFWqbUf4INv26lZr5vIaS8WOalT7dbRncsfXPVExt/gLH0OU1nb
WxGj3k57zt/KScSMwnEoxbk/F+llXNYRAa2NL7fVkI/hFhVfS2RVkNNZnEhu8gcyGrUjwCab2fla
Z7Oildnkx5DYmmOIpujcUimxNl06bqQ1Ws9DZ/cfWHGN3OXj1F3YaE4DkkjvYF/Y125RNrto8M4I
mmIZeNPBnpm6zYZh4iB+3+jes84YOhTf3N6rvzFCwZaekb+61UMy+TwHA+KWcQ2722KR/i7wc/HU
ZqO+h7Advc7RmO7JVo0uZeJ8smLw9aDBXpBPzRuCText7/lPjedbV9xT5dZxYZVrwT63LjJ5SpV3
hDfwiSP318hBo722oNIAjNPay5eXBdbZbqhaZxeG6rOsK9TRrn1WooTaK+F039Ik1BDpLRSMkVuc
tAOhZusgJIfXkYjbChTxvuyn8q4RwXWTEtOD433cGyLYskEWkaNHzdQE2x6MNljqIdl3df86Ftkj
VA5KKeoLzMliM7m6OoWiIPcmsR3CAszmSkvQFDOSMSwmx83MU26fNUn+2SnLR8sJwMlM0v6UOWF+
avMo/KaEuh+1eEsw40UqJwDbCj82FRAL6Q/5cS7t8DxeUMB3BEtuOOx+bFOscWs8nk+MZdk7uw6m
mSx3UaqBx81Lfebq7sxfbLSdgXjKp6W8rFjzhFoH4iBUj/O2oJnf2cWR8OzuvB1m1M5ZfxCr0fRq
fztmxfo6UH+iFaWNjmhGb402uiSWAQB9tTR670NFMe2m+jCPaOiVFX1NUueFzmjy0eZIfkM4HRRk
qMNSDKwr/2vt1OIsX0e4M1neXXTkDF+M0vkW1tOWuuAVCIDMwGdWHbD0nqhcIGObniYjHFpaWTpC
103FEt6jDIFOj4j6AKl+vnGaMLlVSXuu+NLbSh3zzL6mtUxYc9ixRAHa7JZsdnbIKsS12xVPc9kF
QIY4bzH4BGQdOk17PyLgJzLDgq4JjJdA4o3HI51eWA9XMFifh4LZKsWmFM0N3bkULUyM6bF98/P0
JB3SXjPLvqE9eLPSXKuygUF2D8axqz+BCWpo1M6PNGdvOzHc0AW7olrLt/xijOdDgvqaPFxqwDHd
LgW3uU+0LxlfLqS9zRx6/mVTRNFlUMtmS1AEQmraqQwS6vUWpnz53dX8n3neP8zz2LI4bf3P47xt
2zTfvg7513H4caL3/cf+OvNhz8KxJQjSYTyGE5JT158jvdAloMfHoIWnyzOoMWZaf576PI52ZtwG
PYZDBR6xf536QPIy0QuwifkMBP9dsSq9y19OfdiSXIBEIHAYOEB0+cWwDhcDPlqb61ML+2jnoEvd
EyxLMTwML0tQfolsDYWnRdXTIIjCeRWwjyHRO49ESSk2RI+RjnjkVEOJirC61JEHRx1DriMR9FQ2
Dd6wYHi9jN4M5B9uvecynJdpR6cjkvGhiy2QSQHiMNQ5dx3mRuLiErhn9K33QoYgKgWvaaXkNRb0
YLe2Le1dUfYvuoofR8rgjeywtgd+8SWwOntXkb7LSYonRIuE5qzT6kUQ+Lpdqe+JHkR6VCfhszXZ
94UrvmhqCH4WiloLZSsdXMhIYb4NA+dOwJxB6cPnCbp52NtKvgQIazeDCpEJWXy8JjUskLqxd9oK
z5SKztJmGPZJz6XRxG6nA0iTtSjfHCwCmyDgUrYIHXe25JcyS3SJHUqf+AhcBjs6q7FW7RLF32IQ
BDqi8yxyCBywh5nTngpGfADNeLQHlAOguLy7KULtYH6y8IghzOOR6DIHFUe6cAm6yh1QyIn1Lm2r
u3ipNChbXpKAHZ8MDQgl4Oud/Sh5Qy4RITt7TZ/KPoaAGyKBjNvmbWmQiEgXVSTxIyWsZkKbGUCm
X5PKElyH+BEB7rBnvtaRlFcUMGYJivOGCCmHrR34bHH/mECauJRxQM1psuS61UbhGBm1V8+LTn54
Fgnr8X2RgNdFUuExouxC1gF0Ynp06KuUHT9OkdAcTPgPiGF3OudNpQVHR9dSOHgL+KZtWs/nYQxO
VhMOuLMRhm4hZ6DxE2gQ297ZEzNUbIOEymN1WFjoMbttTXI46/ltjkvDbOGtV1P+hUYN3/3KPxXG
qaKF1YA+iPAn6JafIft8wxQl2jm4da5suuLs7url/fuuCdOk1GdZDROfN0XqSV8ClWELF3QzBlF1
bsMj4SZnVaOCQzrM6oxClkpr7oVUDstTlfGPQVR8YcbO9z+TnaBpLl+PXC7EbI847fD3UrrTyp2S
c3wm61UWcnfEYf8SUgZsAW7RlxhZTBF34/vFaDpuisnir3Zl/aVu0dgmdijP0XH5ey9h0VZlT8Qg
fY37ui+6rdNNDI0UmC936CgzarTlaCztXQ3QlihDzXtIs/6CEfh8TNEmXMLezrcci8m+Y0y0XSb3
Mp9IsWxGRkgupc92plC5ihxuVKxvNkgC5pK4Yqo9WTlvdqXzO5351++3F8rk9WQLAgdnAqcIdY8A
TI8mRQOd1s6jvDxHm94cZ9st9yjsuQ3LqN2+f7cWTLMNKY2XgabVkQqWANiweOtOXJv3Vb5CPDu0
nYqPfeoBxq2r+IDCodpNFsv5fQGYFc4tfge2uTlCO4u3seb+9tYYG5v5moeRBIhBsYxmCI17TXvl
MyHu1sk3otXV4rWaUQB7hohB7ED+JV/4H3BJ3whkAYnocvfYFndz7Q7x1mlEck4QUnMZ5vZ87c/+
MZqKL1aK7dsKp+YSYnC5r0LuiHG1iQjyuU9pE4hLaM/xIQxYZCDJm0uOnLx6w/ZFXgejCTYHweQ3
n71jnFWEpFozv0yg1vZ6N9iCWHJ3SlFCSKdXZxMQHBTQEKvmvLZPBBe5e6sCwxemgs1t4quzQiiH
yejcZViPj4iolmM3sJkwAtZbX/KxE81bmEZGkdwi7QkPOv8RAlR635ucmHTE95tW5wHqvtR65Hdn
t75iSSjfu0MJsRyDxIo48LTmsQOgZJEzWCCCobZlW9m7TNrN5Rx48/UYlm+x53NpFu6A92uNibnc
lXjmbgkYj8lGCso9Aae4GyOfLZB50iasrOTWEZjtApRSxyiRb9JMEOqRCXLCAAE76HzO/DmnTFZf
GUj5+8ZA6+j+P9P7aPclPDtrGq/DFsAdM5P0fMlnPMNWhXd2F9Aq2jvlRBeu+U7Qq9ZPpV8xZQ6o
CII9zgXqy3VVxRenaGdCoIoYA4LtPPogw6FgTV1xtaT9SBqGzVfo2ljxsOMJgnUKWxJ91ObDbZZ6
9Eo2gahSwvDgkBW0DAYY2UsMKYUw2w5SopTWOUSXz9bQtq89AzQvt9txk7pz+RZJ11rpjlnrSlOC
eeFpaFR7iOtyjjsqeekiQ1Xc8wUkO8wgDmcpESVX8dSu1qFym6m/hmQdhWdN7PX1acD0Yb0sKTnQ
Gdyz6jJhOkJojMJEtZVY8/JrXwcOLEqnSaz7ZqR8yMLg8YdS7P8hCTKCnx8k1R51jRe4ZAwGIeEF
iNr58x8UyRWQqNVr1XjCYbgc1Zq95SUPF7eJHkeFi8AH68Ckh5X++9dFh/X318V+hBAJk9Lfuugc
CRjyDt14EtP7Zsc96OaE2U40X3HqvP3+1f6GiDGfMjSxDp5AuWrkZz9+ynVKLS9fm/FULSwQUwnE
xA5A+ezt75/rP4eAfzgE4Alzuer/8yng+pv+/Pr5xwPAnz/yl11NeH/YHI6hT0V/xbX/ZVcz1fYP
JT/rJaSw9Hw86OIHFZ//h237LCc78ihA4PP9O4MekCo/L1E7IOebl8HlgYwPwJBZwj/cGtngzbpR
nXsVJn34vEyef7a4yGnp8rOtIuyVcjd37TmcFhQOrZB6T2mINovS5Tg6vbykxTE6L362lgCbKpVd
QF9lgux0GFp3I16DZ3y4+mUoa6SpKdJl8jqcmYdnBAy8gySwm4Os0ccRR/w9orP2Y6MTfbMyfZ2B
tzfTSAQyg3FgJ2o65LVXnkJVYMlg2Mr5HIjBMcBo0246HKpwTNLWJCAuLor1ZUETn83RlJ6YO63j
bi4LNIljhey6WsryldGtJCvH1/Vmmur5JknaHhJCmvDZ666GCFXQ8wvP2kV5aP0E9uMjAYT8qdsD
1zsfQTLcysyXy1lK2DP0snqZmePyBmEHJkwmKPTq2r1zoq69i70ixXVX6hvSKTYEalZwqjLSRIGx
tfpYTCo84Qlo5Lbw2pWsDUD1tyoa6clZnpqHjswe54niawhXwlISux3kKRF+PgKsclI3PEZ+U6aH
UMFaZv5b1GTKbUsGz9duuNYN3sFFW2deL1qgTV0qs2BLkw/BI4MpxhzV/KHHmte790SaQWSG50OL
2s8ZPwHc1RBu9nWVq5gjYKrqQxd1EeJD6CUB8b9WViQ3iVgsxIat6Ket31MEcDFHHQ6ERFmaxrck
YqI92f0kkgtHZVWy4/CjzcIhpnqdMTgcmPlBLiuJBAdZO+B06OxrsdTF4KqN6nvNeGeDFWDqxUua
ZHAVP9KwXxr1OkxyqGuA0utaJf9RMSM/zoflnzY8ug7sPb/b8L6oz33585b3/Yf+3PJi/w8m38aD
iA2WRob5fX9teTa7oWl6BDQwYvdHuLrLLuc6Loyn7xJntqU/8U+e/e9seI7B8Pz4TGbbZLIt2IEx
DQfEjpseyA8bXuWOlr0gnLykaR3r7GolWQKxPa4pEGnNpQ5zb+nqs5xEnG/ZaEUMYkH6P/qRCs56
MMIPVR0ZXjhv35ixghsH49/lXKCO3Axg2LdOT3uOiZiyDs2ajy+UQfW1ikJZ7DQTkEM8RPm1M0eQ
X3yVgkXUHJA6kfVbZMvu9ZDW/paEGnmwNdLVsrSb22Gaxvu4CRwgyktaPqtlmihG2Ro2GFkbQg6m
5Hm0MwtvPfzte0bw9T10tecgKtczEoDmYyjC9DaQ/npvi0rdz8zRDswjA8g7w7yHEUqDuotXTmTk
KeiAZAXvPWQhN3kLY07yAmYBeWIWRH3pmWQGaTIaqEeyD8SmjLCwTYaDm5LmEGeheAip/O/9OSj2
2vbY6S27mS8VvtdLFElP7CPEQ2DDIirC06RG2CY/AsU8YQ5ESpRoSKmVTM4EG0d+KfOmKDdo7vpP
GIcmZnN8h0+VyamIJvSdlsmuULUnnE1mEi0qHYXboinfj+wkXjgm+4Jjy81UFij/eE7sVpOQ0Qdx
fLKnlqCNjMhcKvr8OnsP1RhMvgbBl+OByrfcDkHp3ERq7k+LSeQIpT1deialg3AA93NhkjuKWAwP
oJKI86hNskfjdCDwVObQyzHJH6vJAJEitHZNUjV3Fuesh8FkhdCSq94Wpyc/xCSJMMdsjJTcunYJ
ck19e3jhWmGwJE0kviXPr35xCe85CJNR0jCbIIaH3BJCcaw9wsn5VU59f4Ncr70seICANzehJ8V7
AEpsslDc91gUqaCJbKz3uJTZJKd4JkOl6U2cSmCSVRaTsQKNQx8iYow2Uex91o6OLppR50eYl921
pzgAjSaxhfp63GYmxQVNNYEu2mS7dDivT1UKsMM2yS+FyYDBxsvR0+TClH6BshKmgwXa3QTHJO8h
MvI9UAZa8HjBUILehsmbyUuIEOhEil1hVf5LLmr7AzrZ+ZJsD9I5PVJryAmgNdN2Ut8p7JMfJUNk
n8MX5EHCONNHrKf+jZHzqqhLj1qHzW1u98O9Q9j0vvTdgWQZvZY1axKBOSw0k1w1UMEEPVpqFOeN
RYQBLpwztyiSMywYikFK0VebSAqGsgnSCyKAVFI/s410t0tTraeGBx5E89pH99HZV0igG0D6uuu2
ocxRImSLvAFeld6ozHNMJ8/9hOc+BtyJn+lDj4ID5gTpwQ9BAIRqS3oVpqNCZCc/SGokMJrxZU0z
IMFUJn19aLrFvikSVwh4IQ0GH3A0zBkFkh30KC2SFk/KhJ0k71ZCu9pXhkl2RBuqnq/cNWSimJd+
XsJu0tZzqnuQ+IXwUcFVVgrkizhxGipFI1F0zJLnMBXAfEc1JD4oqB8kaXWO6uShClrfnq8QMkU8
mzcAOMfZOSjdgcxD8rzgTUcwP/b2A1np9Jyf0pCg2vvBZU54ol7ibj9fO6e31u0QFfXc7TzN2flB
FXMaffXSMskYdSCsn/ynGrivDPdRhz3tYBHdVLwuYdeJ8gjaQSkeXDzc/nPw+Yc6QNg8dn9TBvxX
9WsR8P0n/jr2ODFWJlMWcBK3Pax/f9UAInT+IF0Fn5KDjwff+b/mHiSvuJ7JPkGE9p3t8d81gM8f
+TasRhcG3jsg79+pCQwI5IeSwLwd4QjUeOQe8jlpE/xcEkShXup6tL1vmb12xVsFwtu1dxMgCEl8
xFA4y3NBy2s49Itb1du+X3z/65xUXQMai63COXQWQaWwwSILmQCmPgJd0Q0xeX5Sdm0RFKG8LqCv
gtIqhUCnXS3piLgVASZADuhXO8TSMa5Hqm531vSUwUHAYFSM6UDwyALUiZADlCvR0e3TXBL4lRd+
rHDxzVaUHBqSnrp8S2pgQp7FD1/k7d9REsK0Df7VPKFewwlLNE7E/5PXyOTq56vT9sCgh371v3X9
pMmsrzGlMO5VHsLzK+IJY15yFnlTv0mCjZZHL3QQY2wdQvL4PI2Y0vnp92/JnIx/fktUhQRbeiiH
aevEv8YpIA2aa0wT6auobL+8Iqskfc8/wT0DaCKAkbcB24nqz8zAKZLKgm4L81a7a0tiZ/oFeV04
Il06r2zdE4yCj43T4VrNfBX7AcLt+pwpOo5EcK+lDK7XtRT8tZqeFs1CmzZcGG9+/6FM3fnDZaYa
NWsQuCjVKSfxd0XmD3VpkpVzbpVV882erCV48Jvcau/JpWzX29+/EHfULy9kgjc9xoYCOs3f2kRL
VcuY+i155eCGdGTfVUnp2RvHpsyf3bDwbqaeLi/CuMCvrAFkQBrq+xL1XvH2+3fyc8PK4yO7RsuK
tjNyQyaLv5TiSMUX8hKK4FX3VNfXfregst+o2oL2c54y/4a7//tX/NtFBt9Ez+QdGwsxyGxqPxb/
NGytsK1C92vFpKtddnLpLKhiGiMjgPffv5a5L37+Qtm46MQxHEBOwvb382uhiK1K2v/O64zjPve+
OUiusuwMzDXrLm3RQWBIXoJxjPe/f+G/f0jWEEetwKY/xKZruqE/rCRXVb2KmYl+nQmJBi5OnyEi
OMkx9vJ/+Izi718hKHWHZpbvsKIY8P38WgVMmXLSTv2K3Qiz+imPk+apcsg8JRcyTJO0u5njNbHr
yzZXTWCTNJqV63PR84x2N5wCkjnZ2ACe4zu8YjQ4t5lunOqy1KmKFvLhPQ8owe+vz9++GD+iaCEs
gW+HYfyvG5pAiOTMjt18bZZB8S6Qe5bFm6Z14b+0bR1AUk9wA8Ad//3r/mKZZb2/07tNLxjMjiN+
3bYSS9hzp3zrC3Nn4ayM52jdMEWMukwhBHMZvVUnbpMy/LxkVYpiTSqlQMDX1uzox7xeJ7DkWYRU
60sKdhFqA2fC5cKvF++fe9e/sDAMBCNABWBuE2JWIirBn79bKMWdqumPf8mi3OFWLKJlWG+Rr+H7
RZBlp4s+xn3XB9cWJnnupr7xPB4GZM8sbJZx6aXLVxZgXbwFvWlq8vjzoO4zQPVwPX7fgD3cn5pz
4pgGLz0MSUDGJNyXrFRdgZVhLq2GgMcwSaMozDYZhwC2aKvPMl7QWeYquiNWYJg/rgv3fbAh5Tfh
WjhF4bLJ22sekHPmeNIEOMhsyhGfB15RfwsYR+UCAlHSr7fc/rH/0mA9I4uKLELeo5m/NHjzmdi9
lH3bFc1+DMA3Pq+DG+pHrWSg7/uCfzNBIinYQTZZFrR8Zw5kCl6aHFiGDNvC7RCXY5nkdzDTZS4O
LGLJGuTeHCrQrUqmNXnCX+G0A7rg6Os5G+6GKTRiRaZcBVtwr+gcLvsijXlpK5+wYG2Q0JtXs9Kl
I+okLnP5UQIk1KfE0zK/qrwGNSjMz7m5yKS1jOcjXCfW0hwlZufLdS6Wi0j3GQ9LOxnMM1NGCbGo
py6SA1KG1mu6sjz9+QF8dGF81Ca0MTjubJDZXFDfblh+/ZyaTawCTGHBNOqTgP/iPEbTDpdWWai/
fofspKX2yM190AUsuZYABjdbjdh9RMDHS5Muyua4uC2fKf1+Vb2ynLhyfgQ3U52miRD086ZSI/JO
kcXmFV0rpGpbuoSB7QbHNkyeHRu9WS5tDO3+zS3bhkVTJEFR3zcD5jNi7lzXLJcO4zb3lG7imFWT
OgqQ7NadbX6hG4UiIaULkH2EHt0jLOarrGfNNcREwEF067MxiuQhqmzirXYrQomKEKmg0SWD+xUB
YbQrxOzyZwvoG/MhcFUF85V0E92k+xaTAe84dDS7wB5tt+bDtPiheSfKJc2lJuTPla4+j3vt8Vva
BXohSQ4FfTNa3OkQ8uxSDsh/QpX59PzLaSR7tth5MfmUAWP/kFtwiWTJSiFOM/BOQMRd3h463cjU
bShsEBL04Nk5Vo/Y1ZHfACfmbaHoN9dY6porOM7TyOVco9CsuYoS0COMdva4PinxtSxRU1rrxy5q
+E8pIqBXjJsH9gZKx5UqwyPJT98vaoFphREBOe3nAjGJuaU9QGztThFlxTeBnWDkv4ZOuPoxzEto
5UBnw65fTnq2+6K+0pUn+IUoVRTvj1nEaFa1m+ckxnVlvAr/RB6UP6tdYT/GmZ/HegchMDQ7U1Yh
X4Stax38EqidexhQG3g26n7oxLtU29166y/LzPKPerK8vH1cT3SXKRSmFoes72sslzjfKgmEKSnc
/KZF3pwg4GGqYHYr3PW2OJAC1tNpz3vbUNpnZUyz27nqe2u6KBm08B4Tq+e7kaSztj5TedHwYRr8
bykBjzV2s+YaWEk8R1viFLyp2rMRs93sB3xsMG3TbmxjYL/U7TPEMycYslNCX8dEpUcl22zwdZ18
yyOZUHgLnzmm57ViS1HZnGXpZYkmV4TXw4w0lcWTF2ZLCYdpwdxD1LpZl/Y496yhxM1lmV60a7vy
Z5IWlRLgpV22SuTTXKVdXfJ9NJvZtsQor/HmO2y5dAlGvqUGWgXPAoJpJn5XLKHkuCj3SxNQYedd
MmiEmt3E3+QII/kzcn3MvgR4D0p1jIGchZR5Y8r21HkzBNsLnBjsDpqryL0gnKFnQWn0ZUt7xrcv
F3huS8pKjyqgyOkFjPKRl/ZENfP+2S55HOmFAEOXqBm/486LvMo8ZJk1SJbjjGSZ+JowUgv7wxJl
lnczw60li50tyvdOnSSkONtHrWqxr9aOKbFsCznU1zoCqHO1eqM5h7Drm4szEUFPWFep2FXjPfqf
ybXORrQsitFKRKtS4qhM9kTQJPIhkTMfPm95+C97vUwh7zgsJour1NaMxel/ofVg8UT5+B7x8X1Z
1/lk/mzxWpeFu+azKZyD1jLbfW9hRX1GFmtzjd1QxWpCIUpYMfcnWhLuXC9KEBdupkyE3TX+QuxQ
4KLVgNp1FUvwiQlcpR7seq4eY+aIBWtIyVyeB02ny0PQ6rH72pEtaF2otLa8q4R36iKX7HL5KWfP
XQ/wZtrq1SM2XN3XbVCrzxNQV2LLY6uyEc9hCbjoXB83PlaXJibKRXouTb3DNPmRvlYyS+Z2E9R2
jaao4rEK7GrQsK35jtCkE/8mcVUzQ1SYXtO5hDe00aualmrjgQV0GFiBGR8+xo4YvYegouuabgsJ
ksMyBI0lYXYY8/lhuy9JOpwNGU+yahuu1bSuuzivVluZeOqpvZi5OWjzoW+cbFvgdorD1N35FGjr
Y1qANOLBFwzheY9mF5GGNzhiuwh2OMLlIQtBp22dsNgC8HcUkQtVekIrOiBIs8k6SXBz2kcxicw5
JN0soGQPYbUCvEtc37rtyrb2nsZeMlw82l0I8Rynqj3Pj7R53eHK6ofGugdr0qNIbljVG18FAfzg
EAy1MV4EocKYOvvpOm9sHXYBLlyU28ckH4qZDGYvqvHSlq3rgLZSay8jkGBF1LxmaJn1vMPCtshv
MWlZ47jFfdqGjDl6f7CPQwIHE1FWaftg+JPaKgm8pNVdloAT6ORVzFKiBlmT2LZRSRDqTvhIQ4J9
4A4ucBXl8GGK2z+rb3upkkDcT2ndtmDGEaTyWOpwUHT+07T4WMh3XTKpRFNP2Sk1yqJDn2oM0DE3
jMIgxfpvLFVwGyp3NilxPtYrc3PLyJSPigc4t0PmBWaHq/FispXk1pKYHPqlmtLKfLBuii5WmVqU
pH4mNY8eQvgKnjJDA9F1PS5hyO88jH5rqr+gL83JAYfayrtdPI2E7DjKOoecgd2CtyK6d6VUCmhz
3HWj9NkmAV9Q2UMy4SodsXxSBUMCM1V0vEwde1kRkU4wXSTWlJC05TIXoKNMnujqMtJ2KkqixuGc
bZ3VIyZ+lLJWBXd16/u1MhtiXTk8o/G6e5QmWN4GLlDXhObJGcEN4Z2qNAN7Cjx8Ddv1AaoicT/b
NsEFBwCsaKGjb3q/Vbz/Ht80O0rpIZYCFFAIRD/MMrpeEA+siKJCBA+PfX12Bnw8X6ZJNu2BmVXY
XKYtGHxyibrO1FJNF5qSJYsHc42GtgkG8TZa/UIq0VQJPVboKRv6Bkz3k5lrG9tEl9VX7OGLKZHe
2z1BX5un1J9PME+0XEfUiKZjEcSTeffCBY1PRFnqFXGLZavm0FGNFhfWOOrMOxh7K2P5/HUlVskt
tBk7d6UiDZuM39jW8Pu8XYmoLQKwYMEgJ1fNpg6492uc+y8VM5ASTrT5GnlgCsHMzR6Hx0gmM58Y
b76h6o29DoXCU1LqKbtdp8JO4o+6DH0iI/HqpfV05lGOklobOqaKFWtnmk9KMWvJzjq7MUWFjc2A
EnxyFnOQjwJAMy81/Toxb9GEqRATZInT+xokganm0aYi4zvZXdrr6JbwLqfNLwMmi7yfZQUy0e9d
V9l8VI38UD9WvWduEdrvpuHVFJK/kGjPFGoCC+RLLoVZYG4yghs8SiesqLPT70/XTOuUh+YINp4b
ipQvqsAAiAf15oBwddkmVQF3eGtzBUhPXMOGf+Dfm79NVaKIGa6ikMelyHhfDga20JSGZTCmppjH
mMGb+X57lIPPpa7Alf9f9s6kR24ly9J/pdF7JkgaaUYueuOze8yjFNoQIYVEGud5+vX1MfRep+Sq
kvr1OoFKFBJIhbtzMLt27znf4aYicRNtdilG0YefenQeuj64lkrIqcsqnoV0rSdqgnjn1M7y7Ka5
7edXGZyqvt2EKZPR7sQfyARF7VBM3FvCStCTbvO55ieYZa+XZoW1lNZ+X3DkC5Wv69e+7hZEfZN0
ZcvigmxGXDqD1SY5cVw2z1lGHh5XNi5dTmxMNJcb0jg+5SUHT+5zO7nzdCEGm/OTxEI89vvRFlXy
2kfWyEUhYWOpfBqE7tQaDUJxfq1mEklh8NeJ2EOZT2EwhqHJ6YtRk+C/hZxZCNQ2DGP8gtuM/Gbm
pyC2BLw8jiNwJsPGOHiyFN2jnJdhOGnU+EpvDQS0S80uvaUKq0drOeSjVF4K+RBKS/8YNEHIXWMw
unQmRiSCQFXr3s2pUXyXQEyu+rLiMufkzHusVIkYcDk/8DihqY/4QzVWLf5syZosD6VySave5mrk
0T9YnkVE6pQAxf/y/dXL+3QprVIj8/FpTxWE6GrT9n2zPBj5sPSPjEBMyyMJTHXIb0xnhNLLBZmX
E7frGy0XErTS8opzWg7LK8ZoDsXrNMThnhnS2N3JUc0NnL3RSg9eY3OmYGMzHOoDMbY9S6dMk4I/
4zstTp19XOVLJWqTsM06M3w/NY5JmPCWVhhJWaQo+DtJ6M3A6rz1w345BX4/WKTBvHzpYh6HKVzz
lk2Y1Ftv5sTr9LB0YIANzCRtTGZ5zi3VVrd89S4f2QnJVe4C5MaIdZ3kSpU0R/gfzhNP1GQny4LV
chtJnR6TBk/dCrRqMzMZAGWVvIpiXE7ozNqWlcMfm6XQzaxkeSp/3+M67wfSM/JgM6FVBk6HzOKs
Z+SNhUcaZzp8HoN2OWf2kZFGLvKlqUr9VYPZk1v6+488b3cuH8nxlMQlxvvgcu2f21RTmeee2cr2
syvRyH5Lvz8aqWcsnd1/+lEQtRet3DIwYjR11lm1o7Cce7oTn7UTLOtTgWUHp9rIYs3a9fvPeu8G
/tg/tmgdK0u4tkJA9etUqjFhLg9pIj6PIus4yHRRBu4eL44T8RqCdsHNjnGxYNHosEw2NFH6tCIJ
uWxtzt10IZbJBhLvpcPTfF+Z/5p95DW2D0okjGLsCUqCGPqnnfbF0mxS2FrIHZFxmMtd+6EJPTII
BwWv3NdWWyPfgw1qORayuXKE+v2V+uWZEzSGfUZBTIKwLp33uymjtJ1TQL3C6xJkGAaTFw+getXy
iiCHHv74yJ2PUCxuzCKadPlMkDXngMG6aoQX0r9/LZ1oWaPakZftttOs7Peh7S97VuBT71NMTPz3
rynxI/UNq13mHn//288ffqamrgtGZBmTohQ9fyKHvB37wQ/FJ3oSHB2nKKJL5eX4b/+UfX1+leE4
m/xaoPJ8Gs2xszFgQmHoCVySnzDNKiKZy3TZoDTSFzb5yF6qxt//tDOEPXY4xmAeSWpow5ZV5ewJ
Iph0ZjGZ6k91zpwo2tYiWJY5FsWJ+0rIUzpaq0iHU4RbLHEjdsbff4EzOxxjG8lD7JuQoxR0BILO
fn6GOSXC/i1V/qmKzCnMt8yy5mRL1yPy4/33sqWvo6U0lmQMcNP/aoobbru0vDIJLj46Dt8vTobD
n2tE63/iLS6gMnBamFPA14I6Yii8ZuMJwJGoTKykZbVWg7tslj0QAbgoUWDy4q8WXju1SKs6mkfW
UAP0onyjRbf1KObt9qgZLXvzpkiMpbZq+mYpu4zaVpxi4EQv27ksNbUNuMlliy/LuuRrqe8N+obS
nlUzSeylaIq99r3is62lWA7ibFFmmkAFuf5eGNd0Ju1+hLR7EeUJbdnfX/5fHjjl2I4podz4NoqV
80e742SBa3aeXoqoEtSsYYnDvNj4c7tUAH+1rH//kcv6/eOSuyy1vs/pkKmZhcbo7BlnUIbiC6vF
ix/KpcfYaV+CBSRwOzGuzcbkG0Bf8DsOUaMVLEWhkQIA+NOg6PyXC+g+kKcJB+FnM3g/20RzWeWE
OrXRSwJcLzvprG6zJwQwdn1pN+0fcP/nKwieUlcJGqBSeMwrz3OjCQIIdVQ2zae+KuP52Y3V8ljE
cblUVr+/vPbZK81fB0K+IIUUkzfxix8iHMj/SvPefsqb1vQ2Ae3LNtyFtFE56ep4YHdYMfDO+H+K
hg3P5egK/5lS2K1xNNDWpQXDkWeZ35eDSKlDLURmVNg65IQSKRaBL1ERR0tbazSWNoDXYmgF7eNh
KuXsmjEdeexhrfDjjMRlLwpDY5kUWT00Ck5VVpeM1dEwWEfTXV6YJJ/9/iKcXW+ugc+6YvKeOkr8
OjF13bD1M9mNT10WLztzUDCqAHk4FJycf/9R4ux5Xu4pixd2Y1+yLUKV+nkBG4qSnqrlBI+eU7x/
VufSOk16stXZmljqWYK+z95TRDpcBSjjS5f0r/9W993SITAG3E4fXQec0DLQSEtWOjtryKM5Gknc
GfNlw6sqmWCVWTLsJ9FxYNomecDxmAiL5Vjy1+CPadEyRDLS2ObdmT3QMD3AoGy54TOBZe5H4306
rr63JnqLDmi7MdxouZOxRdUyYMFn4S82bQ06iZPR9xEabyTPbszMg30vgJfKH5wsJJzFH/Zb7+fb
h1fCYZJvLmBlwmdBZJ29mxW/oPfMMviS9kJ9jOvctXc249EDvO7SocdP4HLojP7F5Gnk7aUT5IfM
TtLnPtRmD4KUNA2/CbH7GRN2IBm11VPA+bW5TUdIpevI6+2D9uO7jFHbF1y/IKkkcMZpzSxH3vRu
UFxExDxcsSNFeCKyqE82RhOLDzNz5P6ERyJ2sfv6prOha5g8E23bcjhIwaJi6KpvHXalZOekBpaP
qe43bTlVW2bi6TPQGOeUpjZTgrhsaecVycAIr7XST6gm3ItpDEGsAN6CCSXKWj3a7M+vZVRY7oow
lYgWRtg0ECTy/HFQonvWQoDRwSsHPsqgb/eSdH7zhka6fpBO01AWBR1Yii7eMSaYlgBvhssokH1t
rDon609pXmzbwe9p2ERx/KGDWUnXPOiSTTvUxeMcd7TEHAsUYm4YztqU5p3TTuZne2qbT5aanaeo
cxGmjjK7SFSjt46e9B9i3n9erHkgGCuzmLmUCqTIqXPXVUH7R1VumL9xv8Zb3w4wU8h0MQHK2pRP
v3+jf36hv3+YQii3bPPUcOcVCRGjlHa1n79JU2VohEbzERe8Df42S656R3Sc/8Iiu2NEqJI/1GO/
PPnvPxOtDiMbFvFz2UTnNj50rjp7A5rDwVWkZTLuMmEhfPv9j3z/S//eht9/Jd4mhAfkPLMhnx8i
R2Ig7B6tzJuFX7Kn5mG7WBUcePRmjFJ1n9tZcK/BApcrM3V9VOc92Md9r125GdMW2RdiPXlTy9o/
5WQwPLHfkp5IX7F9zjKKF7vNs3Jlt5ZzB9Eg/5Z1wrvMac/e9fZkkwjDOXVlFZZZrknauRGZz3Ns
qEzSvUmYxVkDtDOz9qe3GEoAo4Su3gFbNV/NsRVYjn3xh1roTITHJVnKAMogrotgjz4vCSxDNaPj
TfOb0y0XP9Ii2oP6Tg/jPL7mlp++CHTXm84OGXpUtSEPTj65+eb3d8ZdVref7oxaxJqLHsRCOIa4
/+cNxUqCjPFBBJi6Y3BAO63GyOi5sPAapiTtpney8aCyFik0iueMaU+RAbMZ/au+lH27SlVo3MxW
6BzEPNE4qwP/U6bpp6/rxLjSU64uJ0H4mcjEIz3Q9KYwuGlkNVUjFOp2ZOwSF02wVqWv7ikb+2IH
QvTbJGONxanUpPrS8tRhUd5kLkDWTRE03ecpjbon07WTOyP32CDkaA07Ybc4y1DSh49D6oMCwELM
D4hGy1/1bcgIQMUVdGvFnvgAkci7hLPlfLDoagcrhg6ozX9/cZdrd35twXxQg0pOs8pe3r8fTswE
CDNeM1XwVmnHvcZpGz+XWkzTJqlyLFADZ4k/fKL1s/CVpwo6wKK6RY+EOxa52s8fCTofyjdb59e4
jJ0TbTP8agEEXPDac7xjENGy0rth/VYCbXvW4dheau2bd0YPHfcPv/7XR4tSk+UTx45CiXsuBqyH
zAWKBWQlHBkwcG4vgk8FVt0ezOLkYviwEzocWUGGeevSK9zEkXQPeA402b6D768ZeJLbVBdS4ZdI
+6X1Sws9N5roKpG6OVRCjNeyi8Jj6CpwwwWIkWHVTJYd0eGEIrCqLYABwBPccg8xoNzFSWtc+dKC
Fkwrw7h8R1mSgsV2hn2/3IUDuzcENJ1cZox5qShFhtMlrdIFKzZAMesZej67PUdTapHmobXH/Bhl
6WJlI1jA5ElkXLSWdP1uha9zRq4o6rAxjMyVWpmm4bpB+3A1lH7TEIhSwpHk+hXWEXHKUO9NGdof
2rrQH7t8aL852ta0evo4+FPj69f1hyfFRzSHdA2X6C99PWEzCU3GIfmKY8tUK3/w48+oPCamhtwy
zlTqbW664Chz4/OEJD9HPdqX2f/HA+stEmS2Pvwm9AZ+fmBRSjVZM6v0a5BJ0obeb4icuyi91KmE
Izf3/mNV591ukhFwLhykL5GH8YDnZLYef//EnjXo3t8eDyQPORMkVZm/KHaJ2xn6Akfp11CZ8qGS
VnNvp4axUTR2L9gXu+surdpT6eTZMR2FddXmio0M1+d4qxUe+VVMRt6lNjrxDeV85WIl0cnDH77l
LyUDjnDk87ziaKY5VJ5dsj4LJuJnne4rXe8qfKKygNpHJxG/S2P217bsE2ZKzSy9jVe7xbdoNhWo
O+JYhz3JrM2zC+Pl0lQQ3O3a6ZiQsAvs6rhOudxhrLCUMO79fqP/47N4nMqv/+d/v75lOicbnUPK
l/ZHtzhP9nJo/p/9lh+mgn8a/jf/5m+rxbunUthKmpIGLP6Kv60WhmVZi92STFL2Fx5cKtm//eaY
ylnskY1htpDo/XlI/q/d8l++T44SPiDO64rG9z+xWix72L/3OHd5VSgflggaG+elv5jpf9zjgm6w
oJZVw3WXvYVNCqnt8w9X4/b7n/ox+PLnDsOvH3BWoNQjBo1y5AMAg6OUzVad/6r7a+1DI3r7/Ue9
d0Z++jGka7qCrVNgbcVVenYUnKzGSl3EaFexm05mXGLFQuwuyXHz2KvcT8i1sCtFkBhRSJhU6fiZ
itSdcDeZwqzC7I3QLU+FkLydCDbRPqhDcz95efdVeyYJFJe45xvDuTBlOR9Txu9B/ejFJhNDxyiC
x6lqd7Gt3VPTxtZtXBWxXgGIq/IWeAzOa0/ULkmTPaIpVBS98NsNwJEqSh4qH5ohybFO3itExoWX
0cmVWBAX9uuptkr9hLK2u0iDCuokI4902GW9TkV2oVpc7tg652uYX+7wyShMuUqAlWtaLWhaTIWJ
5MZBkjlfMGOPjAe6B9rJt0xoCY9DZpXE7RjsIQXoZv9+R/6zavxp1QBKzhv7P68aD+9Q8s1rUrQ/
ObU5Tyz/8G+nNgFRkN/AyfFiuj+6tBCm49ReDn10r5a++NJJ+vfa4WMU+XFV+XvpwNrFeIRTgqCB
jyztH6EqeFXOFg/KVBS1rGmwJhYO+vLu/1Ag+2aTt0GAzsxxrP6O3GXGX07tHrOUrrxCyQe0rLfv
RSp78PvOvLUAgsIT81B2JsXwOMEUv0Ahl62tqvUOCf0YGhdxnAPNt2Iob3m0TdrwHl3owUlaZJVO
na4dJ38euuR2sB1Q/UPorQ0ANytLxiPYBsdf+RnRG42TmLAOCCZ8IDUFGXJp8+LgfLx2hr55zIUP
/1m1zmbq6vSNcHmUhaQQoRQQJe0ZFXR3kz8BQC6ku2cc5zDVjrvsXsdzdyrQDl5AdeIANeK13vdi
1ps4xU89DVIds3DMtnE8tyeH89SubTrIloSfSvTMpnldS8MeVwMZR5t+hNu9UmPFIYgck+mAsM3c
mjSpCKav3Euz9g40gO5L0yL3AbXWFdrOizwYs01MNtYq5BXf0umfVhVa8V1rltmaB6bYkpZYg82g
ktDQp8NE1GtuVnZBTkOyU66hThn2jjU1PSuyo2if2+GYH0ZU/S6gCKjbSTo/VC5U2mGKnkGq208c
CCQphqp/yRH3EERd+RuT4WtwXdYTrue0iGBRrCuDTKWLPg/E/JDXIkm6rWaaYnxJmA9BDSmQ/My7
TjZk/jK6aua16RYOoGynrdDXufF0T+nuXftkrxjbwavECFC+r4Z9Zjf1gSk35vksp6InMkzdAPhr
7w3Vop+cNAcOWsZzI3pSxLR7SeiSCZcQZMiWwF6qorb3gX/GnZNcG5NGFrExshGBwh5tzlzXV5zg
tREREVN4jCNW/KFGkYfYj/mcn1SQEzP2giLcJR4QHGkCSLbQBk74GohyPNwFQFX2YPmWTQTCR98P
Oz+ISBbcO3NZt/CM3+21g0mp92D078ZbnNkEj6/t76ZcLIXvHl20ay6W3UHnCPF2aPhx82Kusz4U
i8V3eHf7Tu/OX/vdBcyKP270uzfY6BafsF4sw9G7e9h+dxKjmxqvcM3hL879CoZ2WDGWquzgPk9R
8K6pT3AlEw0WPQffvcrxZFvrrMTCPPeD7Hfpu7O5q6ICLVeb56dpsT4TdGNs9azwQ0M8nB7qd5e0
WAzTybt32l1s1KT82ORHYa2uFpO1XOzWbY/xWr57sPkC5tVsQrrLFos22Zrzge5DeSubOn/2x8XL
rarF1414Go83hXV9xFMSHKPFAu6VCjc4gBMq5bDFJG4ZVosKeLGOt+8ucjSSOMo5OdrbaLGZA0HJ
b6vFeq4qh1SP3r3x4z58xBaAQf3dq14ttvX/bIj/T9gSyzWpe//nDfEKeObyf2WpfyylcWAu/+6v
/dDz/sW+xxZp092lyyv/XUr71r8Y6S7F37+L6KWY/WvnE+a/YLiCbQL6wbRHEbH9D9I4mNX8vPNR
Xi6tUBQnzHNoh57P6LTCTpeUTXIk/ma+UiGsQsNu7G7NqMzbuG1kHtrKJR+USS3IOQuwmoP+z84v
IdNNT3PQMdspwoaisEgkLAXfIoV9nQQ2fCENvZEsnPJlLpOa+Lcm1h1aZK2mbps3pb0VPNtX6JzN
A98yDchMdcbkukdv/VXFKC7Wldbzrob+1+AaEfIeu5EC9xkQSD0M4+28sBVLAaVe9U5wKtyRMYKk
rXbJ1yRkGQF8+Sp8aLCe6UNm7AxxnDpedqYjjpGX8MzAl9cPVjB3sJUYZMDeN0xPvfWhCOVu8JVh
P5t9EOpt1oUj4MMkMtwXauoJXDq9ija6KJAjeWI10NcZbhEvkgCrQgSD8N2NyNsVyWSFKI5NuTPT
JOMd1WFmeju76VsIhxEDgCOJkfwvQ1xH6uNYJ2W+l/CMVqGBN3YlSVkG0mw1KtxYKE6EB3aflEL4
B5kErIkzLQ8/Z/MU3vRqKraFuaCgG4XhYmWFlfdx7kgIwy8xjPA8KrXv5Ez2Nw4pWuD1Fzeu+mtF
8d+sKTTEIZXCIq4DIfUQBP3HGqar56d7cOzmlUX6FPSDXVmjKlv3qawu6oyYMacqYVUlNg9MSe+p
7XSxNiY/uOvlND4lpZt8NMkrokGRE7fkgrxuwUF8NfIxvveadlxVLIybHIbILsotfWypI19iwtvw
DkQF2Y91ftR+ThkSpAfsjynRyXFy14+s3YvZQK3zoSJKfpCnpiBg0Z8IkqwB6QMlaT67hRXcZ0mk
NqMQ+piEMtuaAzWEMtOGcAgnW0ezTp+KHqZtZVgRSRiF/0XCzkwRFtbxbW/I6jXsGdesR3aRa7JF
ZgTCsWWc8kjyryh5zLuarPo92sz5WdjpY2yU9ouUIRG+tpN80bZcBLy8VM4gnF2QBs4xTBZIYzVm
x1oMXxd31us8JtbWLwuw8H0Utq/1jLtsRntqRYOzSsrhonci9waAaroT/YxSVIZBcahBix4LauWr
oFDWy4h15NpS+RCs7KE9YtlNjzlm/zUpvc1j0xVs6oNbHMhaExdDNI3XKV4OWKOle1eWkXUNSST+
iBolfuGOpvtx7MRFV8wpksG8vE5mJ/1Shi2sXQ6W6qRrMd9Cju8vs7bCtaNLcmuC0lP32K6pUgxD
sKyIUV95Uy3u/Blj12rglTikqLmMVelpfcplKG46r2su+1roD2NjYj8S02BCke31Fea86pGo5eFB
a1meRIJqxhi1/1Kwjz7XvWwvsN/5xpZkl/hE2NZs76wsym5dMk2OJcrIfTub4caMfW9XV737zcVp
uScoafowxnayCX3jmCfwmVo3uEpJvUNEEOEh8d1xa+UhXJbyYnJNBMe+IBPT6d7ojJKJmeTpwQxH
sj2JHNxYVtPva52rnR2ZZAaNsvpcBiBnAClppt8TFOic+MS4cKvrKMGIDDxS3OERnz52hZ6/uAEn
EC5IcEPIYMfodbLWPZEMG94Thg7ZGB+G1In3hN1JrKBdQfyhrtM9t523xRiqna+S8k0Yst3PXjaC
0Q5MsR3l6DDSrdtbZWGDxgk7QWgDUbPyGtf+NtsReaNku3F6MEkcwM/yWGJ3uYqC7LbsW//aLuzw
I9jidD+To7kbxWT0K3PS5pXUiXnlt4l/bRSZfYfgGD601Uz+JRbudO+nRNpXHcFmFi/qqetCZzM7
Pqk9wdCOR51YIdGvcb4JPVCZXIz8CrfUyleCpSZP8wsD5PbJrhzrQeKSgufUGsG6QeP6BcsTqRSD
QYQBLcc4PjRTU31OpIIBEycn9hJ/G1SF/SlG7E6bw033Falrjxb+DeTWZKzY7UQ8BGJmFPggQ58a
1LHXo6vmq74pjdey6Eg/t6zhPtUFySq8PeoyH4bpbTIKtOdJWLmHnHilE22Kfh80Vn/dt7U42amd
7zxdVc+D6za3o8sRCePGvBd6jO7Y2coXSWTJZ4/G7bdJJ226ki18QN8P34ZkjBknzz5B4uWOA0fH
fLxxN3TSWlKm+J7ENTQGx09wtYim0v61zDyLfEob4cpaLqrfNHKqZzKj2i1N/uLouZkO1q4EfZw7
VrUDzVp9YCQi5dYBZ/1ZhKFHtT8GV50VeBc9Bs5VSkTTMfK9g98ldrqabPa3Veq06XWLxOgmJq+J
Inxqtx0G5BN5Me1V0BpyE4NDuh5SxTmoz7sPqFbkyi59QpAJ+Bg9TiJDd4dzwLskgW/6aoou7VZ+
BwSCsL0qvEiH1niMIle+VLpg6UmMgokK8e35smiXEpJtEGwR+RQ3JHqJa22ig+hyAuQTpgbWAtL2
9opTzPJMkEG7tn2jWmcWIekg173XBBLLztTi1emagmDg3H3wwrBZ4aAXl0PrOyyDk307VbO5DoP8
armBpyoV1n5uu3U/5Xrjx5V91RHJcwxtGK91lBe3RWiLJ4V5bDsqI91VVeHuDRnn5cqXYktgL4eG
RAMGLkR5nDgg3Ck3dL60ETp4ziBQk+j5+w+WG5c70lLtHfnI1qMbxJGDSb90bpOgAv2CKs6/S8Nc
7YeITXYwyS9DmMFtzxzzCv3EFdL08QSd3Nta2qgAzaH3IgFl8A+IV9RBGQC3GzCVWEKnhry0tLxN
OJkd4si2D6Nwc4SE2lgPA/TpfWDV6gO1gP04gnSjse8K9c3LjO4lKzx3B8v7o1ulamvE/p1A445s
rcB1uaJOaQ42S164its4OuH3N5jg2A10ZweUFZt2NX/RUACqVaOD4WR348Yt2N7Q6Yc8mk6zy+LE
vQ2oTXeWZrPuUNgzOfRqFW9ENVN/jCzC1yLsqk1T1c+5WWc3/dATKxrMprNnv8t3vYOiI22NaWdo
Sx3sIvVuEOCO7ApKv1CgyWZtxPC+qyk4dGUcrMMoIXoUS42VHDHRYQUkCel2KEoUNJgAUcAokMbb
vG8mwMzJcC9r8p4HXABHaU75TZtUA++JkDUPh6/eKHyjrYN9hgEyywrTWYpp4ipHnMi2OTz0Zho+
mZCmnxybGtAhr4cIkaCqbsqk9S/mRFKthG5wNOlDZUB8YmFyqGcHW3l9cNQd4U8bmHvxiZ4occO6
tzQj8tCHg13ZYfNVZLHCdblK2gmu20qQkBP0UKvH1qtPbhpVd9JoxJXj1NO1X9XWBsN/uG7DajxF
+TBvQwr/j8xwLmJHPoZSD0gB9HWuXYtf6ZyyRFmfNIJLWhsppu5AgmFDz/CRZAT7OBlkGGBMEpsK
F9YW/9MraLLPWhl3aJqwX0W93KSzRQur0ua6aKGYmQLBDQBrQkVL+0KnVgauiMgAhvK7bvKcNcbi
biNSihsj1Tc9QZ9Xjeu8WI2DDa9vaSYlcK2TxKux9qVcmGzwV2k2IfDBP8R01skBuldiBxN6F4X5
dPJ0f8MI3n5GvIf4AK9BhuSHvCqGINhesWCug6RDVFtMyEWcbK+8cVgR7iReJlpge9xToDRAlPsY
Xm+AzibrUsKfz3n8Xo1Gben1BI8ZIqRDaQTTyQXJd8W0Vm/6cHDWs1ezzZF2d9Sl8nZT087rsgmI
0nJIli+LNrxG4MvOnsTTjWvy42IvpVPRZpwT6MasZama1Q+n1v9m3LEM734YQSxITXTZAt0mAB3s
wmfjDhINp1R3nj4SbcWxzhhVcKpnKLArt0vkg2Pm1RdAFl7Olm0mm99/+DKsOf9w5p7YCxmD0JM9
+/BZ57Wc5lIfrbGov8xo4S6R4UQ3XuIn97//qLO50fI7kajyn+X0+6swV1c6lmOU8VEl+EUCYD1k
Ljle+a+//5wlgeX8N8HrcZgtL+wGee4lSArSAOtEhceuDKYds+MlCgs8fZrr9pZEtsS/7H30d9z0
7LVUISfqYQ6JdwZFy+E6iPh2v/9Kv95iJBqI2BTWE8605/aWzmy9qOWUcQT/SLoEts69iAdO0AiR
J2tjhlH9Zex67rNVB99lR/8ZqPxhoEIj1xI/3KbNa/v6v74Dc69fMwa4x7fXqPixc/TXv/h7CLtM
WjE+cNscJn7SQXjzN/PWUv9iYmi5ziLK/XEG64O8NSEowQf6e/ry9yDFYgaLG4IJLY0ggLnin7ST
YAD8/JAzA2a+yNdiZkN3S5xLFhOLsZ6rAohb9FeOlE9jdZGrabK3hmdNiGNWiwRP5CcAUjJ9mHXp
+p/RF3yNyJd4cBRZ22urEI8S6+mHRBn6goJjRN1le7SHylwyd/Vn5ILkqs4MNYzUDqtVFOIIfmJF
4iyZfx8mJj4zwL7HG3qtONtUK9IOvR1h2fkR2YJYq7ijKKQzs8mz1OHYRjUTaYvgkdjv7pLSb2ug
bkNwmYqyvGw6u90jO6lONpSDNxADn5ys9d4cvzFfUI4rhrC6/FRnibkGViWPUjSvoo6Xrd6LphgS
C/RyIivHg1kWDhAPz7jOYyMYCZTrdxELRh2s6++zU/Z5K+vxb6dsZTaxJjdGFNkf+mm8dDpRbiw9
UsHpyLyfGhLEYEvkG1pJH1J4JE+jO043SK3FvrT9D+PoSSC5nFlFn905sVEdnK62r+ssq4+dJ4hv
jbW+BEk1HF0Z6SuwCa8+Db+Oa11ukXQnF4yFfBLQjP5zk6jgOAWu2CW5lX5l+6phhnrWV5qZXgXW
pC4Ovq2/dh1x2j5ApI9w4tDrhDpmgAXRe01ynvfJtrtk6ypoD6NXfMh09oFBi76CJEqfOxr6F44R
LgZiFLpOotXaLRmSrMgl6WGhZD11h9B+9qDm0ZEElUflcXkin6q+kTugOWjZgi6F5G53lV5FSrV8
+15tcqPvxd7shZw2ZQp1ZiU5et47iZXcTlMzE6IWmTSCnIrcVJvcbbJRXD5FFFsftdsevRXpmxDk
9MNAeOWlyzzhMpqkuEK/E+9QBQ23Q13Vu7xpxi8tkARmC6Zo111ikKbdNDGFyeBY+wzuxiWJnfow
Yt+/bAPcSLBBhhAYQmqs07JEfMZUIlxNXakurJIc05VulXk9YNZG++tzWq3x5udrSFGkOHpN9yzG
iVKhEpO9S0RSTeuRAndjhxEq+Mh214kBLHLF+dy/6DOaCGBw0Huu+6qod3jaL3XFl1IVnZVmnhry
EBXO2J5x5Leim5nCealPxEUiL4GMvYHPM8ErIZzGJxtKpI4GnZBxJmtXlGIBi5j+B3A1OMVrdVEG
ub7NPC/apQhZP0OATtG1W/IL0efzaR4zKmvZR3I/1AYxj1Y7fPQLR9waSaA26EbgIJDNEq7zZJgu
CmJT27XnEbzHmWooIa0Y0Xbq7PlWuYwL58rP11KO+aYdhX1s7KS+h+RIwk06dM8uYfF3eFgjYlSD
BE2cH+oLoxTkXVK9ZWvP5ydJaBVAC1MfMZMaoGMSf0x6ch/v0c5NjAC9+alnjkNdW1m7COXIJiL2
ismZE1zBoqhvpaw2nKPrRw194d4X3aHOxUyksjkAeFInlwp6WMWpTfsjyMgcHGRxG2e2gfzXasgv
K73pgQ5feZU1vf1oY2/8pE2r2hiS8MVuqIejN+koOOZoOx5GTqNrHwqQGBk9ZYoQ6rwY7kKnqi8n
5JdrFk/zuumW5FCX/mueaZg4JjPPUAzmca6sN2tw5XXpVPnRtqjas6aDqGY12XpEAo6DJAj3RIhG
m0CXj+gvJjr1sEUeZj+avmYmsy+ypKfDFGfOHW1nBBu1hboSkXm0RpWT7BXpBhuAfO3KtOf2QkeY
VPLUJNawzMO19Hp5ZY70HIqChcgPo2ETJL73IgozOkwlp1tjTP1tjQLf2MQNrQE2wfkA8tL4asWV
sRo5Yawn6XTf4sAorh04O/d0iKw1vd1VW1Tmazhn4bay0nRjF32/h05mcDoIqujFnsP2ss7S+6Yo
ulPky3wt6rq8sNOwvZ1zFx0woIhb09L+TUMnHsdDF8xbJ5T1PnMKvbbF6G2axOs3nYqcr+FETuWg
xi8dsPZ1wpqZroJk4PQoXeMS5k8FS9odPpQjyUWOVc730hv+i7tza27cSLLwX+mY5yUD98tG7EQs
SYmirt1qqW8vCLZE40qABAgCxK/frwioTVLqHtvlmEEsHH4x5QKQqMrKOpl5DuqiemZ9LZ2AtaFb
q0mDFOOM8s/6Jg3KAQ7Lp5TODI1vcbKFywaS51vVS9Npo2TqvFqCqdWb5tErcelatdMukL4hH68M
PBO8VK0nK6WBLNxN7iH5mRE9AGvlumqdxQo93qOUjsmJHW4/VKvY/zyozeU4KtHj3lG48D4CLKAA
de1XnxTfWl+6+tq+9B3oT/GgHrBCFQzGxUa5LuyBft805fuSIvnROlESOotJXZjMvQdSsMtLj6QJ
SyKcIv2FZBbh7cx1BvfxzmWq0XcBr43uoXGZ+g4SFRbqtc4mOSv0kuOY412T0o2nmVWUM0+JSP42
SjipVktjxoIKzqngDaf+BvBRqxFwh41uee2bOe4bgpN5ECrU3m4V66rZFvaTaifJdwD7wa1Z5B8K
fWl+bBzjEVlvVIZcb31dVbo9g6qomTqlXZ6tYVt4LJZBeWlay3nUCLntCJ3udRxm0y2Y3AVl66Ri
6oFfXIZ0n4Dg+cZ9AT3O+4YU28Rh59rS/PZB9ckLDKq0unbZlem7VL3tZzUMBxdJszWvl6sQtDM0
zzM9Wo8VTbmLLeNTPQD9V5wlp75UBz1B7+jBdfzVtNw4IAXOhsREAemYsvYWDtD42PKDYOrAwEUG
pUguClrArgPDqK7Ixfhfti5NC3ZB8yf4z3piWGbzGzjOQ0A1AuJ3kf0x9niEDe2iY54PhqFIv9ni
VRFRVb9RmzIYoUwV3EUwwSfVYHcDvHwNx43xmKzj9HJNu9QZROPbaZgjGBbWsfctL3f11KjD/Fs9
SEltufShZlttO7OrqITXu/hWqfgVFyYmqp8R0zVgJkjKYD4ozd0k34F6kKRqLl13N7JjP7mqN1c2
XfIaoOxye2skmU+Hk5KNA8VOHqOBlX4kqIqRcHbY6k349iggiZ3oLss26pSc4+o28Y3zpaUL4iIl
vyErA+l9bQ6mAVrQwG+af23DGXWWa1F54XsRqTgqry0SHat6FhiJeg6Bej7ZRZE5rozqG0J90Tiz
c2q8q0pt7lYVdEyxmauXWZOn56ZT1fPS8SB7KdZkj7y4sMxRnPhrKBV2awP4q6mf6HZdfbNQwlMI
c+dL3/UmPAhtJMv1ebRM3Wy8g35otisUZwxAhjhbk8dIq61j5KtVI05vVrUWj/UY4a8KgoxgPDD8
Z2+TaxMDeQO2NIsGFNhE6/s4ju6Ie0nFKcl5pcGmpXgrdtDKU+FIjxEgM4g2A8dR4H8bKL+JRubR
Bn3HUbmhWzajwRKIcZmjN1zmZ0USfwA3R9ywUHb1FcksZbxOtWim8Km/IdviX2g1wK2dlqsCdbYi
vswLKEr9YFBM1lWCzvDa9uwvNEQLocWSmpWwUT7YpJK0EawWEX0KG/WpRiT7rqlrHMJWS8Y6UnWo
nDdJqn50aq+MvIm3dYLsKSyXW8sYUUDlLh/sGrYL4xJgOIyvNrXjZg/VbovVss0zQt6UVaZEyqMo
t1QKq0aJam9JKEbmxHSR6EGqyKfLbONFMIf6u3qxslbBM6lhc0SMYAJ06dm3gV955zsNDWREzElK
qFunniiFE16WW2d9s4aSBBDbyr7qrDw93uXw3DuDmxjIbkLDtTYNbdJHdAvU6XPuAePS2uLMkDps
WMEc5m7t0npogmBFC45pPRsJ+NCIJNfqyjPd6sxs3PweMBXlUUjQLgfL1fKDQu50YunZDvQgqMoL
I9k4whvsJkR92gTCx5rsYAGm6IfxBbl748xOTA2t+MK4zJWcEMAkc+QkAdAsqRfROcv9lHiVPdbh
1viM3iWtKpRCLG1YlYRCCAluiHiq6L4C2BmH0KF9rUzvzieX79NQ5dYfacHzJ9vIJx2xgXDuhvy7
NobNsYCXEhq9UWHSTotgw8pBEyNfIVFar8tZVKjEyMUqXV7WlHs9+LBAft0QenJmKra3u7TxPy7N
pjh3hLGhiYumA3fD6cvUlsHtwNtW+ShL6+2ZhebPjLqb9UfPW9KUAyFeNC0b15zFlOfcb3wXnvS1
uv5E8736RaU67kua+Z88OiquDerWw1GTooioa6tVSfGRsoIZQ7my3eXqI/09BTlDDw6sm7IOjA9p
sJ7bDbSfI7KPPl1ecMCPnUph2w8b3yB1AxfZXZzsks/Qh0ePUEt4Uwf5B8SYS1WbchTaPMZ5WT2L
ruLxSjP8q4IU7YQnSs8jqrTgysnTZpRbG3M34uhBrAN9njbxArP63hD1EfEPkFuElGz3fm07cUCO
PQnvc98lEls3OQRNEbKXhTNQgSgbd1bFRjgLmia6NgNSZkvIp28T2Myp7LOYTMrge+JkzSNigB6F
CSoUNqRocRpwpe8+o4mC/Le6rRSkHOzmbrDLmkkC3DXdaNvkPhVxkt4wr/KGgkc0S/xLT6MLeEXk
O6b7J7tII0+lwFBFBhszEsiqZn5t6gTXYaqYwoP5Zy6i9zZ4cRgt11+yDZKkdyTCCh1VRovD2Bo5
XYUKlSJwUBS3CoVqKsNqnoUGfPVedQfRhRUgHR6m28Hu8yatV/VDUw0i9tfBhgPv5n2pFLqNYG1p
azbZG3RPqitMkjvUcuyFrfRW5eq/lgYct8ZmUN82fj31Bvb6IUmW9acD+OcNIFaUzR4Ch/vKdqBJ
2AoAV1RTFMgeFqeu1nUVkX6qbpHbg+/GFSWi2pYvspwNHFrd/W/aUp9uI42kuHmOnNe5Gahnju3d
rMoGgicklbeDqdtEtHuFbV30U/3f/oKcVQLOmR4WxZ8Ate2ziW4Ag1pcUZN0/GxLdUsHmadVt5A9
3NorYkXvgqL4X1vgrZsInSdauAzafU4NAD9wzaF3W92GmjIS/1ok2FI7O9/f5v8NJNm9iEAMz/al
ah/KRb67XxT0KRYvRWDi1/dZmG4esr/2R78eqIMq/wXIibSgBS55VCS3f6j9E/9qjATSnk35DA5q
6EOaRShYo3Glvf7xLkEcvPsZFnNlaNIxrArNDe50YJ2fvf+vX6015K//5ujRnzLy5+ID+GGWHiK2
NKD8sZc/GeH3l9fdIVurCWcIEmbiAjI+fHkXRHdfs+dyxhVXe8N/vw1+2m5EFb1xinP/6SmgUeuo
0TxqgymLiy99aAVkXNAigO3DAYb+j0yBn74+s1OwCkmtAF2jEhSucsF09dbrOzpNFcwQAy+8v1p7
92gSkFJwZY1AToP9Gb4a8hfiOpkDUJkNERoVjaPUxIqrb1MBQRl2dKmZYKhDU5BBQLnyphFQOrJ1
Zsq+ZrhfC4F8lMF+LvX6ujo09hRCcBbtr5M5gDeENoxiCtKZ+6u1d48WAg8uCDWkrKA5QzJ0pkj7
vWkFR/RE2bqBIkz7e+/cwVstqH9hT+ATWxTL4lvExbc+3BNo9CcsIFpkpbR/0Dd/oAGrtiFLG2X/
iNj+THCkERwRbTPrf3zrQyvY5pCgHOoiCDX2F2eGfvkFtH1owpNaELozhGqIvmGdnfbo7W2iI4sk
OJ38+6t/0RFFLbJzQDeHMJTRywQh6v4iCDqygjskaU0IbVntHOndHNBNeFUlJ4FhDyEBJVR27Det
0B4TiKNot9mbob1hj/YG9I006UhZGTquqLpov/SrKMm2hwiyOeyQ3Vzp3Q5JUkuAB1IOQcwFAgWK
JaBa3F/HK4IJQCAhGK66ULF3sSK0I4JFQ84KdIhpVAeZNDbsr5Md0sEvQGXL4ut20N5ZgQYeUfEn
ZwVj6AhiGbaHt61gEjKTHaf5rf29d95RUwjnJK0gtkhTE3RnxyvBtoY2tC3EEF180LtYkShJOmLW
jSFaeBAqQzyyv3jLwx1SVSzaMB3dxWPsDd2jXUGFyET247MEhOgnmPGbS8DlwAB9ggmK1pqnPaf1
yAg0xwqyLilHoHMeoPzMhcn7TSvYzlDsmwbE6+3vvbOCRj2nbIAggkUoNkjkdxECk+twKbhYqaXh
6azUu00BTl/RES03F8yhgzFZ792M50x+aAXHQhdaB28SxbLias/sPVoRhDDSUwGwiLphuOVPDgy8
vWOApsIG2a6E/s0BquZl/YFhDCGNcfEsXXh0sjUSHtlgSUCXfYVRONNLBwaGNlRotCLDYLQz/WRr
dHX8AWWzsBS0v/cvPIK4XTY8MgiV2f2ZDB2weOIPbOYKRS2kN7sF0T8gAdhbFlg0hNfb0+F2XvF0
bzCGULLqIJj9c4cWaimym4IDbirISjkc76/T13eG9DHQISNIg8XVzro+bQquPMRuDAkykBt5AQxP
9gZB8MemQaeI2cbSrdV7ZAQI2DXZQyNpVyhAYUTWujDpxB/srWA7bJ1W//yhsac1k4qP8IcIYpl4
g7fTzqQYAJBADnoLoIAiSQMoHJoJj0AUOSC/LPijKFEh46jbbBzdrtFGZD1aC9DiSS8FkAOEj0zF
6DIMJ15RVThRAL7DG7T3vz16e9AtR3ZPxBMIYMg2KZLbXyfxEbEyvhKecrfzFL2LDKC5Ft13Uv5A
nJ1Bj9D+OsUQTV6f/ZIDZbtEevf6Hf+k1OtzVIBTCiSVFP5bjkDgyThdYqcOpejRIoBvTDowxBGC
moAOdakTcRw+dIQCQLJt8LWX7aB30Alxq5B4kJsFJuGxiH0O4r9DK1juUCOja3Ce6vFakLWCTjke
6ovgqb9veodWcEQGikokQqTWCv0LkATcLzsX9CEt1BASvBTinGwLVKThLEg99xdAcqkPkbQCHISu
wzSgCbv91icQChSG6CUSJkOqt796tzvwaFaLbknUYPCtKTsTx4U2RDj1ju4QI4mSpL7C6zC5S8Pr
lKYhaQde1pVanNbjiBUBmTkMz93puXfhIku5AzYk5gIc1sSK/HPqEKjh5FwKH0OXku7dFkkAI+hF
pbZIcW4296ylb6ec4dUeWpwr6RBr10Lv0IOOnlXOCpyOOX0CGHZe8cQtgiyDnpDWhddmf/Vui4Tm
p/0yf30lMBXgXWYLfImWToxAZRqnCcuAc6e1Uu8WxFsMLX+6StEAM6RVhTqM9i1Pzk+qCrJMhoGO
lt69v6YiiyrpEKjEIZFkqi7F6fvrxC2icQjGwgnFErV7rLo/dHL6A3/0ow9mHITJ874DJlwUbzXK
/OwPXhpAXv/eNX/Mnv/nH6LD4+gPRUNMe+/FDxbpfx51B+xf8eDHl1fe36f737sXfH3ro3u9vNXL
f7wIF/k8fwp2+x923WO2bEL/m8y/z5fzw+4UAje+xu9P8koz5ocT/BcDF/HJuOKoJT1uHqLrdDzw
Ht6WHziep8W8eHlE8RnbIgvZkcfzJPwty9Pw6Knb3gfpsbMky+fPR4RQLbonPzLqWU+b8KncHJqk
7VaQHXyySObVPF8cjtxuLtIjd9JG77Lf3iFpUy6/H5u9rSuWvcs5Vg+fj75nV8IvO/J0keX+8SN3
vUKyI19g8TA8tLiq79VUZAf+KSPZD0/311zILEnCNAuPV2RbACn9yOlzOD/xIi0qLD1yVh1PizYZ
Lzvs1Wvf1KY2pQdmgPIp3h3NixYalh36OivD4pWZW3xBduybeZgeeY8OyZMfFxbSefp8aI6u0FJ+
6KKYPwVlsdhsjuZ01wopPX74FIT+/LjTtK2UlR+avYBG8KOZrbWlBfJj/1IPQ9KHCLWNrMyP3F4H
fUs/eJZuTnxIFxrLjny7+J7PT6KnDpGSH3o7P963uvO9/MDVu4v5clWgfHS0MBlfwKp/x/iXi7xY
HHkqqoBFkc/fMfjNog6fjuKorsT47xj8a5bHL4+5Px+0PV7SQ2f5Jng3nucZO+Xx4mwbiP6eG7xW
b+u6MWSHv4OC/MgsbY2C9LBxAkfq8ammK5KVHjpfwHhx/Mx7LgPZgd8v0rSAG2l+ckzoun9kh78P
sufFu1nxam9rIV7Z4T/uVf7emogiz/o3HPvaG7yeiF0aV/b5H7D+oigWR56rqyiWH7s+PlV2Lc+y
4z5u5sHhROwKnGSH/bTIl+xsRyO3CLj0yCEnm5Pp3VXwyw79ec6+k/qb46XZ9Q9KD74oNu8+vfXw
bTGR9Phh8ZSlRXjkVvS2lFl67J+L9v4ysnoLafqBwr3Gn164Ud76347BNfEXT8linv/z/wAAAP//
</cx:binary>
              </cx:geoCache>
            </cx:geography>
          </cx:layoutPr>
        </cx:series>
        <cx:series layoutId="regionMap" hidden="1" uniqueId="{8728ACBB-D5F5-4489-9161-42132108542F}" formatIdx="1">
          <cx:tx>
            <cx:txData>
              <cx:f>_xlchart.v5.2</cx:f>
              <cx:v>State or Province</cx:v>
            </cx:txData>
          </cx:tx>
          <cx:dataLabels>
            <cx:visibility seriesName="0" categoryName="0" value="1"/>
          </cx:dataLabels>
          <cx:dataId val="1"/>
          <cx:layoutPr>
            <cx:geography cultureLanguage="en-US" cultureRegion="EG" attribution="Powered by Bing">
              <cx:geoCache provider="{E9337A44-BEBE-4D9F-B70C-5C5E7DAFC167}">
                <cx:binary>7H1pb9vI0u5fCfL50tN7sw/OHGBISba8L4mzfCEU2+FONtncf/1btOSNo0l88OriQsDVDJLYVEvF
frqqn1q6+O+77l93ycOq/NClSWb+ddf9+TGoKv2vP/4wd8FDujIHaXhX5ib/WR3c5ekf+c+f4d3D
H/flqg0z/w+CMPvjLliV1UP38T//hk/zH/LT/G5VhXl2VT+U/fWDqZPK/OLa1ksfVvdpmM1CU5Xh
XYX//OiukvBnXmbh6uOHh6wKq/5Trx/+/PjmfR8//DH9tL9984cEhKvqexhL5QHhTAiFFXp84Y8f
kjzzN5ctjNWBwJJIzLB6fD199/kqhfHvk+lRotX9fflgDNzW499vx765B7j018cPd3mdVePs+TCR
f378nIXVw/2Hm2pVPZiPH0KTu+s3uPl4I59vHu/8j7fz/59/T34BczH5zSuIphP3u0t/Q+g2LP1w
1/hwTGxFhVxPv/0WH2kfCGUjRu0NPPwtPu+RaDs6LyMn2NzuJzaXD1lm+qRZ7RQfhg5sBepjr7UH
oYn+SHlgU9tWUqJn/Na6u9af90q1HaO3oyc4Xe4nTn8lqx+rdPW0jHdg4siBFIIRQuRb3bHFgc0Q
pQSRNTbq6UvX2LxDku2wPA+cIPLX6V5atU8P3Qos7s62HHzABLWZjfHWLUepAwqggMpsYAGT91pl
fivOdlA2wyaQfPq6l5AcPuSw0+xWSQSzic3UdlBsesAYo5KhjaWjb0F5h0DbYXkeOAHmcD+t1yLJ
y/B+h8AQ+4ArzjGjmx0GT4wYOWC2pIzYmzdMgHmHQNuBeR44AWaxn0Zsmd2Hq2yHwFB1AKRZSU5e
NOI1c4bdhdjYRkLxNXLsrca8Q6DtwDwPnACzPN9LU3b+0H44e+jCu/xpfnaw5bMDRjAFp0Ws5x6U
4jU2GIkDjGyqkA3q9HpzeZ8024F5PXaCzfnZXmLz5Hx+yH9+cPOkTn/sdM+xDxRi0sYUVOM1PECa
ERZEAUtYE7OJ6vy3Ym2Ha/unTICbuXsJ3LgUv+Vl/LS4//cqxciBooqwkS4/viYqJfmBgCtcYLbG
TDx995pMv0ei7Ti9jJxgc/5tL7FZJkmY5aF5mp8dYIMOMGGYcf7iZL7WJ1sdYGYLym2+1dF5j0Tb
sXkZOcFmuZ8s4WxlzOouqM1DVe0SIHIAMTRgz3JD0iYkTuIDgTi4oja4qK+3o3fLsx2eyfAJRmd/
7aX+jPbg+KE0D/3TXO1Gg4ANKE437g+Z7EjsQEibQ6x3o0CTHel9Mm0H6fXYCULnx3uJ0JfQ3OWZ
CbMdAgQAUAX4iI2Jg1jNxMRJiBlwrra7Qe8SaTs+r4ZO4Pmy3Et4zvOyCj64qzKHjWiXHhE/4FRR
yekGo0m8TcI2ZHNqC7Fh5VOK8G65tgM1va8JWuf7SeW+rEwAeaYq36U2yQOGMeXS3mQVJkhhgg44
h4AQYmt7OPGS3ifTdpRej50g9GU/N6Sz8C4I/dUu8WEHNpAFBb7Rer+ZZH1sfgBMQgF4m+sTTXqP
RNvReRk5weZsP23ddQDZwQ9Lk6yy+x3uRsDXiA3bzcY/VRN8gM9xbEPsh20INzhLr2nde6XajtHb
0ROcrvcTp4sg3GH8B7JyDHNOmZJbnVUbUkJIgT9EnvjcW3x+J812XNajJnhcHO0lRzhblf1udYZC
tIcTSfmEuUkBWGACwYVN4GCiK++RZDseLyMnmJzN9hKTNb+ZreK82iFrY8AFIB8HkVDg14+vt8wa
CADk6xQl/6Ar75VqO0ZvR09wOt9PnJZ5u0t8yAGSTHDJ2FZbpujBmGAQGG2uT7jA76TZjst61ASP
5X7ys4s4WQX5TksKwNOxKajNJrUzrfpQEjAZE3Jyw6/B5r3e/98j0XZcXkZOsLk42Uub9lcZrzKz
0/IC4M4K6nEo3nCvCTdTkDClCtgB3+TtJhVT75FoOzYvIyfY/HW9l9h8goopKNh7eHhavP/7OBvl
UHIDZR0IyPHjaxJng6QpZRQqEtGmHBGuv1acd4m0HZ1XQyfwfNrPxOnsIVm1q3KX6KgDhGwpCJC0
bVQAcjxM2IJRvPF7JqrzHom2g/MycoLNbL6XqnP+8KNcmXiXNABcSqjCpVJugmcTzYGqKRujsWRq
u1l7j0TbsXkZOcHmfD+xOQtHs7ZbDj2aLQU1Ok+Tj99yaMUOsAI+ACT6rT17lyzbYXk1dILL2X7a
s4vywd9pkJNCxtoGe0XFVmu2DnJCFSIFtF5vMr8XZDsiT+MmcFxc76UJO9k1L7OhUI2BgYJS6MfX
VEfsA2ojKJh62nwmqdDfy7MdladxE1RObvYSlZu8/r+TuwFlQRCCIU9FuRCFeZNfG+vcofgTw4GQ
x9fEy3y/XNtRmo6foHXj7iVaf5XhkO80xcYOIFJGoLBwEyybJm4wRKbHqLPga5owMW3vEGg7Ps8D
J8D89X0vgflcrYIno78DrwYq1qG6A4jzJh4w4WagNGP5AJxAEBO1+Z0c28FYj5og8fnTXiJxmteh
2XFlLjpQwIWREC/R/de2TGGwZRjgsDd5ava0FNalau8SaTsyr4ZO4Dn9ay/h+fJgqg8vR8HWNGkH
GgPH1hiB/DME/h9fEztmIzh1SCWU5GzqcSZJgXeLtR2myfAJVF9u9xIqKNDNy9X9DtNoY8pG2VBV
yDY1nxPKhhHEQaGAl4oJPO8RZTsyLyMnoLgXewHK3S8Prb5Wnzfv/G9P7SqIL0P5BhzIWXPpCVuD
YAAwaYDlKac2sXCTs7T/LNZ2kCbD39zJfhzUPYFbru/i/snw78CiQcgfspsEAmQT5szhHAj4PJAt
WJu6CRbvEWU7DC8jJ7py8m0vdOWN1HC+/WwVZjuMZjIOQZmRDL9yKF/TAKEOCIZydciubQXmt+Js
R2Uz7M3Nwb3ta6zMmLwuwx3qCbj5QkLuZVNZhiZceUzPSAlHd57Szfzpu9fk7Cz8vUT/AMzzyCk2
+7G1vJEa1GWsGz5apRrKA3eZBGD0QNhwjAPKY7buLWNt0+jqQLX0+vokpPlusbajNBn+5qbhnvez
msbNIeR8V4V3dfW0mv/3Ow4bgeCY0yegJuxMQpEThSO9mExU6J3SbMfnzeAJOu6nvdx3vvQ5NFrx
d4gMnJVSShDxDyloyNNAeS1mDDRsvfU8fffaxr1DoO3gPA+cAPNlPwnB7UOZ5tkuVYZBLQ0n8N+E
MIOuCMBLCTgT+viaqMw7JNmOyPPACSK3+6kq5w/Napen2+EQNYU6c+BoG0WYkGeMxYGAQk5bbgoG
JvHM38uzHZancRNUzvfT8x850fi/1rskarB9EKgGeD4zqCZ+DTSG4nDkExqrrHnAJLT5TqG24/Nm
8ASks5u93GVuHjM3O6/ehJPuFJwYoGRrwzUJpI3Vm4QiSE4L9naTea882wF6O3qC0M1sLxFa3kOZ
4NMk7YCfMUhoKijJeOqc9jfbBmfa4LyatNFkt/mtINsx2QybgLHcTzDOYOPfab8OqHOGA7YcK+hh
8/iaUACMwKAxaLYmxnYE65DYxuX8vSjbAXm+hwkkZ5/+3+jHP3e+e24ROFtVq/ljb8FXze9+ffXx
3qHn4WToZgq36tF6dpf3f36Ec+kI9OK5Z+H4IW8m/+WE+d8GPaxM9edHy4YCdgWnq21g21gChYPP
ayFtAZcg08OhJQF0YFO2ekw3fPyQjacM//wI/Qw49GZBNsNCjgfdwHBCqGO8RMWBEhIYB/BBaL2H
BHnu63iZJz0UqTxPyObnD1mdXuZhVpk/PwqGPn7Q6/eNd8ih0RUEBscuMIrB2Ug41QXX71bX4HLA
2/H/CUXIogSb4LgrsAydVufc4VEvTnQhLeP0HWYzVkfqRsdFkTiVx0PPRY3Nu5lvqrw4KnHqea6d
J+J4GCTz5kmTD61TIdRd1ZSl7BBHsreuYhWVX4oMypbdRlM/cnsvEdppiGlOkza1CyfxeE2cOkUD
c7y8FqcqEjJ3TFsOywEPFXOyKFfzIZG0nDc46gKXtrl3bIynG4fZVvFDRb28s5OgmVW28uf+gGjm
BBoaYLo9nKDmM+y3jJwqUgUzo1Jx1kIEzkmb+tokxFpIg6nvQJ8+RGcQhQhvdBT1V12AqvPSJ+l1
GlldNpddbgVuZHc+dzKOfNsRkb5OuG4O4eOLOR7y/shvhTomugxPcGAfdiEpLSfIw3zBMy5cYoIY
JrMlMZ513CsWrJLkS6Ji4oS0TG4w6cRcBey73/T6gue9mmUDpZc1icplk/dsFmByGYjBzHgm5Nzq
Q+F02kouqbSSc5q11xy1xuVJUiaO7mRwJzyiD5nMqVvKLD7BaZrMQtEV101JJUw7nCI8M7Vh522Q
UZCtHupT1M4Lkufnni7Tn1Ej1KKJWb8wPLRdv5TmGryWO+55+Qx72HOFFRSOMPBHwIcvilnYKWWa
uTrhx02bp64MVXYTlYZe0051J1TL9jI0qLjScfAjIjRY8Vy0s8HvThLE+xmvy8gRxGNOKbR11eRd
epOUcepmcWLOCY0Dt4IZcT0VX5VJVJ1bXVy7IfS3+Bx3g+cwQ7rzPjTpTHeczDEHSa2u9Weo8fxP
gy2t1EnsgtRulOUKPjaKyjnSGp/QoEDHParvE3j/hV+z5Eo2WRLM+s5T1zLk+somrHGG0os8R/vD
cM4sWrmRbqzDGHX54WDV2TUisKKlqKtTEjN20ifE0SVlCwzL/izv6PCtKSUP51ZVBccsCvBMszgp
HEobNiviuD2sI89fWEV9AvkUc4wCcdY0ppDOILLEKXI7cu2os45oljSxY2ANzjrUp07tWZUrhurW
spJFYIZrO+zRwpMnrFGdY4rsa9/W0WVAywurSm5xX6qZStg1LlAyz2x9Z7SUyzTKb3saZE5CzPdU
lskiDknVu2lITjhrEzcbkervLd/TTo4r7Qw1+sJq1blNr7wj3TbWWQv1unOv1v4sQuwbGENzQXTa
LSxT5m4S+3zZF4bdMmG1bhdJM0u9EjkWJaBW1rH0Au54IfnWSK+Y1zItDxNZkGVkjocqPK3SKnCK
anD6LDzPPBM6kOlwrJKls7SL0nnb6nARt1Hnsjgy17ZHkyttc3/ZRDDN/RDTJQRLuqu0S4bDrIrJ
TGtdHg5xJ85Y2Rz3JW2XZc+8eNZi0161rLqtcW8dWUXPz1uGgwwULDesRTdZZLFEzQpckuiy91qa
nrY5P09L+0de5HwuxKA+RbTXC0ay2Ans0LvsqR1e8MCsMqbZkhdp4QwhXgnd8MoJSlR9NyXcMkoD
PSt1Qk78JEsXiHBY0shP3CZlyTzpg+SyB7PrBB3YO8jE5rkrs/77UKvQaTywz00NazDsu/676rvQ
d9IQFTdF2d1kSBSOb2fpRZ4GTDmNSmp96XMPL6luA3OoCZPaSXiDHDNE+VLHjZc7sN0ks1xn6rqK
5E+do9b1SYcXbWAntcNtHBaOJSrb0SJLc89lYVp3vpvXPKodHQprgYdgWNikShd9UHSg4pluk66+
DZLeYHbUN1l1nGYoqGFvsYq72Iry3glYVKN5F7REXMSlnddOlHf2UVzb0XDasVJcddDe5oaWHqhI
3MLSW5ZVw78aHJbHwZD2xqkGyn9UsPpDF9eFH7jY8iRzWqHldZFYNpl5GJXHObifx0XvWYtKRZl/
5BXVsg+pfxEkdXJjWxGVTtlY8jCIPVi4amiDb9pmZt4Qlh7h0A9WNoQNlJPaZRS5fl+xU5+WOHQk
01I4Q1t7y0bboB+0aRqHdoN1pcG0/8xihloHmuq1Z1VjzGXfkQLNpOi70hlwpn0n4jXtHNYN9Rfk
0WJVlCj8BnuynzltWp8ZOqQXXsPVT9QF9TALEo9eW03cfLHiZDhPkVxKLJKHNKXinmeKh04Y0KJ2
at4kc1+xcMnzZpmCtXUN8Id+1ielnTrKg1l0oiiwb+um56eJMMm9FaHIO05rQowjdNheeQUTt7CP
qLnuBn9R9z2x3FxK7bk4xoG/LMOuu4vDUDEwRr53q+KsuexkgWBV9oF1GUbCaIfQtPwW9V58ThPt
+7CKKyZdotJhqeoivmdVEV/rNrtJTNISNxwybxnjOJ3hOABl1XlVXAwFLTzXtMbuHWJCL533kDk4
00nQfuNt3z54dlB8txlrFpkVqdKxfOUrpyt667jEUXOZcbA3DjWldcdQby76MvM9h1q2Oaplr8sj
abX6u/K7zHb7wauXGle0nUVhVPSOkmn0pbBDxhw7p9V1xLw6cayOFuei0skSdC6MDmuCdO/2rCsc
kFzNqSzRN09VHptnIYq7GW4sflgnLLz2lEaHBe2lm9V1FjmFzaJDMM+R7XDcpC6NiTzt26o4xkEl
ZkIzNOub2swSAgtOJnpwO7tk8wLxwhURqeY8yBRzsNFXuDbVzEAHk9PEaurUkV5ezToZ6aWRrMwc
6E5efovLqJJO6NcGu3Vn8q9xT3Q2r5jqC0dHxfAggECdeajVM0rED+YH6rMMsnSV+yZf0CBpkhmY
eC91+ibOLbdVMVhE3vVoGUokz9TA5PeGl8mRDnTvu8TnQ+b0tKc/ZFsGJ5WH6a2qgiB07JR2zCnK
xjhZTvIj3+7gn/FQx/ZRRIP+2o69onE7EuBVoxri6ozr7z7zqiuuKpW5UUfQt3oAAjn3UVvDWkKm
duxM4ntVkCKae6nwrWM7j7yvoaqyz/1QCbOgWdCd1KbuD5vIsoLZUJrCTSWNl5EfX6KhDr8WmTz3
+2aWB2njNrY1b+06cLO+UlesUui8lsyf+SqV4YwrTS5EAtzQxr48LAQQC4eXDfuh5ECEw3Lt32as
l70TpS2zHGxR3LvYhOhQJb5/bioyzFsyeEsSJc3hwHg1GzRNFjVC9Sm2grmoy/QhiEhdumEt5IOI
wjJwGpMFs1hU5WefS++HYLm3aHJEYwfQHIyrS1afBaSLlz7QLON4HkfagQ7jEXP8mEX3Gqkmc8rx
D20FCZgW2p7lXhF8Sbwu+RRyFByikFvgH3j1aak7FcECF/ZJXKbK9RFwxLT1j+0htcwiK4v6yA5V
ETgZ8eOvxpa4dAKvbQInCHnlzbUmYl54w3ASW1gft4LhU7jD5JSwMLzzhrBapGFVHaW6aBa+otmy
SHw6I/HwRfddW7uQ0i1XPi3kJS0K6wGjsFy+btr+xrm6y3Vfggnf9M1//vE/n/IU/n/s4v7yy7Ht
/stP0MRi3a//l++CzrOjf2+mbxq95OfPeukXP3qmz83jJ77uusP/PzjCv7z4Pi9ZYQpO5T87ydtb
Gb44zOvxG38ZDtxD7hZalo8t4TbpwY2/DI0XMZbQrRwiJfBIAIYgprvxlx9rwaBQAlrRQ2cLBh21
X/xl+wB2Wei+pGw4pvxY5Po0FW8ghRjBFn8ZQ/74jbsMaWWoOIPjmwTSAoKOd/7aXe5xBntY36Gj
uMvd1P+Z+NZF13vLyLZnWZsdAa86NsibK6/+imPLiaiBENjz5G0RYWzf8TcRKJSPUsgGwXFFPF5/
5bHnXAht2z46yssenXvsa6/0qWniORBDPybaQVVRz5QGNsAS70xrPzqEOGAGZuIbA0M4BLNMW/4Z
GiwnzG3gN7GjJT4vAgEeE28crKOZ1fiBg/Qd61J4U+DUWeBY8ffIkPn4zx42NRb2n82QH4apcYw1
77k6YrDrBmAfxGmBmqx3BlQBRbPA4aMzBJ5ZT7Pb3o7BbGB61AnbScHdZoSe+HULG0s0gIGEvd9O
bCcEZsQ5bG20omZu4lNm1VdJkNXzLvMdYqnqSqhvmFpz48vVYECCNMIOtO10mZBuWigHBcG8zpNZ
AzymrOPrzvI+RUVbzmOTzptKf68VQYdhUl/6Rp5EOPsx+LVbRbFbiDY5FAOI0VZV4tAsu0s7hg7j
CJhEj9q7bLTgojanmWm5kyDtamHgy4ZFGNMLP4189/8bl1dPCbl7XZn4FOAcA1SEQbzzWT3+FoCb
FPu9GJXHcRubIsCmSLAZUNH7bDjWNgX6HkIvHOB8YDg4PGlkjM5tTApUklAoHwUd31ihTfwNQ9kp
nAGG4m0InEG8Fvr2/xf2hEJc95Uyj98IJ70UKDNQMDgQRibKnOCozHAb8wcbe1Wt5kQziOK4SDfh
cMt5reMVs0oOW2TRGwj7VKTjQedauYd++FnJMuDWsEvLYxXwvp7FysqKo1aliTlLeKqt3snjjusf
PK6iDoIfQiQRdX0pGX6AOFZfXydBJxPwVbj27mhKC3Hui7DQ1ElxaEAUpnmZXgQYVW028xNexuDq
tzxNT7HsCxDZT1Pcn5CUZtFPyzQ5jHkF6RaLN4YgX0KU4K8jaO2qIBM7PssCpgtWxGuDJ3Ea1oEI
7AevzbOoOKrA52VHCWtMKY8G41dh6w6hhufTJAgiBd7i118/sfnw/WPJFxRPUsi/QycLNe4Jrwzu
EFHbCCTC+wjHNA7dKqecBo5SxCqiRQnxpLKalUHlM7CRzBp0dtky2hviYjaIlh5XIshM7OR5AQ7g
OTRuKuDar4WEDe71HI17IoUtEx7FAodvxmX5VsYuCC0SlNS6F1bZIDLzB+nLYpHYrKLIycpKiO8x
R161Jj3rB9X8HpvxexlEjgkcLiFwiHT6vbruc5lb1L73e1hzwmmQTszXgHkErHQbhXV4kXnwRCMI
ZgQ57M7Or28b0ryT24bwOITpiWLQLwl06O1t+7wJLXBy6b0lISpEXd4iwVegSFa1zIdQJuehhXN8
RuOir29ig9AQOFCzlsCk/LeSQDZaQPQa2MZ4Vm1CDAIZeEnUo/KeiRZUbtFjMeB4wcsWfOF5aHtM
fC9rmILCMRDfF99z1DelmjdhjnT7G1QgRfd2WjiB/njQRGJMgkM9yWQ1VCJEUR9n3p2nhoyXh3mh
U6+fW15qVH/Y22UHS+TX948nlkwiDv2yQUtAUSGjAaclJ1CoIQJvprJ+QEWgTK2jrgpGhUi7PICn
JdVtxAbmAlcAl9HpFKEwETyE8M5NqkXUu5mFy+xGpUFaZrOC5yW5TpswMz9+LeZb8sQkHKiFYmcE
qTSoTgNtmdiSuvXsEhVD96MrqxIWAapjBPigrqXccrqSNtaNJnExKk3V5uNfofbr3+Dzt8mC0hFo
m0PRSHQpA9P2drIg5Gyq3oj8R5ZwC2x4BNYLkiZNj6qen1CPg903fg39SdKIZ2BRS52WmB9B3AkC
OU4RgLUdLX8fwKgsHJLmhHWxhhD7r6cLTxUMTlRCRSwZD4gBwmKsH39t+zraZlpB6uGH8Yiw0nkE
/AwIUwGxV525bdEXIJwl0wau5X2R5v3Mjofeumm19pZGQVTed9NhQP1JGhRZ5TkZ5LS8yq05spJr
kSp/SF1CVQcmkVgREOxjNKgEPjUOvbYofqOmGGpy3qgG1L3BM5GUQNBhUsDDKyYWA1ZmVjRZo79L
nvOIuxpBXqgA/7ZWqnTxIC0w7V6/tp5JzeBa/WhONPZsuNS1FRXFom7p73WITa04pHeBjECmEEPG
EHR3siziDpipF+T6uy5Bi4o5NbHNzggOaH9CIeYA06G8Jhlu06DrewlJm7ItAhcMfiuu/WLwwN1O
WTTcllZtxLkdipEgdKxJE3UY13yEJzdUwRLqG8mba11G8XA7JCJuYwclEHqFUBrMPgCUZyqAX1Jw
hIdbO+06wI5CZhD+MgPyK3umuaFmISSEgogbd34IBKN4/Hpl+1bfQtiri+AjciAPIHloZSM3qDRP
41VnRFbohWpK3Nwwmg/VaVnGXukkSVqS1IWMQtod+Qw212+ZnXnstkENhkUmIcoZ/WyKLAeK8uvF
PrWaMPsQZJJwNgU8SGi2PFka1OszHyudfB9wakrfgQCR1MZp8yhPlrQuWjAUv/7GqTUiY98sgmHf
hodBgO86+UZTIhO0KW2/0QEC49xtazaaP2JkDJu3aAouvnsRHWARtqSujH8GgVsJ6/TXYow1t2+U
goLHTCTsFRweN8WAJb/V8oE2dWEpkd6mLEsr6oDXxq2HvAggyXESxCbD89KTeXjZGNsHi6MDnkN2
1a5IkztwvqRNGqcifnGSeLa46SCDCX6SabForivbQqFb8KHLT2ARocCBLJAXaod5Ao/KHiBYh3kT
ALtYelFcjZrfgPN9MT4zS/cOjUvaNYe/vuOpXbOhmzkagwHk8YAYBBPe3nEsvCBrCyM/N3WGgMTy
siRAYpthXLcMSBY7CnDbwbLtYgURI8evHpmtJfS4pGkdtcS78ToxLmlShENaHoWa0NFEFoNBeFEk
jTbh4cD7GLTOa9ORU+PeTkE7JS5AjX59S2Ri2WxgQDZsm2DVAEE4KT8x1QXN0iGPMvLZriCarxeV
9kcBKovWo+o+6jFUy/UgmxeAL1y5YCtHk1LqAjYaK8BA43HHx1/lRQwNZBIVSXYUQloGflX0bS7O
vaKDd0G6YLzF3k8hIhpbsqQLbZcNhSw77Bdwu7+5tYkHALcGAQE4/g+qgjg8S2Bya1UXY5nUef+Z
+s1oqaqygKU1JEOY31XIjgkEiaEWYbiVJBv3x9TKMQDSiTTx+/mQClz5C0Wtuv0MLLWE6WhlRGH1
0WYAa5KFloIlBglNPVq3GszmUUh0C2atAkYCXxhWHoKfwMfCMBWpz2AqqkoGkGTlSR2BSgSKRPDT
en5GUzj233l2bC/X/s7rUo2JjtpAF4BdScIh9qnQ36gubgcmelFYn5pU5mAd1vSWBBD3jl3wLAM/
+51ZmGxH41cyqN8nCLYlaBc7dbxQlANrheKBT6bGsEKqHp5LEB7C3g/zwyLNIKfptVbeQeYnoT1M
eNJ4GVAWMHowS23ZJdWlFMb2ogVkb2wwBqCQzXUJB6FgB0gtUPyqy2Cj2sDmF20GU9kldga6Alo0
wuHH3QiEFYUY/lJ9pJprlKc5SMLjGPYmiGKPfuqvZ5sp+tYmws2PmwAYCQxPF/27RwV00Fg+6vpP
QdCLxIOCiJhq12uRF50LMrCynxcBlCXYjiJERYFTlkVYHKMEcnPc0cB2rJPSTy125qWBpG7R5p1/
h8IEHbVezcQsllme3EP1zVBep7lI4ZGuA07aC9Zg1A0zO4LMnHYL4I+mXrQtt5vzsgi8LndEilJ8
SlGJoSwkg2AaJDOquvQcyIUWQ+QEWVOyzvW7uAFlaIay7ROns3jEooUiuGY3Iql65ruow3VbH2rV
BtgD/ub51bIKJDAzVw5JOwzg1sJS1Msu7r3aKYyOxKJREiLrPLW64VMrchLeQnWE780oqwh2e/BP
IVEr/MpARUFI2tj1eeIfQY1UNSsgTzyceCpD6BC3OCAL3zJ2gOY6zlP2ueeNH1ufVY667lNXdbQ6
s0yVWdewY8j6npdClJ8H2fhZ7ug8x4G5Ut2QxIdeCNGNxZAzO80dFeeUBK4sB1PYP3Aa2dl9QHTe
dGPCoy8eVF21LXLjpDU4Oqq8rOD2DPwAnohDL7VicQ6lXFYcHzZCE5MED4Gd0QpmucMU8mdnA80b
WNIDLo0OruChAJVA8wwS+Foua+WFQXKa8S4u/HnU+FXbnLbc88Nw4bG0rfm1lxFaLEXEAt9ewFoR
kHTRzYBgW0+MHbbK8S0mimoW/A95X7Ydt45k+0VYixM4vJLMTM2SLUtH9guWZfuQBDgAIACC/Pre
dKq6bZ9q+1a/3nooVcmpJAECgYg9BJne+Hq5NDNpu9PSDThtKlEsCQKsk52lLxOxKZ0vsTgWwioI
DmbgC1Yi6ypKA2mBT+/B/WX4Yc6/JF3X498AmCe43AbdgnrdrCoid8VTLZvoIvSEZFm1cipsdvIj
D4e+pInbz8WAkg7DaWKKQ+WzZyveh1Bx2ha0uV8XucjsgTPCl/6YiZhE8lLYtcjdfcpj2hWlKood
k8i0oa14zhrGyHadJP2MmSKrQsi+RdRWLb0mMdNZfwMRQRf2D5wvPGcHiDiWuTlMHXrF6goha7+l
1ZE+iA5B066dqgMpuAYQbwJCx5eoiUZcb+B9UTzZJleq0ii9MbNRbjucIFWYtvuX4P6RspRKFXtO
n7QzRl/JNhzj9MjbZZ+xuDcCP6a5NeRxHLI95CfONHlWFYuZsAC2EfnGyRR6wOfkeaitoRumT/EM
/8FZMjNcrW9B6T6OYbc/nlAmbUT/Cnu/z/OYQCRnamIJ5GYXZBR5m3xTCgWNOuquQ6ZVLXm4Zqrq
8pZagieYWGWfDR9tN2K+SAtAHpx/EvrbnGf7LXd40nJ7TLGycIUY/6ReGfH7Aks12Z88XQl+14OQ
xO+cC/FRHLG5WnAPDm/SwBjfxqN1HKtXAG4tfke9nNJHQRNWAHNfCgBA4BHaEHPxtnrYNhf4yoyT
fXDMrN8nw2LVaCjgvue4Bd3o/v/imYrbGKQceXybanL++L8m+fw5IAWRuM2gH8INhCNp3avoIDvQ
p26MVwxaRRvepF2CtGy64BEFeDMVJT0/qGlzBksNlbfVzeUYFiujO+nu1vS+GOyEWXLR0OMjkQTG
pivAHMwVpQjWPeltBhrhl30G8vK1OM/gJLGDENfOY2qjDjVaJacxXcKL1eZ7dR6cH+15eaRM9Jif
NAEVGxxo1u+D9+naYp02od4v0yZtil+ukwqy9mkjXWLNFUYa79N7XkibXaFcOWCQ+7dAlDHj7+DI
j7G6ZtPut36eULItG/7P1MdTApFgQEfBLzdoUb08NQFApOCwdHbCni54syMf84Ln27ksUq9h2oxY
PjNFxorBa4dk937euTt8YQQtoK4g38jxox+DfTsMG93vf7Rp0y5Ptm/6pjuOTY7vbVUcNvGFmNcs
NNfxea10fC5Mdnqb8oI7jdvxXSzwJTgBJlycy07gnHeh2tLgCZkbz10tFTFjVwVzw3Bxylu8lbw2
vQS22QMwAGSDx9Tay2xq9u1scb7id2K1Kc+PAsmiX6+gpev9dGGSKRiGqi+SfnAlmxvAhmERWny+
NWrGDySNtL8blMV/r8MC3A66yhBQkQKW3985YRhAgUVzXB3ilsk9pyPzqALYuu1rfykQyvkRoo8I
ESbXUA/lh37AETscPBlZMV/SAkeV/xikniPeNP00CXHxBidz07eaH23bo979siYzXoF2IXmL6TjF
3/cMJIA9Jmxmi2Dbc9zm02KeVLy0S3phzkP3RTNjimLocQRGJJplhhhtC0JEOaOTffpCL/dVA7xq
X+Jn/DSfxYIZCG20j9d0XYQfGgscn1cd0EfQh/0GXBkspRiLEpDFmg63sQw1PpGu4V7DOmpnrKsz
yLKFtNfsaEelWXTZMLXhO7Yz9MZQlgM1VDQRgChZKFD6DgNqp7EyPYAJej2IdN9PJlk6gPCNyA1C
ZZyyFWfevCLS8CMq233ybBfvUEFkcwEsnvdjgz9HS3mM8uOC9IyRq4XNWnd3Rcx3kHKyOO5uM8Hi
1LxLAGOt7OAZJ2t7TBdJ+7kGdAETS5kBBEo/JU0coiTHYVjg4W8kgQr0CJ3bfmwMlO3LTUc6xOI7
zyQ3E5DouAu62F0tGx1Y9g5KlYU8aiTTQBU2qYr0E+It1hcURRtmgCfBPgYmR4Lgj/JyR6n6Dvkq
MutimKA7Sgso58LXxPdpf5emSq4MysJpNuTvpYM8mh1wosU9Lece+Dep8j7M9DMQyUWYD0GjeNNU
jEJA5N8vGXIb9bVwnVPRx5nlgCZOWlgHrQaJtlk8b4mNkqm0OB08iv0wnJBTZhktbGixygdeRJXD
L0nmymwBM+Xrt5Gcn6WSHABxBTvdug/re7jpe7fHv2Jt9miC7H/fvFDr7p8Yv6P3jEf772gYEHxi
bdb9gywGOgEG1447t9H1TGIrN8gW2d1m1lAeIJXJ9l1ZDPu/vC1Z5JSIRAW8SvinMwS/h1PSVNpD
5ZmVYaSD/MG2WbNM5RJAqf4pgairiC4XNe67vCHbDgfO4InwI0FaZi7VFmB9JwH4hzvglvudiw5M
46e3C1Fd4EhTWCrk8VyxjaC5M1HyUdrknTgHLHEGGhUaR2E1kF7tIOSsU50k9dAMamJlq1JLHi30
QRizWcDiuasuavY0rk08rpG5fr8t+33DkUngHCkhqN83uYx2mhH6BL+vyYxtkehKiE7HYTi00MFi
9Z4nBDjwHvQEtBn43mQOCb9uo7jP8j8AX78U9MByEB+wgiMEtzT8B6wMeRqSUyGjx3aaUtx11jQe
uwFy2f5OkWTfQdAz77vLdWq/9z9Udz/Xdvvl0XsDDdL3lxfj+r/grNpCwb/MGaCqc2jkwIBxF6gD
sJN+f6lfAHTspgBtcHAtQFb473Qv638gD5dcqJwhlfzXGoGkD+JcJVmS3MONsa/uIm33h2o7jic8
JTrBI3sLjr+/l58hBIr2yUCF4MnPU9DhWOfRz/fCXBwBvuXNI2xICGMdheZMHWeoreLDNiF1/tM8
//OC0N0AOEhhcAG4WPyCKwoImMN+CNh75UccFI3AiX+ZrQJh7m1n/36A4Q7b/Q9VvI8Q2G1AsxAv
wME7B34FMn3PkwbK5PT9W8RY2m0H7dc0Xik9+mTO3ZFLtul3dolXXg923ON5DCXvI5mhniN/QOXC
n1c67gil1N7QDdYaCivxr7TYWgRkydZYve/Pm2pBXoc97q1giOtd7jo8gjaxK3ZmEeNwQGpB2v1G
uIyV3SqnUNkf6RBPNCg9QstaIdQrfBz7g4V33RqjnqyWM58lz2H299P662PEg0uCOECvGkCyIXpw
/7xucO4qE3ni7tpZ7JFp+54IyZmO9t1KcpvgfZv/71AXTFG4HoXp6bsTbn8h28/XyzyyEfTHs3dv
x55vWsXLYEJknUo943VX/9n1APlDNobxoQsyWr/8Gg7ihQGJdh2/Ox9LSJL3p5EJGI0O46z2A+P3
F9zjyw/LFAsC9NPeSQZ6lASI5i945rJuvtMbFRfZSLSgVTZAQfop1dgwf9qC/7wUHl0OBg+t7VFk
/jq2gUXDapu0uTinIo4CHcE6itSAH78f1ZsU44eBASvEpQoIZIIYIQT9jX9+ckEAXibr4BrQWxS0
8yGiflcjWBi17fT3vI3g0KtpboCtQhnPNlSLpaGNCYdrnNaQ4MAiICSQH+g6gT0EDwOjTTNdrMgN
KHxIvhOhXysWgXL6OCvYJZqD5hC3qcPQ2y0yVTAFKfw+uaaA2m5iH05x+lCc+TzITx2J79k4hMrf
iqZ1BSQz1qVdCEyEQ6pxgUIj64a6J1ziUbwlKBnBn7WlOKcVyNBzHBbp9zB2LjXEEiB0L+0QIXSj
NNzTgMVFBAntFOWoE8bI4gNIsVKb3cVzvydz5JzbSJCj2O2BzMOtK8VshnArx1kXY1fDk9DDL/Ev
yEPh2IQq75zIfM+gwKwtmN9N5fshnikHZAm1hUijg4Q7gjwOAlWFuwrAVnRN1fsBTv0T8Pye908x
0t4ivkshTE7kJU8DsoMBs9PAWWF12OuwYlnnWNWtsANgVyAwGViGkrcmh6eD2KlZgqFUMdRD0UOh
Cvi5Do3C5lYf6Fq4bfoAvmFntJADBlF6N5kZJMKHTgJtbmqIkCAnOLZahSGvhhBJ598rSs85v6Kp
X6JPIZThJr8DbMbku7EouIgOfJxJgEoYHTa9qeCmBJd+GKcVz7ZefLTptQwIkAlXITULKXT5Caw4
N6KYzbyVoKOXDtV0kWvwol0bzKck6M3ymgaDWNuaJUi4oXbPxkG/jEBeCCThZ8rtLRYp8OFNepMP
iNv8OLZ9CvfYW54F4HvPE9fR7IfOeWn037PBMesFSjZdQBEDz6MO0gHeuLmZMtxGJGD7WwRxxQcE
8Sl/hK0Grq2hozAYtk2zPNK1o7xeu4WdusTFF10Qb5eD9u4CSMb0PtNpVPmCtndZZ/oAmLHTHxgW
9UXS0Gkusftgr4N96KUJuqn2RchQi/axOaHYBaQUjfQ6l8GnSWA7jotMb9Klk3WWtC2ebkD0kWc+
OfCps/cb701wQFZuDvkawCgo5nT40kr7GIWJvNYJaa4HN8NbMAOChvaluXCTLeq2WPJ3mWwVeH3Z
fe1mxeq+hZllTcaxpqxQ0IJHMAOxESzwKGmCr87XsUr4mB0XfOVljnrsVfvJnqB7YF9VIfqT8GEP
81fB6bHlwfQoE2DzZQ+IZoaFbGqeFr/ln3syUpTydviw5FF3CCITXOEtH7ARTITENwlguqM2Mzrz
w5zwDuBhB72SiYuvIage1DOhDN+7iLfdUa4jOYTzYN7PLgHggFBQz6u3VzCJrKKkw5JXLCtYm790
LirWSygQ7Jc5Snh4mKw0KHO6oV1Lh/e/fcsN/CU1YURfDQXkCHUSGv7Ou1igThqmazqbUFUwqUyf
Az7LG58lwfWchvsKhQ8XHGrjliuPdPY2yIS7BPpNriBAbaM6R/T7Gi4L7GDbloctymZJPi5SLd8U
Ib6KunD7PM98iqAokJAPbtuMldv2EhaVcNK2ltsi/FVqG9WUQSi7uzXMEIhRUlVuifv4Cr7lXl5p
r/QxkhaGwH7w0DvTZ1hrvgSWsbskxPZxszU1oMWgKxs/uKym6xQfksyMd7JN9MdVeuRkMEqaZi6t
gAZCwCfawAdBbJx8BjM9lXHUj6cJQEEZBYN556HCfje3qxGVMKZ5Uu2qXrSXQ1Qqb33FQi15yXF/
YFxzYG7YeL7dqsTny0MB7y2Mi5vjn/kgN3h+guEZr0SHg0W68F0BEuFSRjqvrA7YVdKNyec5T/0N
B97vQDskFhdlpmSWKFSktrlJczJ1ZR+K4rMmSGrqHPkZh4t6Vg/pkoojAn2aVkW3ZRcmnNoH6HSg
7Vha/RRNozw568MTjKPpZx2zpwV18tOmhi0/KZnA96GG5tuKCTm1JrP2gDRwfTS6oKzUiQJjKxoD
qbNzl2kh5EkhDw3LJpuLp2I0xWvsZfyBaza9us1t3ywWeO2yKbpNICw4BTgpauWVeUR+SUq6jO4G
cm3xaQum8RT3IYMyC3DyXbsGCc6y3fIccGizcWqL9AKNJVkl55GfBKy6T9B2xbh/F12FwRgfeRrP
H4HLqYdibPVFuPbF4zDo7bqZuTr4DCEXZfAA32YSmCttk+VhnJn+oCHx/xILh+AQqdXdJeuAzQNM
6z6Mjb32Olsuu8XHE3CbfDyxdIAdWqVQWAL2KC43otkNY61+t0V5+5QDOvmottx8wIEPHx/R2e0W
EgMNU9od+4LRGzDcYVyZoejrfFvHGOtdj8etIdODAAT/0PhJqgrKkOCoF64+SmOTBsX1tt3oIrHX
ECoJoAPD9KGJt2JAzB78Ic7gRArB+VVObsl97poYyLwmXwmLoEG7WWmydUW1Dh65bp1ZQNr5jaCx
y8whmLToTdkXkt0sRDYPQFn6O5Ks43Nv9Gf8TQOgtwuf5wEZDLcZv4O/BvJLKsPuqphk9MkSZpcK
TrfgFlIf+9RFzqlTG/VxUhVtCCMwm3R+LIJhLK6GNpc1eNxkKx347jovtiEr+WYKVw4xG+8mAr7/
eiUqw1ynwWL0jSociJ7Q63C5HBM13MOPRd5lY9HJKvW6nQ5tIfV73nRuOIDyXdvroRNTVxM9UogQ
GQvJKYPBcXu/5qO27WlPPYK6UB69hAVmbVoacSVQk+u+CjNkLhUdLHO3QEv4XMU2bD4sGbz21RT0
6Q3keiyESRcp4rVBIW6eaYfqTyOOaGloisSpGSErunAmza5o5IORf9jilUUOXQ5UUNirCMEuuMwT
MAIn1a+jrls3U/tYkEZwKHCaHh5BTVjTi4okhX/sYqhmyqiFO3xaQ7KdFhSavApgUA5uloL7sYo0
cPzb3Xy31BDIbfUEZOsK5ruuSsNMXBmy+pnf9ytJiy3G9I+Bh4kxiAaxq7QknL73xiQ8N/Wa8hQG
8tHOE/ZDDnqzghU5Gg5JaPv2RrRgZ8thBMxbbcarsYyHFcRPZrm4GLuETocGROGt6ACT1tx3/iJu
kjCv0zxoM0BiXIeXotESdKSlcJxFC9jv1ESw1dPCw1PBWTLDvipiQHHA7J5DSfRXVyA1ibVco9M0
wZ93aFwb2ahCCteSqQI3DynaUmZt+n4lyZQhMbP52vUVIqnBB6aAdL77giCk8vSAXg0wwDUq9MVB
DFmYtQcZ+YnS25C41D6BzB3YBVd58rlx7tO2tc1T08LYV0jKS5QJw+MCbceB5QyuaRweAYJEqkF/
ZRuc6lF/p+POHl2ri0oquckyg0xTlsNAh0c99mmtdbqWFrZNxFdnhi+mYdsxm3rQeI2HnQYekKAK
/byoesNhkzwUcxs/ZhAQ6bpzwHqwHrBgSujhlq/hJMU7qcY5P8xZ1tzME9zJVs2mOcAO7dglUOMm
K8ngC/htuaqjUcFkrxh9HEUQHuB1nK4Fo+Q2Ej65jiRIS3gpQV4XKIvqKGLu82gze9p8FPUl+sv1
Qw1nnpoPMkynO+gHF3Mp9cLKYl4CXymBzhtJOjtZFmjcAQ0pBJH2ck4xuMMKkPtxY7r7ysB7qxMH
v1ZrbMql3Fah73DK4/DvUoHOERz5BW6Bvcep0x0tWp9UdpTtM++a8BOQN3+EaKc4TUExHDOZ8QcY
hTXs6mn7EozDU8+hBGtQuB2ziPGP0xKZqaTxNH2MA6avbBQzXzLteV7BoJNcMRlh0E0AhLvzrkKx
G99zlCXoKxF2X0QbZ58Ea8IXEcbLjQNzW1OppssYkPEzwPdI7DHNyzLmgbpNGYuRtyI47osw+ZKI
vRhex2E/tX00v05wbXaHPu1AhAJMntLLkY7dVM3wLhtwTdsEsDBbeFjFPeJImZKO09teztFr27ZG
lFGPeyh5n7V5JfC9FeAvrIl2lfRySG2U1aaFkBOOYxzfVwPcyn9JVG1tJSQ8Z59w8C66LEi+uAti
RFobyclFp2j0tOsG4J13wpbdSuQ9pZ6/WpdLHA+oPI+TZVBDTYzGN6Du9LVcISopdYOU5sbPVr6K
yPiumgEzurJzvf9izIq9gk2JOs1KoJhfHVgrV4KRc4eRu/gKIDVsz0sHP/fFLhv9hndNOXYcstZc
Jyvqt5IgHTF1zxShB6J2+1OwOfps5r7/mEnnKzHDCNcHRMH+umThI9i1vIAqCDlcmZql7U8Lkqrd
8D8uB6/aFvZmXyD1hIqDTHdxu4SksjC7o2nDEFB50NLBYQBFChZRlbRDyxMB56dLQaUMouICSZo+
7GWsq9iqugg5dTyy7WWc7Sjuoylc0GnCzQzmVizeaZOVDm3TrycSRHxM7lMbs7wUoerizz1ko2Ss
HMk9Z0cQZsIHt6Kd0qmoUG37RJZ2a4fZVhkOXDQuacFf5X1poeZO1np0KxvE9ZqzKA6q2aIAkw+9
AzoUlx4y78IetZWqe2lgrZ2aesFWAY0CN0486tJ5NaXm2CBXGy9ta8nw96xm7+ihhf5pGA9UgWt7
ZEEE7uUkIZQyY42WFSTgD9yiXQN9TgjkUpZDyQwOwEHmjuF/G0iRBZjHmY8r7IKtpy8ULFP7eAZr
idwJB9MXOzQahczLazR526l76AV2HgT7cMu+wlEd+PQEXfWG/abCueg+WjSOILDy5gC6CCpbxpcU
RwTCsXm2LQCF/MYgofR3AS+CNalsM8PSf9rAbuFp4cjjE3+Nczu6oaa9set4HVsMb4MVESqLuYLo
JR7YY2woWkkcUghVu/gqsFatE3RInUGOg9qhUUcpc454TMxUC6iQbiOIuZC6ywIRc0VvjNnkyakz
2bCiK0cLd2SsugqSKtsvyaEZfdL1B7lAcVMAOxin/GZD6pcfGOlTBhbMwZJvyzBRRXLI1i1OTuD9
hmeZ2/6JQF1jymiC+axMLPbOAWqT4WuA9g4bWJqg1eIwpXPR1k5Dp+LLLVIgH7fUrt9V9ldF17gH
gKXuAjhwdzOh1UMlotTe8nBdh4OMB4i1XAEiWJL+kRd+yS7RSGXL4FeUa1L6cRHjSZsAKkafo1UC
zDlOfJVbwARCazKwMsU5amsTb+v7uSOLR4JA+gMyUFSIjEtKTzpNzFCzIfevZGN+leXe4iiEu74T
tF7wNrsvOgCBXc7coTQYN+JQjWgetgekExp9Eloq3NeGoPMAqZBRR2O1ibY5wqfl0FxjsGEOcU6k
4MhnQTJNh2QN5otwnrKP6BaQhHOVsaiZKgCKHUWFmq3z3ZCnga2jgFrzAukDZBPQsEJlV0HToRwS
pDCCrgjg1l2DynsoE4U8/NaDcPPlEovskIm0vyLoSQApu6UwV0BbJwdIN6IV7RLykRagpIhpT/At
4MFkviFlDG3dhZK94pUFYPa6QbCAtcGKd5YEE8a5yWMaSv+w4mHXScHy4sChrfhGIF4CeMhlc0MQ
hudPKC6X9l3GB71nXXHUXSCDSa80GnR1rwiR8XqKXcLfT0vMbiGTbL42OsTM58vmIVfbu0iIbes8
+qgEy1PuqX1YNHpe3UnY2MAOZ8OEaJoNMCsIWrwPAR9mdcGn5TIEaNHVC7Qxfy1xAh8hFXNyMSZo
UAJfLH1UrJmOJhqDl1TPMNNm0CG2ut+g0J+3FS226HoHT2XU1ZGdHUxd/QiBfNGhwcJlk6KdD6Ti
G+SgDVs8brfod2kEqmE0X8jW6AiGCDwrXo7bzXXjYofQS+B36EojM8gL42be3cPjOt/GVtqbJgpd
Xge0kdkRQgj5YfGZgerYjBgl1ADZp0S3ObqGIAG/V2TPeGf4yscSOfXalalgBeQoQnVtjQOdQ3kF
uORhG4AAoH2SlOlBOAjs6jgYusOmPP6moZDTQTYyyNrF8u9lbsdDxGZfLYauHzNEC3ftzahl3SuX
v5+pNhaXo2ioQaDpuYqHaLqNexZd520vMsiEGJoxoQVCcY1mEdHr2nfiyhM5P0CrxytowKLPcMXY
ETxDVqxVR2e0s8oWeKtru6x8LtF5Be0P0J0r7xF/ddzDqByt9GjShT4T1kp/B+RKxAADpmEtezmE
H9Flq1nLAUKMuwkKk+CQLXRFUVBEcDUoFtDhMIS8/SCo1wsaI+F8dsjP6zbWCs3MwEzdL/ECGDqO
JnaX90P8oqCyQBMW23+M52F60Waayhatdt5nUFRCKNU4LPlef2zIgj4uYvakIsg8brWFvWcG7vJp
bCy51GhS0de6E9m9sWa6Muh4VKEiFzfABbILwoL8GYhxl2EZNOmrjLb4AOP1/N7pNboUeHFmVHGX
L3u2FgyQzoyAeLJ5zi9mtKlK660gSJyGrvCnkUaufw+3bFdrgFu1xlJPKhVTe0D6El6P69RCG7iE
Ly1b/UvBTFjK2QawTlJxGPKe/Q1ZcVAnNDFPOdL9U5iw8HWCAv0lwJ9QtHLBxEHy/wLPTX7rQfKf
pDPYdbn9DIGyeZA2WFmZmykIsQ+2h6IhAhlNmAwnnAfoqmLzOa7zDOIU/PXNoiL9FwfYUecehYpC
T7+t9G04PZO8Tx55i256VQJU/1LKMQQVBqWliOMvqwX6D1c7enYo/YoDSgyuBgcOF9MLKtppkO91
Mk8JvTe8VYjyc57v2iSt4H+GSMCvfFDgGkA4TvfJCinNeloieDWiOp4Cb9rLwLYD3y4h5F7NE+v8
Qr/QMZnEBZ/ywSQVS3RgSJ07NAXTCF4CahZwWtBH8CLs0qCG8C7ckDbmwdpVWqQ68Jd29UAx0d7N
02OSjEv+KR1Hg6CipOh9jzhG24DWyPOgU6jJmjYNBC0JNFaQIyONh6pqhRcamwYy9oRCCtrK6Vug
yIoeYiA0IdQ7zHJZRQvGsmsE1EKyYbuIHGtQgQZpOPoDqncuzg1KmC72qdbPU74wx2sQsTnqPliG
Os/vOJ9mO9Xzghd6hodAxnZWr1ZsLlxLfIvs1mqZEqRk5SZbRIYLBpskLyog1vtIkrQJiv7UNt5l
6i9Lmi2iZcdygX+DFj5L/TUxMwrma77O6IpY+aDIM3f8Az33s0EE5B8M1AW8siA5IdOD8OFncm4M
UHNwL4svAYeL5I31jlJBQT/peGig9lxyNw5VMCQ6ykr0e4NIs+zBo8yViUefPfHvRNfv7+tndhm3
hTcFpbCrFuBfoQLfPfg/KiQ6usKa1HTZVzHJ3ds0nIUfgyh6LEQygS77A1H5Mye/XxE2bszG7h0G
5bu3GPjxigANcxPAL/FtOF/RnVU1MR01qPk5axM0yzEu8ASWj46DrDw/ircWpm9mjnMfzh+btfzY
u+X/y1YxcCXtopP/1gL8o5/DEb3puv/p4f69Cev5b/7VTzVAo1xkdhCypOd3tP13P1W0WkWylOLt
4PAJQXaRYaH9qz9MiHeHh3jfVIwvg2Fhb6ILMnnvpxoleDUSaHjw/zB8oF8l/U/6Oexr9Qf+GxsM
TSPiJISMDf8T+qafV1az+GDL5WQvImCJBt0NC8hLwb4VN4mF5rQETDTeiBRi7bpokdz8MFdvq+p/
twhRGsC7h24VmB+cGTB+/7KTUKVvIF29OS02cihIhhTi4KivV1DaF/+HSxU59C2wMGLqfrmUjrkL
w4GaUxJqEMpRCAHy3MoDGuGq/8OoMJVFnEKnkf5D07OFEIqh34wBbe27E3pmqlobUD/GZ3/yZf8s
1jpP4P7CEkgmsCjgp/v58XkHk09PMYFFx9AKcY3eoRRM//YurZuR8QrdUyHPYUzANpxMf7Ic/bx2
vj+9GPAKAMcoDf/hTDa+BSwljUHIS9Jyb297GFFa/mfaGlwFHk+0LgGHkiLY/qrlmZs8np1iFpRY
kkLjF42oUqlXmTtwOSD4/36d/Bxq9xmlMO3lQQRFLJbJr6GWKpTUbWjsCdJNcKpCf4Ms7e+8mYYS
yrDrFFXmH4L7Hrx/2ILfrwjDVUT3xhBh8Kt4iLWCLzmkDSceUFpBYd3jYRXT4ffj2s/Kf1wF3Zdw
DgfoPRHvh9oPsr7EMnCQSthT3Dl4VAm5gZPpfg0jEPHBQP8wpn83i9EPV/vl5EYyAxYWRsNTDrgT
vZFRqLjBwA6w92IpClNqIV5/P8Bf7KTnJ7e3tNjlglDv/RrK1haKCiAf0Ai0aXKfTEn/3IDVvQRU
ll9A+SFqq95nbs0r1Sfz1xQ+zCughxe20RMozcIB4Y6WUi+Z/OJ9TC5XNHgpI2bU4y7SADTaoCGk
2v4QmMJ/8/xxpGdBiFYckD39uuLyuUmjCWnkqYObWpQJWURWek/dAVT/Li8GpQ5tzFLHmL1D1Pvk
U4AK/wFAhLzL0B20amRT3CNxeOvh9L/2SqH/9tYQn/cdDltXtP/7D4uGF/DZbwC0TsipUVa2tEYr
PmDyeWoOMEHNT3A/gD1C52j0Vu238QoSqP9i70yW3EayrP0uvUcZJsew6A0BgkPMs6QNLJShwDw6
AAfw9P1RmVa/ROlXWPW6F5WWWZkiSAyO6/ee853+UsZURNBsh4kGTr0pbElvlO3PxjLaOIxrD0aF
mSwwtMz+2nRW7bAWCic++/OQGhoLIdPi51Fl2vPAfCLwrQwjlK25EYZT8LBW70Gumo9D0WN210oQ
WLGAglli/baLp1F58hrqs7VZrLWIemukg6ANNw2Ewn2XuagvbDZhc1zGlzpdvRet76ZdXhfaSVz+
XizW/UCBTTMhKfaQcIYbPrn+u6D6/57aXx8Q9MQUBjz1vIPdcwwNTVQxCnW66DK91gpwi5mnH4xs
fhzXuN2OI3KbPz8fvz2iYLGmA0fH4xwK5CO+YaJQDLs+jumr2NvSSP7ya/uyt2qb8Yzz6c/H+7lK
Pj2OnnBZbVDknCS15pkmUiaQFrk2wy5fmJCZk60OCQ2irWf2H9mtf71NPWA6jonbw9dpQp/dpgkY
2FxNDW9BNnQXwHeNQ6NG94MT+NujAMCiTIFdxDn8+WFAFaxVA06EncZusGec4mt7XE3e7Z/P2xnw
4+8TB2XL8LA10ZsSZ8cpMm01nNaXuxktYNgYMo+cuUpCR+IitWOJydHixtddKzn23ktvJrvGLrKP
lqWf7cR/fw1KGBRnCLAN4xw40HUN4/7JRW82l+5WdX4ZxSofIlsNwNQt4DgHo2bo2evNt7JR7j3A
LrVLhD5dgU+xjug2PyQG/PY7oUKFuU3HQ5yzUBJb0+ggWXJHb6Y+6L3Y+vrIrK8euutYtmOQIkv4
XAoeZSwJy8142ujCFkKp7NVN6NblNzw103XhzeG6qi9jzoapy4b2YcGPuGmHTOwFZrBjvaBe0IeP
igvztz8AWgpqdig6NA5/vofQ+fjV4ilOKsDXpHfbaFR28pSyijHddfMwloYOndUZeGP11RFczquX
uY9YK/zD2MLFpi09bVO98e+a1W0ePXv9tooYMICX+pFqkyVURa7xrhhKHJh0Mj+4O88E698fazYs
//4FZ3enGhg0JM0id4uWJ8d49Wt6YnMd5poeDlnPIj8yjs5z/WA1yxTIlnb2n7+C9fuT6AG25GE0
flEIewtrySJGeRr3QnAfS098pay6dW0JS9zX35pyml9cKDR/yZM3bEoCZGPQY09g+CmRkanLJmRQ
4J70Nwp2sDm2QcoBd7Ogs2znifFtqQ2DpdJ9gJS7FZAFQkfzX5jOoAuahH6pCaPcr03z6k76g7Nw
IKQJY9AqX4oPzvmvpRvjAR2CBxXCCQN0dsoFEmYmUiwIXV6+1DEalLwMtZV5dLMK64M68TfLtkMN
zM4TdAO14tmOQiL7rHsWnR04zncfDBhv7SnfwO72PzjS6ZN+rkj5WSSCmL5tO3BszmpEWvcjXXTB
ndQnj4zBkxfIAug8q4XdBBASBAy6o3lHsCsfydl/8y500JCeXCW8mCi8f34MhyTrGOKjpR3d5XM8
eLfQvE+e/ffSHb6y5XXCP9+y32vPX36rADhn0IDDU3N2CRlJyjnLuGXZhtf3o0Xds8RWuNTpFID0
+KbHYHqzkoiSpaW4sb0smGTShzrVyp+/ym9vJkBNvFlQvIPK+PmnZyN0eeRCcqc8gNl6C2jbThn3
aFmTBCLN3/98uN+8NCENgqTEUSJQc5xdZAcJdAJIn4u89PMugUkVrNiMP9gj/vb8GnQyuJM4vbZ3
VgHk0kga1Lxyxx4ZG/Q0M6Ss6Wc6sacdlET/k0wMDjHtl1sVJxU9eaPc4q+7WBmsfPC8/ropp6l6
4i/qPEOeOH9e1TKKFeMJX2ZCeZwmbhLJfkXVBiA8qZAFtLKqd6k7mLAuSQf48xk3fvcEUw1xsqnb
Pfv8XhtQ6ZhWrfc7yBbp19btNUEzPxluZGaIagMBA20nGiNyZLTF1yiona4UoZ63qLqrzk2LQAEZ
uJpSCxGFOQyjESDslm9//p6/+ZpgAHDSfUdYuefN3VQj4IMomG7nzHEfjfY6bW3Z+dtTYM8Hp+Q3
h8K/YrvEh9GG+8XkkeWGbLve7XbDGlfvkC7du7VOAeVrjv6/+FnUoFgFnVNL7ZdVra3bdSBWodsJ
M+vvkLY6UbO48QWYhA9MQL9ZxDgSbRFKRFrS5/tGEOpJ3owcKbP0JIyHun2oErwFvN3WDZo8gMcN
wu3/+Kox/6crjwnRgHJ09jwniY5GNxXdbmHWGVRiVlCQKzPsdWaUfz4U7fRf3xBUGmRZ4iuEEHVe
cXtoS8ZkNbhFGNeAF1sW5OhZaqsVmktclwFDXzN0qMlL5mST0iJ2juO8XXF9VHeVJ3i4SMBY/UMs
l/LZbCfycNDCeIjFS8RSmwH8+ytsWO2qwP8poyQtk3wjQV0gBuEnWYHrNICy/UkookIsHayd0FJ/
ly29u26xPiL7SYrUeEQitRphac/CjCCQEIZkoVAxP/movSoQ9jRLkg2SMCe9mMGexqeRYp8+ybIx
lkOJDAC1dGZUeGn11jhW6zxrOzkWk7wWVT16VzaikviOtIKyjvhnTUWVQvY8b0abOIqwLiY7ufJc
8h/CEVUaDnzRlQ8Tas/42Ndas4eHVMebJUHvscFH8FwxyEdyMdpNfsBAnLSBN2Lkj5YiW5JthW2g
v8wntpPIPn2CTnZSEn4QMjJaZqbTS6xfAMKPdfoOVUsITUU0A95XiF+vLprohUCGYQ5WD7f+Qysy
ckfw0uTLrYrd6QFxZz9sUef67j1oJA9x4TIl44Eido46b/azyGacil/gFFQUIPv3d3XPK2pbxqf2
H8YfGOCdFN4TA8IymMuKmCiJDtbAhdiKfeWNd/R5o3ES7QtSvPITQSn6/QDnYhNX+bzXlrzcWp1/
M5YLqGIZzalb32OE2ExgbrbFWmc70y4UnsUCSvk4Ha1pUYHZyte8wFcvRjMOx3y2IjRPb7alqS38
cHmSqbk7B+XillQSZ0c0QbOhYl7RjfvJhbTb+as7dCrEP5lvand6XTtH7CfCVJBNLQBGy2eMQlsH
D/2t8Kt+izA9uy3wWQajnhkXXlWmV5bierBbQA6Uxc8z+TA7oRl3WZa2KPbm+BD7dkE0UTFSVEg3
AKorQind9Y455aEb7GGTrcyDs7W4QS8WzMruj8U848vSC4TuA+SHHLlfULgFPjcrRSeaebexZ99X
WjpvDeWl0br2a7BowxjGJlLaldL1HqFx+6X2pH5Zp64XLkPnkO409O+O1tWBNkxt6NGw3rlNIw59
iUbJBT5xAKNiHkBteFuaFEfTmCPmW0ZUiOVTpY/dpzqL966wH4CVfBJzDBheRyjRj/GnCpFizxNY
eYdpdOto0nDpYEl9LHyPnLXYwpKWNN5Wz4miALaxbuzcRyLCvuEedMt02yU9qogRaLyy5CXCQndT
ztjaFg1vTafavWcN2R6Lf7WvK296tyX6CXxN6BnDYsqGdQnGpoM3ytbc1PsEKBXZG49FA0plY3Lz
vFRYD+fQ7dhH8DJlkchhx39uOffX0MMy2iNxvfEKg5k16DetGRpUOat3wd8025kHYhuTA7fIS29R
iZKfkS+6ElEhIWOqCFdp9p81w4r0PEFZopl8552rmc1fs7sW7d4qSnMMifRBnrc0hutdapoz5JvC
9ZBWlMsktCPtWZ3AjKbL9n3PmdoMRV2Gq1dNjyld/VuzzM3HuKqL7KCALm2Fn3XXhjK9qMkmxcS/
oxmXEouGKS2mnqS/227dVS8vWl6yfw0gGB0in9BE5Upk1uUMS/PBnor43ae5PwZUARWb73jSw3Xx
5ifmTNV73/YOkLxKGl+Y4/bod1px49dmexKLqFDCPNoNVCyP3mLnnyfJ5yxaOW8RXHTH9QQ5zOba
PgDJli904RiD5JL8pmEauRNSy+8+QbPq/sKxUkTFrHWf3A5dE76TAXTmPBQR8WPyRTQdchi3USp0
YlEN4bhKHg6i90RQ6HYBU594wJyC6zB2osAVMZtbdqV+HxXsmyriPRr++wFl3HMXq2TdeiIzILAl
Ks5QkiPECypGg4cWY97pHtTUMYHN9kB+Fildbj+aERb0Vnsm94af6LaFn14k5spXdYrpeTLnUV0B
pkpuMq/zQtDM61UzYMywU5tPtdoMv2DmPEyDKdYNlUh3dNo0vcmVbL/QujO3NM7ETdLzqOJKrNZo
HeciAv2G5oO5dHJTlu0ET0mk4oaHqOOh4urShO+OReWDBEjT9ms/JT1KwN54lBnnO8uLBblivew8
CEN7ws0W1ERmdweZ/UR2Z4eJvngl+q3o8mzHmc32Yq74WG2cbw1UIcfWyP3LdZLt14HYok9Tynld
QWH91RgJ8t0VkCz6dqT1RzTdy270B/nmKylu7LXT4BI3fnIzZyfLmXKgsrzBRLc9BGgmMjKgUgqf
0KXBa7kNcT0kgYYrE2RmneY1K9QYS5LqdOOxNRZxg4c7fmqdNLl2xNh8cRKnCAfUc+jmURgam8mj
iBSjZW4TGFQEsOlxmGjjdNFX/HiG+vMTFGTWxSTO9lbLn251LbkZ/c4h/8wDUbapCda8sa2uPICU
ReY4+DRxwqxQ8TGtBv4DqE7eBmNlOYT52jbjZuU5p41Vy5dloWmN+EK+uYktgjheyoPRD6e7fEwR
e7ZoJx6w8E3PhF2MmCcbvmQp9OIeHk37auWp86D5K1GZba3SG4g4tbGRdt1/Krt1vvUcOT7r7Vzc
Z6fLbfaxdylyA0KCPXGgQlsicPQ6Lg+tSW9sXDePXp4utzpA3Xd9bbKdNtsCa0fvxfdmlduHTk/r
S8dSfGKzFveU7PMTpG75tqrJ1o5rT0t8q+E5fHcBWaOyHFPy2+i3SGyWjqZqYhsbl6yQnCieINOc
+N5O2XJtWkQuy6GaJqwz6cidtGoExoU0kLjTWLPSm7LIGwPj7trcagjrkSovJddaB+mHG81qvDrA
dvveeBp7pkmvUBlWqnvXmtx4tpNWhZOSxjdnyscx4NHr7lgt1vfGxHsdOGa9FEGfi/EbtLaVDMDJ
5d5vW06Lw5tc7nRVEBIEWtd4XM1Su/cHndXMdaZvc+t1d3D9aPx3Zns9TEv7GeF2d2cMXnIDdwEq
qj96YSY968A65iMUh9N9wB40vHRZVut3PRlfrPFNUYlDs5DKRkXtXrEnjqN2jHsWMdCy9E0HCyxi
bHlfVukN13HVJrsJ1/jexpR26HhtXlq9XZCI5ybZrWPLNmprWz6hXsdesqbvQ9Lwf8m2bcN4aq2v
wk9QQ7XlGuD9w+BhYSESk+WQLNqeAHzCDouh5zkcMPfcg8ubbylCkDnaefxslokdlFrzgD71irzE
jFmknrGXwZqiRj8HreId0XIB+6vansMWzo2uKuM6dSvWDWtlvK5n2tXsYCyoFxE/EBraHPw5GxMW
3WrdGDXDxs4Q+gGL7HFaFpwgPJtXeqL6yzpx62OSkvtCqU8J6DP+o4X6ijG5O0C7nO+LZrLeUPUe
u0w3WNI8/mLJblsjnA3mwb6Y59x+od5G3wcB7CtoPeZMzYC3VzMPXdy4TMtSCtKJMMAXDzj0vV6n
KoJntneasgt9pRFumHXNHrHsK/2/6jMuIiTRbsNJMjXcyLnDDidwl8Umw7Uo5KHQdHxXsabfFJXd
RnIcYU3FIxre0qzu+BuXpnysPY6d5rDU+cn9CIICCXfs3o66X29oTJMK48b2q5/5zrMjh3KfZe7z
nOvVjnYpIWE6pRyyxAXLYqbSq4y0j6AxzENsrcbXVI9VhONE3wHQBPyZjVaoJh5G8JID8nlahclC
Ii/Fhf2S2wJp49xEPE4swE3O7jRxOp84MN9/xxZivsytTcpE5a+oFir7EWV/HpBaakeCtYufJsn7
FK57twDsjcQkZ5iM1IUbzOdA5YBvfFsZNZGYlgzZdZdzG2Q1LDf0jjXu4LZd0o1d4cCbW7SqDBA2
/oosc3QdCno7wVa7zMUxIQxpKOAMbIStXTZLPt+tuvkyZFoV8Sgit1tzCjXsK1vYnteVLeKnsmgo
M0jjK1gC803rDdm9p/driD/Hu5BLdtKIp9tUlMUGE5q4qVoBTCdVvsHQolwPy9JMV47QeO1Unlbw
wDn1sU1m/HVkwjWAGFdIruDJ2JaCeOAxYoY2XaH9zD9Vpu3syAyoeeXMmOa7FeQ+UB5tvvXxnVwu
NLPZ1bkTniBiaYujrzL9Xrj2sccdv4+nIZhApl2VXOULWZNnJO2mZDiqBjz1crik7wsXVeZ7EJv+
J5+ZKfuc176px6AiLxcmEOau3K1TbzNNg/FpXuz+0JjuV2N1vsV9032hYi2/lOhvWbSk9gQ9UIus
aUy2GIOrO+DAXlii02Xo7Q8r+FfUwZRD8x7E3pQdscMrG++vLt29WxgG7xjbaW40XJbJpl7c5ob2
TQM9z8sTQF9A11buUZGDYcvrO7Pzqjsno4+M74gFFC7m8FZKU/9ayzx9Q1WMg8bU+MAOFcBR9Hnz
sNimpz71VDxcN4iVUZWSdbeZNMc6lK3HG8WHyMbbkt7ZWhqAFBIakoeGEJdH6mN2pgWZpMekmOVb
VTTDmxwlTQS5jNV7Ydd0FeQ6xF90mRtfQafwpm/sZb6VxIl+MQs8TwGkcQ2j3xrLN020pP2aK/ja
7VoIgiO7mYVBprNqIjcB7x3ZvqKjMc4ptwceRgqcpi6bh9QZC/ABmN2+CEPwZ/x2Lnuwlj4WCLvW
uY1qCyNTOEm+5TYXyKXCGpWWyyYGFuAmz+xaXmSrGNg36vVkpIFqVZZEFK988oqtqDnYivZjmJKl
qO2QsFICDExI4w2bKf8yT3Ubpl5fUbSWscNV0uCjOQA9xvjL1E9IXJMR1fMmTkT1bo6YhDZjZy0Y
YhE7f/n7ZIpJS1DZM57MAuDKKNNcAyz7hv1Es7OAoAbwSWQR0Avi1FuGXT8I9GP1rsxy2j0oCwgv
xfpU7FuDLtCN2QkSX2EniIsFQfiDUCgquITMWwMVd/y+whX0Q/pWL/ILiYph2lULwo8rfxqm98mh
N7oZTdGmV45mIEdfJnNXj3X9Uhk+hDzXJ70TB4/+qNJWLuC8bSO+sUd+9N6cdL4jVTnfOqtjLh75
qLXG/A+EWMA14dml958uIX0ZzuKEwHZgkTDlW8buBfyZoiJe5CS/ZbnMy50/9h0DDP+UyamTcjwH
hAnRAFBcznVf0/87KvKQgKM1AxWdSO02P+hOTxMFr3aZs7hkuAF4pthw8xLm/RVU48lqU2NkIuJi
hVR8k04YwLpTCVm6tYl/Am3gkwH9YNuVjX5kJt3viXC17iryLC/RMmXPWFzVkzLt6e+2+v9pUB+X
9tt//9frW4WIMpMUQ38NPyaKCQSiP3ROf5GgBq8ERWHhy+gf/788sb//1D8iVMb3/zIsujz6KV1H
eIIP/Cek0EBPahMRqKPJoq+LAu3fIlTb/JdORwA3tY2E46SK+7cI1SKGzOIDXY9+ukXGofGfiFDP
JQ8nfhYSWLToLi1UGDqnBv4POiM0TPAKqNiva2X520md7uPGAgdMB0pNd44mlmM+T3Wx1fVi+Dw0
9vSErIgIWunX3csPZ+83olTjrLH+neal+/TUmY+hT3XOhvR2vZx22eN0bXa1cZ3QC2RRcxvMrugt
ofNOyh4/u1PLQ9lX3tDxfPS8kYAHuzbOErd+84eB4sxPU0xfZWk80ZGiclwcEX8zYBfP0Z+/8Xcd
1g/jxe/fGDHwaZYqGNmeD/XsDNsucM3h2pqhT4UOT+7TZCOiiAZ3adjKLLPBftLFH7q6DrahpdCt
XYVHxcAuzXsqnaU02Eu1rPdD1uAUrFIdjkwvCiqsJk9vixHqAuY/GbqI9Z9l2l3AI6cYYo1xrpCF
TdXuz7/q18uAzl53uRAO98Yv4jN30TD3taW8JoTHf24SZqsbuzC5NdqazZ2ae/+hjY3y058PezYs
YkTkItt1LR/bwekvp6/1w70o9DlhkJjU17W3GtfQlsdr4FbIs+L0+c9HOhuAfz+SzwQWVT/yWdc7
u8/YVy1rB3fiGpSR/Qpuvy93DKMXc1O06VbvAAEHlr549M0soaqPbpozJQeH50ZhdoT8+xTOeX54
ZDYZlgJoJm5XCGKbRvFaoHYvdyDA5RZzXMOehku/U2WnANUUjfsNdy30dn+xL2cHf2xgqRzyBTVg
9WT1rWmFqbcs31qNRq+ugeQIBHiafk8y6Tp+MB46n3Oevj+2CNNAC0/MBO6Iny+U7oyiFiLWrowx
rl4zTGXJxtCKobY31kIyzlGlWfEV4DMcorUDjIvhJQsYW7nvg7uuTbAwmsWelE/fst5y3xgVpO7x
z5cYXuLPMywdnQ84Q7ISEc3goXFPM64fbien9zIdNrJ1ldswNH0vZHy2oqecLT+iGTkGPSiPu6lC
0LLBiu8GvVHvaOq2u9JuSSkqu+q+JRlxJg9bJS8qp5heJKajVnTtE9WPF8bQXulC58wDcBJjG4xz
WV+rFn1vp+FHSxKDLGN6Vae3+pRWe1gj5b2ZJ7cJ7Jh5U45ud80o7HEwK80KnYlRlZEx4AvJVF6Z
JSovvyxT4X2OdcgGqeMZlyvWID9QeorDi5UqO2heT6dULd4aGkpo4ZrPf7USTs8IahZXZTW4USy7
8UDSnvnYpYYiBcHViJdfCaT/6hMOgb2/7rQvYwVjqgVNcICl3B4MlGdv2dQyDcJBXDxkfjy7mwlf
1bGPe7q+nAecbqZ/A0tj3uLn6iLDmI1pW6KvA2aj6PPSrUnjbYUQIBxb/yaNgSiFIIGHPa8aU1F/
QSLxBrf8NFd6emH2fvsgcGtTX7GRBzZbocNymn4r9Tlfo6nwkkjDcPYKdkK9gwdsRQDMTx83dWJO
STQPecPDodR2SabRi/omTsOSFsi+5j8FoGr3CIom6FK0pfNcwzPM/sttBHMgeyjjwBq0usLMXGwT
RkX6naK6pXjoIcnl3ElDZA0ojVACuvMlGl12iQBCu6EiqDw7gWDe0HSY5vpZKm0+GWv9nqW8+ctc
qnyw2CUO49jq10MxwNvDuN2tO9CCQ3yooPa3m9xkF6G7Gs2mxaKCH7kGDA9hzmAuTuH+hHUc8z4c
ykJ1W7K4Ej3oy4FiN+1wrTT7YnFVGi5z6Q+XtBcs7igVoypSAZ0xLXK0NI9vJh4dJ0FN3DK5MCyi
xKK6zHp/gyENOzLyjMxhu46+FK9cDN8YEGPMJiD1ScWLVOmW1VbGVAWRqJNqDTykymtQmwXEqyrt
tRKU15LIW5zicIObJPPeaf24mR7qjYny1vZG71pAx4mPteUOrsiDepbduuwlkpYekEtCn2kby2nt
Ir+XdRYtpVMte13Kqg2EiTk2cGexlDuUdpkWnGSwL1pbMeSxLKeoQv6na2zldQ1S2MA+Ia8qvzpY
vT+U2wKo8P06DhbgKWzmxkWqUklf003NdNjF/dTWD7yMrSOuP7OIxpZvwHijPA0RDORYgZcvrbqq
PNhyzI3qtodaaIzHnuTYMkxiKxlRPE5czsyVpx0zPfD1GwZM34EtMsBdIQKHRpehZ/YeO1vhBID9
OivMmowh2hiz08Oc2vpkZKjcDlBh5ysm3XzVLvS4tCPU3NC13NR3262BUrE5MMJWDE99OyVyi/9u
Y9Bgqrl9EoCvM4LudQPLQ/vS42VdoLHzHJnXBrNWJm4ezV/rcSmVOV4jf6WXWOP5vBJjzSspwdfH
H/AZtloRgSVG/RlKSJ0eGc+Uc0Sm8ZpdkJk0PNrsVV4ZErKF8gxuXuDtqAG20lkzvjx0aViZFmFR
AbbJbUZgx+dSKSqLPMmnBykc9bXtUwtqiGKW55FAStfBi/kcUTZEttT9ZFzDZbHsOzkI49EYoG8w
YyAVJhgIupi39C5yBmmzaYKZcvHz3zD89p9rvTvdnHnOps0tGV/d0i4ZvEDvFNcmVTVfrIFHZlzw
BvOfMZ5yd1eskn3oGT7b7UH6sXmbkwtd3Jse46DDbOdqvBoYVlF8Mve9RffqMAFTFYdumnUFnGFW
w8r20D39+NNXV6xPfC9M19d05fkVjK04VWnRFGvgFxOPTlsmRYaPyD11nugtvib8O9ZUc6jTm86w
F3zAVosE9ZCSmDReMRJu5SajIQdCRyeAdbtMHa0R/hngE7+IBQSAyKlOHurqmVmZf4QinHkbIkEK
7gvITK+qho8B5yNf7q1h1uVFQpmbXzQtbNsHj7fFTtY6kd9+0n1G1eZ0p9iJzDw2XuKPF0QQ4udG
k9EhBgZevGuZgxYnrNXyV1EW4nYeJciDjgTT4oWBUCL3oISqdyIPTmtI1tFFYR/gWdsMUqOMWmIe
XzREeags2gS0gs0yt/QqZWQxyAt4LbkIhYn0mmUPzf0GgpT/3OeEkG9Ls+YxWbXY8g923Rjdt4oF
eTl6BrfUFgoc90gugI9E4EimLS8Z1V0YDPqcAOvPMPGmtSad0rvLv/Q+iE1toUw/rv7QG28gHxdJ
0LHhThDlTD5qrowTKFBBzD2N+yAEaWj5iRaiJXc1Ly6gjYlxsefKvV2h3tiv6gQAhdUk111LA7O5
qp3ZvtQGDGLblJHadJGQjZMGCGKq9JFKRL7RNGYZYemU06ZIpQKhoCav4y2wdA9l0hnZJ6NZLW/a
AKorlqd2gDPGhyEE2aYkEyVHLW7V1zTRtYk8EukUhwzF1t0stXjd9fClsm22jtykmTnk1u1clKu4
rhxUOpirJ925so0UOudCdSO3NFe4asqraWpjwq9YO6Qst8ZszX04lcDqdiuxUnxVe07ccImZ5AZx
CzLqBayA8Zh/77zxpvOfudcreVv7Ncm3o9n6JDLQ8iPRa/zMEEd5xqYoJvdJQLlSoYL7a4MhLAkG
62KiQnm5c0dvW1rDXcTGYZkvM2somku3b1PrFmJb6RzIv0LnkCHoSa6KXmOIVCGbMTdUY+NwVZYx
378n4yKSqVekIGF1/bB0Ns/94jhuhuI/da++V6X/10n5oJNisVqbPxTwv7RSnr/1VVP/1H3558/8
00ghZB3EwD9WWay3JwH/P40U1/oXO6mTjhmdNqBehyP94+a1BY0UYYJ4d4kCtL8bff9x89JjgT9t
+PRmMFogRf6P0tlPMtcf+gDs/un3n9K/qZxQBOqnf//DZsMzppGEQU/sPY/mYZXSmc+T7qPY0bMt
zWm3imPYOfUPfAqhc4l4PLK8Q6qN92Ne01mc8P5vvDluvtTDNN9WNHkO5dpxAxOS2n7+4Xr8pjlz
ul4//sTvB0dKRGg1pw1f/NlPpB9fzlbh+USt+sjV3F4ylZ0NjnsaaYMaaV4TYjTIAaozKwQCk32b
id+p2dA6Vlj2QEKWEdEBzrKS9jGChrFgQitJryPVuIxJmFn6diuTZL0apRvfV06pwv/Fj4AVjYWF
8Fwk4acz/MN10nv7BENafejd6Bpmu1mjSmP+mrlqIQtHZ/xAGI3FFBwLBfNxUmBO418yTBe+H23z
W6c259tGet5Gn5iC+mwqmcgV5WEmKzc6uS4fCaEfoqVeUftoFUKjP/+GszbJ9+vA/htZNwpUOjRn
OnKJGmWkyPf3mcWS1usrgX30k5B2fSQhP0lKf7ip/z6Sd9LU4vIS+N5/Plligl7cGhxpshJ9j6aM
i+egYegHq7sDtvORSefsIfp+PIS76Gq5xU3Q8D8fzzQk/A6t5HgJCl5WFOA7Y+J/IFn/zfkjTsTG
R+aRdWmd26v8nuWiVJq3702V7TzOWmv52b6Q3uOfL9R3E/3Z+cPSrLMwndaFXxYFzCymr7gH9yYl
82F1pQnolHsGgpgKl8pCSINjVm6aZijuEYR5ly22zxAAdHyfjvV6UQnR3fULzMCNMwm5AdlKb3Ay
rHWP3i8+NiVKH+wDy9PEQH0JrFVHfZLkau0BPnMQ5rvmlm5UtpemIynAkC/9+UdS/p7fJdhzcCVh
y6Nj7dNo+fmqxWZcosnp573KLWNTMSZF1hrLAxKQImoKaW7Qd7wzBtNCUTDT4+bN9yVdr2gy2iGC
RQMussgUomBYjJ1T6y8GqTPXgmbXF1dV1YtAIdUje3sw/Aq1TA+DN+iduHw09QIo/Ep3f0Cn9ERT
zQzrJFt2vNQNEhW/sJwVe2cQ6KyYHu2nrGkuADukqMNic2slDjqRGphSIzLybUzb2Em0KI99LPJD
rrExqI2OwTpMw79SXjxBxXbuYLfrdNPCXewIzHTty8rryt0UO2LbThAGEb2MgTMiMmBfkrAj75vi
mfIxKLua3D4ii26E3y5vC/gc0OrpsE2KwdqJ2IbhlDupCfWsdULNXe07kVr6I+qa6sVN0uK9NdJm
JmTOX5aA4DK646pBkdDU6fzJ9WpUcJVJz8/3S9oH+Xy5khV145R0qgYvI3fLqjJ1w3a4+1rnpXiF
fL7VoAEHaVx80wrNu9LqUgvtJCNl0YU0Xjl8a8fotoXpH/BsQPeNW5wJ8OIGct56baO59U5v88vT
+cSIzNjb8kE+y4ZK1aisz+JU09lzqh+QilaXMPOXJ60sMGAYlb5eG7CHGXxTxG913i8BBE1rBwjP
O0CStl772JG3OeepPtDh8YPOldZjYcPSh8jVT8z2mVxar03XN1GRmpjv2tmrNpDj+ifK9ZGEiFlx
aWak5XOT7DGIRGlq3ZlxNW5Z26bDAG0Yyek8eISSmW9WzzXvHaO9W/ry6n/YO5PlyJEsy34RQgDF
vLURZhyNpJN0biCkOx3zrBi/vg9YkdXuRmuaePW2FlkimRVBGCbF0/fuPTfyzXCp9AhOuyBtV+zL
6wWqMDqHqrovaePBCTaMRewOwX0eB1d+YL1AGVK9kCnEna9N4Plq64l576vIQNejG49Jp7XcR2n6
BHrWtXZpIyPc52ZCYCQ8DmbwOnqRuIKa3ak+uEklZIkCz6xl+eyPK+D/sPHaJg1qHwJV/O9KGY78
mMHfhPRflmECGXWBaL/j4ep6e8VnCEll4Fg4BfsoWpHwIbY1ooALExPdJVxdOki0Ul4p8NVDi2rZ
YcSP6xdpTlzeTMAEWaawwl+Mo2bswnxIPY2AMs8ueF0sZSxUHNuEKSbtWvQCAZgdIhMEIISkKIb5
hz7+Ofa19qdlN+Oz3tX9nj5Wt0s6BEJdUOKDVhVo5DLxl6avdrsWZumNMgIsQCI+BjC2Y7vRdnmE
jbxaaZXF9lwNMmJqp+GbgdF9A8gF8lQSlGsjLYxlPLZAbHGfbzWryi9JWG4Q+kFBQFSaXxKAmZSr
yBqqvcu4eWUVLewgy0HH0ajJxo+78VcnCZi6JswxXfklRcHUjQS1FbBhS5GhBgv4cmgTQx2htuVa
7Xo0kjKs97Yl0XWC91+JUB0vJqk2T5Pbo97jRb0eI0YLq8TH2r5Qy6J7J2urX7kpU+MxjusfIfRA
muXogULAnCTD2tqDolJfpEUZ3iRJT3UyyxGLAqqZhVqVX/cRuN1qjIUH1UrukHVVz3Gso5FWwUhH
CnUhcoZxm+Lz2/VGlWxAFrSPbKbTHWNotH9KqHqEIbH21Jxkhe7/ykoLn32vwe8a9RKk6uTvbYi2
27HXbW2JEyxZxfS91m7dceZJFN5AB+9XH1rMSk5iDQotuJnsEo0fEEv+HeGmzdOHZretdX4JUy11
y06ZU1IseHFSt6dgKdne499A8aqxMCwnIkW3pRSTR5c4Xbp2C2YfIdCy9C2mgU5a75EGOLQw0SxS
A3ePEYTMtV6gRMb83qE3NQ2x1dSs2vq5Yl6QmaHcjRwgXMHlpLzwaVyszDE0X3rfRJdNb1Xeqcgf
F34StHe1KkDIkFT6rDrmRZNoMR7Qqtg2sZh60kxU/cIcEGNVLAp0EvTrTq+MDdEVwy4DwLns0jjc
FLofrtHuPGg+pudeSiQFSW+u6Yfe1n4OOB3KZbdF6DeGWy6/nfyoDacKL+smq9D5jKakeZe3I7NB
qOe1jhT00vUzcg+MYWT2kjvCCK+HXgzZtPv4vP/vhvXMhnXeF1Lo/L/xU1evUf7++9j/33/j3+2q
Zf2Dhd9EgwS+w9FNl1r3P9tV7R82UUzNTJpFTNKoT/+zW7X/YYw1m38ZTjqofhhZ/We3qv8DPMLG
yAneCAOt+1e71U8lsG0z1uHvzBtJiw3lnyXbiAVZl6MyeYW/Ht21OZIAfPPb1TixXfx8CMJu5p01
u2K24B/sld82Wn7fpkog3MnrZoD25OB4RMNncUn/+5r/D44y/4rfjlL7LrgWamrSsV4a5aUY3uU5
D/i5E5k3Sb8dwo4Keokdh2ing60exmhVTW9fnwVksU9brRk7wSxVCJ4MBHVHd6RJlZKUporiTcnr
H4Vtqf0aZKuAx8mhTbKA73QVzT2Z8T4BMmq7GRp9WFvxgLph6PptRBn9KMJJR0wwNTHcK/tAIEBn
rsJu6C/dmgSLwmf5oMnbbbTOR6qpijZc2FkbP4xwGRZ2bKO9svAcOEX5kpHzENPNWGOUIzwI/Sao
2xA1masRSM9kEYh5OS6SqiVlPqqLC6tu410IS/FCdSbru0IykrYIWVuvVOSwF4T8jsuJecw6VMzu
QgaYkxfJIPG7tEl7iZxq+hZJ/mtYUgLHGA4skdl7P8oglyhVt8JFlW0N0VwiRZDfhnw0Dr3falul
tdN1QeW2MzJKkbTVjA3DWXrHQ6ldOWqSrbEgDHTkh+6OaRN/hEDYSxue6xpAkRgRaTTaFUQt3ofY
xSlctOGBMqD/4cpsPHQTDEf8zMQa4P/neNH03ueW/xyWiDtXRIFM36weXwYkSO29rgccMGZjyF9K
ReGLGSyVj66YNY2DJY1D16n8ofkCm4Z2VYwm2q5MMtWyRtNaUUfLS4jROkYxI2AEZuZ2ueT3JUvX
lPayTWPlmiDad8ISDIa+sv0Zz1XQJN7d3DW/DwKVm9Eq0bMkzmunMjlMqGwrbZv3xvskC4Z8IW4s
chFUInjSkptg+hOwbZW/l2EFWZLclewJGWoeI8SF6AYr+wJXX3hVEq611s1a27YNVOI+FfEuyHUU
/jUScVxJ6rZg8km0kcVw0fVJxnWohuPllDoB0eGG8Ga+ypJvp7Wsqhj4XMb2LDaZ/yTF1N7LEnDa
VLsND4YTmYc0QAWtpn6yZyePqVYp2nXn4oVwwCOEfH41f5UhflgJ1s5rxrIxuzZhZRvQy4T0DETC
M56vfe0OCFdwGINIvZ+rP8TQfWTeiJTPOaFZKkPs2n/zsXXDMhKKfy16l9CyJLTtdmFoebuIfd+4
wf8lVnOw7BK6vbHHHVNdVoqtoa2f5kid0rr1FR336NyCtsmDuuwN89HPqukgbXr3y8HsVOjPlYVA
vZYw39shhXcfhf6bHEA1u2VfoKYk031LBorzy4gTBqeBL5eN0vQXNcSft5Du/TpoKwPmMjC1tdJI
FweZO18PH+77Cp3mT5ilXMmmG1JM8KUKI1sbvQwR02UaBMaDOiQTqdM0LTmYqW1xr9Zbszf6ZwfU
9kvOtudAyaSyXxbEXBgt6o3Ijjp9kRma80NLGrmvsja7bvWhJ4lIz69y+jQ3gzbpDwyeSbdqGkcB
zq+ZF70Ixls4r9MmKGvnNo7q/JV6q6evweBsICDummmVdakN9njVVK55kZR6vtUqE777KK37ctTZ
v04jCCm6Nt2SVjMHqNAAh9jBfHmoEQWTXYWA0samYoHKAuq26fxe/YUTVBKykxbhfVV38U9zsiCG
w4RYJ0pG9KCvmauBbvOmHEEYSGJkslVTwpzmq2KsW9WoLlKaJmh8AcfjHcn8AJ5ayt80fSjIsWv7
S2Hn055fGzwIRjH7MRmrC+Tz4zI1ffBZMQ0NlO2kHu8cKoYNahGLvLTA3ZmNC0LbGop1iWdnWyPh
zDgBciKWjo7WgSqBfJ+xrncK6gNOo3LGjY+CYg0Cm/mOUFN32fk4ohZDMQ0LkaOTztO6ekOPIFnG
uuTAdsjZEnc2LiWrwEsUuZinO5t0KYH6xobCvhEBpa3IEb/0gDBoKGOZem2SQnuTdt6AX4Nw+Ktx
2/RxbIb+xtXUZP/xj4vcMu9RXde7cQgI1JpMu7/pkZ/Q0x3lmqZoMa55hieurnRWhhagtP04ZDSV
ibGwGpSq7SiAXeqpVN/IYWie7EE2K0AZ/KNGrSvrKLLGq7wkikQ0gbgz8sH/Tq5F8dhFWTZ7c/Kt
aU4MlCdNXYDCyZY9YomlOrTJnp3dq+Pqckc71SF2qWV26PiJ6sV9QgLUWHfXOIG4fHloKnSY3OjK
SobuSlNk4C5GSPBeobiowpySzVMt9I4dv9Nle6gXQ4JoxMKDixlq8kAA8INJN5g8N0qse21o1GeJ
fOEQGQ23jsSmaGmWRFDZTKxR3pQth/2wmRE6R6ukbklrsSvlgZSCvsc/wa13cHxcFrZe79pUD3+6
Gqa0JI2t+6y2zAtfK9xtYDXNSlTk6PD2K86WarTeAflPHnvm/9s8r6x73G7K2jRIsXGkzLdB4sJV
nj92jatBVceRcNtbtrLGNekuC7fRF6FvDbc6uRCvGv22dV7ygFu+kezhHaG7UA25zgw1f4/5hu9E
ozYP2IOmRx6k4NYKcdjJuHXpiGQdzbAGz35d5lun1q1nSUEqcUoI/zJlID4u4XG4W+HjnIDTOR0m
Re3eu9xXvmXsHZeTlDGIa8X69z4lcvB/jchj6Nzr/UY1Su0a47byEPgJi4yeIFbFdbtWzCH6TviR
Q0ZbN2wUtTWf9HY0nrp69sWwH77mS2VtwipUyEqMlJVSGqFn+35xRZZXfVeEhGWImhGjkujD9cdV
l2YGHZ7G/41I1I2ag7VCmhJfmEB7MC2GxRx/RkwMD+JmMAv1wq5AwuduLHfZKPV1WWXacqhVg5cY
gDvBNWN64ztasNOw3AEpnZ/liWjPg6sYDnWFY1xMTjRc202OggpG9VIzZFctTJNUEqDW2Q4huwWO
3O+2kkQEc+FEfAzVyeD2T9V0BQR9utKqxl0GxM8DawZwzRKoaXehEr3VyQgQPsS4J0o/v7FBnyNA
MfFvjU05PmKqMk2kK328ntqx2dha4l6CWSYaJLHjGz0JkdDrItkbbWZe0HLGP2r3ytqvy+GGRh2f
bjvM5dauCgXmH5JEmiJa7TMz1kKkxkPa7VzyGBDN4XW7Am+Va8vczosHCIP5pmXBoQbK7eYCiZm8
AVjbLSGsdktQESBdeq3cV77Vb3ShKSMayVx5aFTS0Ja4p6mYcR8v0o5lQw0aXk1pEvM3NXM2ptMx
l2O2nW+llmP6b3mcSPejrHYj7Y2O3nhlZFWzMvpefRtdR7SLISr0hWI0mEIbXkxoLmI/Df10qLEf
7a3eGNcOw6sdClLSkvSxK0kdcK1uoItXsNLljT4dVGvgnVd0Oo54XKzhAU8veXwEQHaXrVTipc8/
eksPPU/AS1W+12ixsY3m/E5iIaxtz/hlPiOMvwM9YqxyCHgiIk7aKLsXQ1KvC0Zpa7Diylaahaxp
foziBQXEHGySV/d6p4/kQUTKReB3t2052phgKgwmsfLuVKgEsXE8622qLVKs8ZecRkIOT8HKaQZN
vXGcul8XaSC2vh8RnUFdQjKciRAwJbdsTYUY7svJzJYEttyKkgykBPXeDztXfjSTeUNYkr4RA9Av
6rZq54S2WNhT9NAXqChqRwk8VqstF2Keu+FgCfys3riJ86zkQITQJtDWjOYoUKcPiA3QYbSrjlSI
WyohKtol55uXcxQoeg6DFTsnxYMMrhx2aNIFTCGjFBhqgQlqO01x+BK0SDKS/8oEbYcOw//0ZyYo
WREXYWyVt3melM/kupHShIrve6OU7Q+c2da9rdXGsEqdMtm13TjtReQmWyMNW08JCUxYFUFl3BpO
Pd3GRF7cl0GUrLustcflMNRo1CbLItuw9pd+HYZboAzxpqsStuRqGu2DWBsJjJHVm1tP2YXmKro3
gRx2MWgWgd6XGwe/eIJ/7I3yXvs+WLlzpSElpJ0rzOLQoY1XCJVp+1t/GlExjdBT4LY1GwkJYiWy
jCyzhP4yUo6au7gafPMNl0zVL7twGm+MOWA0N4EitDBXvlsYG5PFoIXiekTD9j1JkewmZF4+kR1A
p7rKW/1Rnb+QlpaVpEw6oTfkeXtBHIVxReCRfMqlbnoDDA5M0EF3Aeoo+SExo9Iy1ri5BSrI284u
s59ZY6vLztKI0/y/saNaIugUy5AYAIUNNkOD3GCv2xgtOBNpfNNzFIPkn+Fpi7ouJIdwfEdB4jwL
LMtr1Z2cZRCk08Zs0hgIFQEY1HgTn8IwC9tFqwyABsaalSxOYy8GWLMoLVvl9vK13Y/sKlZFqE+L
nhS8oCmnVRNlD0oaPQ8gEBf0YiWSOxV5JrOZRaKVT3Cv9RXhMcy1YNDS9zWpjLeFa8EbSzIa71Mq
dnVNBBf1fDb6gU68Rum0iqcjHc08tkuW8j7KtMVZVJs7rbWcRwnNY8G+09myi5ldqhFWSF2Rl3wU
01tKxfh10PTiW1wl1XPZloNNyhPKGyIEqijZAhwgRiFJKGkMRvMHQ9cwdTdFNLwktUW6YUto5b4T
7XvQOz2+VfTGAwDHC53K9kdeqtYSTgeRCUpyjc4pJRRHV9KtTGxS5blVlyRx9kheq1JeY+gLrmOK
oUVspHGzJvi5uqoDy182xHDf8f7/lDkkvZZvmovLQyQL3ZcTkZRNe4tIin1HkIaPQ93ofLhsba3B
HDg0BE+86Ur5wrCsf8HCdz+1ojE2tkX+nJL3pKNWEyt7qegkyLXpPa6QXi7DsKrvTBVD5JKR0sYK
W3UzdR1ma554T3EKYxuGln0pEmtkcalbexdmLnvTWARv5sjoNWclXGAHCzZOMNgPbHX4nqB3ePEz
WyUtwn0yBqO/gCEktvyVf6NSjcj4aadOfYPVY3wLJr9Dwdw74GMIf7xy3YnpFO3lhQvraFsF8QAZ
y+Wi6L79ZHeh8RB1BZHKbcQLW7uIuRGJoZ633I2pmFtJfO8te5BHFuTkZigna19VdLVlL611meb+
a+EiLkzr3vHICoqvAX5NmJAR3i5ETXU7NKTRBF2f3+VTE1DhKocsy+QOKwR2Zgz+t3YF4YowScSi
Yaf/0oI8XxZxT6haGwGhzMP2BotxeAn507zH50aczHKcfKX9jqoDbSQsNpik8RrDerma0BceCCWy
vLRnRsrUu9iOnZ4SHRaouBfngYLbqds6bR8CaLyLwVatvT5jJmRfv4RubntxEPLFohDcs5AqXka8
3CWlnL3vjSy4boIqof4t8l+tjLsI4Xf5pldx+R3LPblhi6AKk7dCBZJ5oWHOv0CKGq/oloAFQi/6
0AoC2ZcKxHD3OkrrQCwLkr0HEApFaW6qfGBC55AHeZ0zHnzIMxzdGenlAKSaYFXSwnqwRPM+DJBq
1IlSpa70es8c5odtsmswMYkzaTbZJFWQwCctiXfkz2hrthOeIkS85/03n+3MeswCamNiVwOPqjAF
oeD8aETUQhkZ/aUKzEmMfe+1g/VqswVBGH9p1kjVJYEgsU2bSGkd7QcpO/2FUQCqtCooOWqS1zek
mngdUUO/QoY4tyY4p0MzuL8qAlkfA169b0LYdbgyG5g0SNcHf9Ugn1wQil1s0aAz4osq3KWg7hZO
Tgfg60bo5y6oQP9hztEjyFuwH/3Za7UGJJwdfgavZ/6BEZNmXFQWPJNA3fA7/K2QxpmP5mroqLD3
f8J/ox8fqJPs2hsL1NQqYOhFlCHsTIMyXX19Yp+ayBxKw4xCDAIuQJa+P09MbayS9qPGiZFC9QC5
gE9G3GlXqiS59etDzXKLP0QnH4eCMQne2uWIR9cQl7A6pjqHyuu8vSQbGAEE4t6lz8OLkGHItkXH
w/X1QU+dH3Ji2LTI6UDdHx3UjHxNkGzdeGPCVcTaz1e6pmXHntQ4c36zuej4/HihnQ+TIK78o0uZ
sPhPJWmyXjaGur9IfSVmcXPiXSLoaKa0P27LUaODmE7hFQbg4czx5078p+PriPxcCwOmOFb6jXjU
QkbNjedkCg34nBO0qv7b19dzPonjg2BeYqiozrOiY/4e+GniLl20HFLSusXRQRUR2Lp/nQqGxdMo
BgK2XBTnNUXy14c+9fzoZKMIxINgiOYp2O/zDtc0Bi0Qej03SUaiA00Z0FehEWwralqRvEYFNoYE
jX192PkJ+XTGs37c4M6i+D5ya+kNwZp2xGFtWLt7Leu+YatE5mTx1Lo2z+/Xhzv1wAKyxmCLLNT5
RPYNiFrWFGfkcJgJHipRbdn8D+vKt9Uzq4z2WR+FlM3F7ccOnIVGPb6g0/TvvcSJ1/9oPp7N0W9/
4kQbFkqTale0lNWt5Uzqa+jPzaSeVvzXp3vqoUV4g1PV0El++fTS2LqcsArVng6q6ABMiW4+5qwz
Rzl1UbmF8/gKdar4GHL9NiozBt9ojYyl52MV6GKfUYRLKqJmoAv6+xPCNk0PBAgBI8b5p/x2qGQg
8XNMexbUvkpXqCteLKd4+f87xtGiFpkSt0PHM4IB42qy6q0B1+LrQ5x8OHj+NG4OjwcG3j/Pw3Vj
p6+FrD0QUDwIrSr2okDJN3V99BwqrDBV3qlQwhizlKgwCVbDN/j1j/j86hHzZTJCQQuJMPZ49miY
ZasrhVt5gTYT0woJk0FLqkuwJ8B4Sjc/8zH8/DByPJzrONuRR9rHMs+KbZUzlnrlZflAgWKNBwQW
9plS4vOziOjHAbJBa1dgsRVHFzbQ5ARtofIiGbTgcQqgb2V3aRNmfuZRPHEkToLIBcisJjr0o8fE
bSKQjniFPZY2QJxKc6GP9kNZx49/fZs0pMsqWvW5OkKv/scjb5UZBrIai98UkcWbvpL0B5UoX0aV
f8Y7Kz5/Y2G+/naoo28sPSrLR01OVClyI7glBsmZvY31FY1zu666fPpGWnG2NZl/1KvKoLuv1pX/
3WLLukb+I9cx09+taGijZQRRZgyOpmRvOnG5l/qg7II+nK586IZ3RpXrizZgWsS+SuLhkbHc24RN
X/dFSwd7bBH+0GaLsXpF05kTnRELR1+dma1i8jyiBkcLdPT6wa1RwIK3XNMmlE8umdLXBIne4f+I
XrOptfewbZifpv73ekBTihWOnslg7Sw0aJHJZFYjgXAp2m+AUPIluq4lJL+7sneu4Klj/CqAejZJ
T78xIs7Ur2NdLIIelz+6KXuvxAoGLaMwPGbb/UpKRyDFgz9HC8++TAy0DHHioqNjvV4BLlxOdgBr
ijN0uVqC3GQXOMsbDtb8zEfrxJIAHF5DwcE3i5L/6FkjRqai+hi5LrHSEJIOJ5G7PnhBDKyHABe9
975+uD8XPCTIYJwAf4/sxT0ueIi86Lq+zArPdST+uqjI1gBCsbDqJY5MJ5CXIa3XByOC5fr1kU+8
vlRzqgXqwLE/7znqYOyUsLVyjzbX+NxZvfaCL1Z7gB8dv399qBMnicCD1YheB/85Lh2Zi7LfHNvc
g//AVKTTGOIxCWpWUKjqHY5y4j0aBuzjohc07b8++InzpK7S8QvMwTfoTP5cPmzkbLSd8txroI5u
qz5/CPBozVbW+sz35POR0NfzPtkojGyMMUcLIj2gBiZ8nHrCcZ7gAfQr4Qwtb5Gu//VjSrmBYAph
FLsP9TjAq2wKMNUkzaIraPvVZNF41eObvjetDY2nn397AQ2VcDnqGyw4yDmOvihBlMKNSCtOy8x0
8IIjoTA9EazLJsVBfeYafn4BORilDaXBHAhz/Pmq0IaEVptxZorxEOrKUzU5P+NBfwh660wNMr/L
f1beHIptqcWpseYfU+szPYzGXEGIoZeAmemVunCRYB50eCnzbk+b8lw1evqIYFORsc0v3fHnxSht
p5iPWGndPnHL1wJvoF4n1aLFZQRBUvyt5QMxH4U3TBOqjhle8eezbzbsO6RvJ57Stnt0oZ5hJDeE
zZ45zOfCZj4MW0PC8qg+jPn//1tRCo6UqAn+tNcpQnlQbCi4JYDE9dfP4edVhKNo6pwPBLWcuvHP
o5A0StZXrCVejZt6QadnmcbtLzu3DnGFnLZ1YJfAlfv6oMcZbwZeo4+FwzZNrFPW8avmZ5N02fYl
nks+9KJPkdAu8zKZrgaXKf0EenrRjG4qFkQSJuHSnlxQZ41qb+VQBbuUOfKmpywCfl3duTipV5Ab
KA7msqAqYA0ii7O+uaK3vEA25plff/LGkHnAE6c5rnF8Y5AkhCmTjdSjO52v49GN98pAn/Pra3Rq
3SOWfG4pgc75VHJmRsVnJChSLwdngUi789QEJqstz1UtJ15YuE3UtqxDeKOPHgDTTvW8xEviCdzw
CFn8cDdY6jm00akVCEMlbThATDQ7jh7mCdLYELRKgniIFLnO5jM1mC3pc0361sXG31fR7BmRifLJ
ICRUPd6hwm+0OgRXCXtH/+d87erIOmS1//T1PTr18hAxiSGLK8iJHV27oUlyGLS8PGlkOrfJqDFi
882fDFuKTR2Yzo8+BdZGt7A586k6teahiDWoq90Tmx5ap2qog972gkDcyFx5neJgU8aPwBruWa7P
HO3UA8+2h/AXmH3Edx6tsCnnaFtAW70yKJNtZpn2oReEU319MT+SQo4/HVxEotIMYEDIl/5citxW
DK1Jy93Dsa0+RpAJNgqKYzA4egcGvLH7b7EGRaktZHdTjXlybaa2vg0dNJ3TWBI2FMQljg6/Xae9
gx6jBex/5kt6DBX7WLkIw9PnN1PHHHx0y2u/UWE4ZXxtBoMxgaxeNenCINKdBtun89QOdCds0NyX
aa5Hj7gsGjD+xUuIooOIGrkvewyidJHchTUqJRkOnMfXF/LEu8ZMmxIUAzHgq+MPYmrzG6KBcrvP
p5/lpMmNWiKm9FP0K+Pr18c68SDOidZzXUGjlqr7z3smtFGFvSYp7X3tp0rDYYV/95WUjtyz3TwG
MG7JMxXGiZdO05jYUdHwxfrU1u/qdBzqoOD0YvM5jAJlKVDtMMeop4UuxupbVffVCjVG5/39uWoa
XUw6UhSIxyulobjIDZ2m8NirXVdWDwO6Tg904+F+JMHj6JjBmaft1J3k0tIGEFiMWcqOrq7FtLEx
gAor5LAuR61DlZDr8tBXLkh6i43012d44pvDCVJD6XzYKBaP3sDMr4FxFFzaoQuYXBj4idSqqFY6
itj/yaFckPgOwEL6/EcfhNI2IknqL4EmbpHfmjDKF7UtrYuo1bQzy9epZxQqPI8nHKK5H/znVeyQ
xOUTnQGvydqHNize8cE+pA33LwqqA5BM+debIxYwTBcCTziTmuMXUBuYtYlmyr1JTGj87P6ubutV
SR/gzIFOLMy01FUQjnSesXHM9/O3ErGcgOepPlvANDCfgmHYOlP1cOaR0PkbR6vyH8c4eiZcJU5i
w+AYCPq1hQFWat+YjXknWstf+CnOzChQ+4XZ1+WqseLgW9HXNmIhZrWtU5NBhStzDfWSSa8xoIAj
oxLmxwipWpf1fjKM8CDcYFjmY+d/xx6Xb7MGcRa72xEAeeDvQtNhSKEOcHE0vHCLmPH93eRmiK1y
rcEUnDX1Vu0qgrN7pKM3capSHRYROP4kqm/CwQ63Wt0Qz2Mi0ez0MLvqlLrznMR9iHAUL7nCySaj
VzT7MW2A3j5Zh0U/lWuQ9SZi4aS/LAw9WvYRNuOvL++pZ5OvuK3xnBDSebx+WhVoNfjJuYdM+LUa
5KsTliQIgFfOirWv9MX/4LWj5qbYo33PQOjoXTDDMa90cHGerMK553Tdi2TXy/xM8fq55WfQKxU6
jT96BID9/nwwjSEJ9Xpwcw8R+aEsI3LbeudHlXxjCH2FIGXZmuIlIJL+66upnz4uXVquKJvr44LM
LbMqK3uTnkgxTs/hQGyxUxvKAaOLmq7RzLDHmUFJa5l01SoFe8FwO2chr0QHWR41ZNwrO11tlY0m
DajfCEN54Mot804m2G78ZmodG/UBKWCCxXDlSs2i92JPq0Dz77HMAqSazGpBiCoZ0HIqgzVhKTjK
0/Idz4d2GzspvJ6hh0Rmavzv2WQuw0bGa1uxxWOlm+duxak13YLzAYCTNoOuzZfstzUiUhuSp5Iu
91T5OjoYccde3SYaoc5fX/tTa9FvxzkujLqyy9LCBb7umKm6zOk3AG8L118f5NQH0YLCyFyBeRup
eH+ejEqqQlEZde4xdHJABuYLNuNPRUJ8F0EyZ0xnJw9Gv5I9C3nEn8peq2YxymE+ob+zMnaisPXA
9KMARUuN6/LrMzu1EFi0/flaYNn7VPxiTdatGBWVV8f1QTQgtok2eSrS+h2O6wGY0ZkreYzdnAtZ
dg9s+ec2qbCP5zRTAx3CMajT4iEltXoS2t6Z6n4n6MWvCl0JPaOs5HIoXf0ugkjtjQGmhqCI8isn
cJINQNDxm40lCHuGD3v7zPU49dhyn3XaSPRvP9E7+sFvlCSkzOmr8l13g8dQdPcQ385d95PHARKC
0QXRxqfioOmUEXKklXnsREu6OfI1H5V+VbT1mQ/pqbKV5hSiDXX+P/bRe0h+Aw4OtJeexDMCIHDt
9PmhLsx97Gg3aVE9ZKl7plFx6gH+7ZDHBWs8GSkaPTXzlJ7MzrZ4d40Ucbu1r4vuzJ7jA6d7XCaw
I2VIRvnIXvhoXyR7B5DFYGcsM2J8kWH5qyeTAsuy5gDzn6N54CwvM1bkNSkZeA0UbVZm1oj+3K55
MmiqPPmV03itwLGAqw2fUSjre3jvxcrJoTmQH+FsBrt3Hh2TVXNh5cQEk11HBHQytzYL8UvtBXaW
woFUor4QqniNFKdcS0q+CHoBibR6tG6zUdyXiK752AvzzFN76i12Z6cuLQ6e2+MBLBlLDST1ksqv
nHaTnLSFVI0nszQv6JmSQTH2Zw546hbPziyEMjbN1uPLXsZaMFYUQ15UuQq6uLYuNxO73xWZn3D/
mlmT/vVC9aGdOLrTKGYEJ8jrwjbz6E6TB5QyJU0zD5iquwz71ro3QkIkiSIwL8IiTR8/qAaxgXLy
wy7ghDJ9zNpJriWSvq3S9yjXv/5RJ647xcZsgXYxBn7a8rrW6GRS6KmXuIGxDoHcXBFnMYMQiuYp
BhbloYt8+/qYx7TzeQVFlUDXZ161YfKIPz9GwWBOhJ3xRjeTj5RVD4wNglR9Ay2v2bq2pS94UlBO
munaDepwOTKTwXlhaKuvf4h+Yg2bfeEzsYxtjnHc3leRRlgZMTn4lmNigT58DZGeTge01TnBK1LY
OxmjRsZi1SyClCaypmTMUWfc922v9+pmBMz6HBLeuiTbTn2mLCbZtueRwjGVbBD1mVsk+e8jYmyW
bCJerThcoxU2VrWSSy+0Kns9hK29coILUST6faLnww2vLSa0kRfhKXQAj6eq/V1tx+TMxvzU+TMB
w4NuzxP648YR7bY4BU7L+afJcB8iSyOyYYieIk0JN19f61OHQniN1gA3Op+NowKEoVNVZfNnyS2I
UywrZ3bzDSWhLESOPn19rI/7dvymzd1fcE90GZEx/vmA5YqVtj1pA17ZQXhZSAbGmL0mQCk+vI9V
bqfahQZR5VYOor8WQgkOQhI7YuhpuS2JDt59/KD/xTecwTdQNc9RBv+NEvjEG3x4H16b3/EN//4b
/+IbXP0fE84dFavLxgSSOE/Nf2IbVOsfxE2CvRhbQMpv7vG//Abd+mf+ilCaISb9L0jDf/gNwvwH
CgQgNbamPIVMUP4qtoHBBU/Sb08aHa1ZRkqhZbBpIrnhqDhRpaIAIinUXV+J+qlTDPJp0vGHM4j0
GhRohcsed9+AAuGOD/BV05TdM/FpFc1m5b5S62bfjmBoKseergj7VXakols+DgESB1pg4K+tbRfg
sgu18gzHR6NOPzFobnPbHPWDYUSJoMLOU83eTVoNTBhajFoQq1uJFuxdMhWwYBNZlldOWas2PiwC
KxG8JQS6ZAhDfXoUJJkGKtFpZV/X1bfUyaUJhSDPUm0fuoMF+V747v9h70yW8za2NfsqFTWHA30z
qAmAv2dPihQ5QZCSiL5LJBLN098Fn3OibOnWcfmM78iOsKW/AxKZe+9vLbnzMt0e9hkCFKZHgFPR
ZCpQCes6Ye0FfEVeF6tx9trFfLahTrO9pcLfguuzk9k/0PJfnNNIso2UCrejVzwliwaOOjS87UiZ
tU77XjSJ/z2lFuLFqzmQR95hB9CVG/kDlJbHeRXUqSVvYTiUc2teeKKtBK8giV2SAlwRVBcPi7Fi
slzt1rZY/Biw3BEYGjq5hrpZSG1ZHgtt9ncTh/xXaG+ElBimxHCaP6bbNgT0aXHdm017LMzpuWhz
61DIqQiNOkiPgL7RmvZ1mr3kcw7OdlH5yfPnayD/4KvH8WVIa3jP1XBn1ViJwkbRgFOp+43I5GZs
nV7XwhkiE+1lOVundC6fZyXxfAZGcea5+ZHmQNatpBwfV38k77BqGMn4SjWLPjejLnCAvczb+0h+
qCs/wD58divzs61yeVnhfYWQVG/WrPdw2chXSjznWrXNsZR5FzPYGZMANGkRdu6l63RjL/r1Lkvr
NizN8hktI2AqobW7slY/3Lxxr2t3Te6I4bucF2f406ghCU0kcbmMZKwU8fcZSpRZWG6slJojDvMV
MF6VXSVjJa59ubEzGPg5edSV9kzuO2R80gybUe9/5KOJX0g5+YcPquc8E0UnnuloD2m3kNYr0h+J
lbS3jiYfHZnPj0DbKjBn8GKh8ebHpnRdQqw6jjf4DVrYOCOhKgfnqWtneyHMYJ9Cd4icTAsOTJT8
aJ2yPslMtnHC2hEyirH5yeb8o7XsNlIOOdM0hT4ERGmI29aqYWhKimkrGjlHVxB2tYHcpDk/GU4D
iKoqn7UqOa1rwxZ5IGzoSO3FYUMQWlAfzlnvBOze7fzTGh3xNq5eVBgyLMqJCsegevJxkO3LKzRL
48V1JXf8KIAKW/aqfTL+x0SW8n32263nE/8QhUK2u9SzdiT5Oj5Q1Z68x4q00p2rAzYjeizym45G
0d5qcx9JGxmhyKjgihAAlJHUjTU95EVrnsEEiJqNl+TVuLDKNUwm+W2sejI+iVJ3zBwbkVJcFmnA
QQS46bx87zsW1V3q2WRmJc9WU07LFJA64qeJNGZnMf3xbklNDpP8NPp+G5aekm5P4HLMPpdiCLjX
poCCta33Hc9dAMuvg8PVYm4w63VvqFq/ZE1QH6bc76Ks18yDzhwmsVJghkvhHrysZZUAsRS1ZPV3
DjFCUNxbrbjrrV0SrGihsYyGpr9+nelyPnt5N98A63jnlnrBGquTIML4VffyTIjLvqG9WsYChMal
0fLvHJREnBOafK5FQazK7Zz8mgEsBVBxXK14NWrjrq+TL31llj5lLSu46mCdnY0AIYFnqSs15t0D
zUDtkYqWB2/OyWOi3n201oEgs4tscauCmeYuaZsZnP6iX7vJ0u5kQuA+lVLewEZvd/w9zb7V9OUg
tru2tBPasKuC/Y7Ca6fB6wairu5opwOOXobjZOgZSGWJlJWtlY8uwG1wJizEr1vnaKs6+CbM4d6b
NzL9UFrqaPnyq7sU7GV1XdsRqj/ZHDnjciRdEEqjk59Ja9s7SivaZRmdDKbqaMSNjtuwa2cMOsTM
9wl+rxDMwE0++eXtFhu/XnJcG8wLenHezGY4k0eLlEcaXGKAP2QBCBhOm34EJQQ3qyEOaG4Ea7C8
DkZWrRV1SbhRSSMd2NZJluSp6Rg5YWpMDwxV4Ibx2xLzfI2na2whyFK915Y+OAldbYrGGXQ4utFv
Czu9na5ZMhoNTYvpwvYx7hDOdmSJh6cgL4LY8suFuckqiAfZnwKCLiGA6k9QK1/q3Gt3MOPGvQ6J
IpqWYI00eyOEN3O2H8d6Pmtl/x2gxnUlk/FizKC614kgVwWJ4papFP3KpJe4a/Sl2E+51E8rM1pH
zUGx3kN1D1XT5JGfoudjAn4hzl1UoYmO7hbO5tu66gtAMfJ2WSnfOBiUF6dLktBYgFcy97eE3VKA
LazUcBhyxJigFD6Z0Qz25M/e6DaTMF7JdVODdZJrzBOJGaqCpZ9z3sdGk430Soq7pDSTKAMwe0PU
R/FwN7vQ1dNXLIKfXdD/sGVe7SuHDYOa7ZdajFlUl0P/XPkbaELYIoRcIz/FaMMKGgqgqSyioQeX
5o7ppeI+MNvupPvmeqUo7O4nr3wb6wT/xBZaZJVSL/4CoNOW1iPnpSaiewblZfZZ1wkKf5gNmsra
JDbLQLu7L5S3RE2gNfsB9e0V41rTTi6rHZGo/hiyBIQQXfJwCngPU1Yiywp6/5lC54pAfoAw2RDX
diEjknHjC+t4+wrU3Su3fSmv5dT4T73nbBZqfXnErn5yEbVGkHDT+xHNyZ0jk+LVg/zAYAKEgSol
XdkOR2v0SY3OWdHtnCHhi87yzP4SAJcDNeNitZP+zuaka0b94KX80mpa4rUn+sqwRWBACDG/O83c
OPHC7xyandHeKmOVR5260JF8lP82lYP+OurztwIw0e2qWxpZPpUpErLSunVqV+1IQs44gfWOAjXd
iigwFUnFxHG4IvT6ofcD52Fa9EGPWDXBTCQmdh0HLMbnIGgzbjdqym9KaQbtkSfcQ9cZDrdM49Kk
FkOwIjTgVA95x6IKtKDilvoVBZbi6+AGOCVTpMoTwQmIhGS9EV58h+znPDZubn4z0kKro9V2Ayal
8nE+QdhBYp1TfiY25yzzN73yqxiv8/C44q85wSLwrlVGqDVo3LvVbS6YZKUXKx4H89HQ1oLLGUTW
9yT18KFQ9r0NpJNTMBI2OqTciUU90bfIrS7q2m6tYtGTS26l1T4IyxZ5tPBV3MylCbBHTzCEebIb
03gVvqxjNVMSb/wc7YYhCjARk9wbdKJ2He/rIIWrHaAlJfWh96r8hdWsfOERN36tYNc/loVM4CR6
+Yl5B3a8SU8clDhdEebaQHZ7cafqOTXzYrlQQq2ZHQZYGWgIZ8IMQTIw/So4m2ByoqyeDbLedtNh
ykn13aoP4l6us3yB7DV+d7qJXtzQBhdYNvLWTjPxpWVsFSLK0BYytnoAYbWDLozd1focCFm3EHCc
YXrCh2QGEeekMYiZELPc0K66Re3ygvvhwiQLuhg/qdwvUwJD7GtaAtuKFYhzdj+jHXAjilmGi3Dn
dGeXtnvjwqF4RRniamxWxsdqbRCrDVmjXVcNDBAgic0ecXZtx/U6V6dxbHSoZkXqh8zpaX441FP9
oidzcq/4X49zzfIq6uARaxKdiqYfP5oa0IeWecXelWt6EQ1b0qpRPUzGWtVPBu6YkMkT8zD5dXlF
9arfL7WEFJL2VdRpazWEjiA9OhnNdF/ZjhAxvBpMn9hhd/DExqu6WcFMmQUjyN6cgk6wkuXB9wrR
3s5pNjuMfs9675YYZV0S39/rLguWwQcfZZooIthu5j7UDkLYk/3YSizpA8vY0vqeGI5FQJA5nIpF
rZeKlGeEVtbYVWvXiNgaMtbR2a+wlw6udZSZ67yYfl6PMWmhzjuKknvxg0GqBKkYNasrkvW03LiE
RbEj301k3hxVF4GDw1NG8be9UlLrjuMQGA8zSAmM3712WB03ixXAwXNPz/kkuCZj7Dv5VVc4eZSY
o/dZi9b+pjewQkOBUKw4QCKDKhMk+SuKRRpTCFevJfcjxol1dWIXDsuP1u/SI1OybMENmWlRnwvv
eS0mfQc0aLV3wVBRCaOv/66zsb5MCwKoivNx623TNfy159Xs5dbt7Og82vXDNBnOee1y7MT4nWMn
M6wORDfTSmkJ1p/CDbsDFDaHuVQgqJmFv7HtHp0P7/HLwC5yR6YrAFtqFLuUZx2b837ZzaaQu7Hy
TlrXqLjl4P4g0zzYi1I334nb2ce6FB3AUVYmSK9+CHMwO+QpkR+6DWjB85qBlXLIpo8q0NSBgdxb
a86C7zqBXkypRiikjoPZNBcmalFbl+OYXpUcaYleBfa047rp910wO7t+2WgkXJR6aBR5tpuSOtsF
FY/xZNbKt4E9fdgG9AQAC1ixNvEkaSYyjnCq5RBpukYquUDJ024N9ybwtFtprQuBh4wwclldzyXa
eAconGAHrlW7asmyH13n2uD18pyFtk+PSatx7w4s/GNXREuVwXkVaEVEKRUPnWm5z6Qe3Kg5LXdF
k7vH0s2dnVkRi9cZ+D7nunHnA3mBMQbUORrRhg+UUeOmBbTMxq73b0rY49EMDXBnVAmA5iqwXlOk
Bji5B1RsdZ7VcJOH197yyjBT/sF2ZvBRBIS+g70h2pnrGKLrjc/OwTMPlUOie27SiiEHEhyFl7rQ
O6p3pkGzHVDxDL7K/LXzOUSkfoxb8Dt87a9DobbrbdTbHcztktyERRSbumFYoVI7F/mA92+YE5jp
gBXYMxt6pDXwAndik/ik9txftW7RcLUMHhDb0otMYecbw628o/6g6/Foz6NPE0FXN4Nkv13oCvLA
Vv6Z/aE7BT34pnWCh5MWvg61kCNaQTD+WNvExietN+8L6VER6MQ3mc0Eb3DagrgqvTNc0jjLlu7k
d27PA1grz6ZXq/sVVu0+zfsPzmtsxZYmX2J7hUXUjJ0qgQkMy4uSYH+p91xbqIWe2Uo95VrfRx5M
ygu58ynq55WNY5udEjhFAwPfmogbNb4FRn894Y4Ks8J8ppiK4FDZ8HTJEkcTw/Iv2WzUodWLJqbk
S+V7TJyntUWX5ayleWmW7CrXmlfZeSSRh+wRkvcns9rs/xZ2R02K1ytrzVcrA8dvwQ/5PjjYmfVU
WDHG5+eZMavPrqs1WHWN78qQqgeb77mj+7G69QNUMz0NW8gssex8bMr6WGJ6UlClwmCZHnqDucuw
8pOEspOcJlgjNrxQ1GMGZ5zZOZSjFTwQmwfoS7C2JayvEhCDvsikxp1Q71y9FMDV2EqueTpz1AFw
aPNxruEid7cKeR2+tlJrkVOXuRG65lo1OzjIxgCsLutuTDrwJ/6F/1Q2/qe5EdOKlsXDz7PzRrs+
A5n8MhnW9C0pu7E/lCiCdrM72qHngT53qvmMLbrkVjeeBY+kqDIkHG5zqwV2G9shGLHlGS4WAkey
y6MrdzAddsLgE1gS3Fmo6Ugf7+ip/i311/PMBR9VeaefylS7TgJACWvl9Lui986doeR+skpvhwKt
OncO5b8+QBmE0LuP2JmajHP0VyJV90GBC6lGIDcmi7ML5ua+t7smpjDjnRqAoKGnyezA2YUC4lpr
t5Np00ywhwtm7A7wuptHKWPTh0xnvoN0kXGcCw5nwhmHUyNTncqF3BAJzvduSoL7UUNahXwtj7J2
eStTg8qZXCwCYCIPC2l9JI4yHicfDrY7L5OIirGdfjiDpx5Z+zAeuI4AlNbjhOspRulGwXCAZl9X
gI6os+S5uRN6yTC921xjHUSStFo2ytoc28jOS40aO6GeMRrP89EIVuj2+QKUD0zOq0MktgbAuq7f
StSKc2QspfbeurW49fRKOxY88EA/eYjm/bIQV17JEYn2dpHFM8gOAGjpzqqX5YN9FrdW2mHwZEj3
tp2s5BqI+fhNy93PVBhE3YJMG849Zej7lQm5yMk9cDEdXNov/uyMd6ZJ/+lGzH4Losar2wNV0M14
KDfWx4oLy2hzw8PFl89xZ+YNLlemfvdAyjLOC4l2Y+QCyiODZ/YxT9TTkjpf2CE4j32Stvu0X+SR
+2DZuWIwOFz5z8wIs8JnjfmY6lUXDZl16xtD8l7Pm0KmTvzI8EwT7AeHdA3yJJsahnoprRKMyC7s
IeRMw0+0kShydzzbDetP6EoEBoc0meatSFQBWaEWxp6mdo2QYfGC7d0E/iPysFA+iw4kZN/DrwcJ
CaAxHHVqfEtXJNHCuvDqtuQhbqCL6k+KvwDfXz+uL2MJ7ZPbOKFoRIEaAzt2gmtr7MYrj6unj/Ru
gobaN/kVbAN0gjywglCKMWXHtOBaIIEMvl7IbSfEKvNal673ZgtgEmE5FvKIvhyruDZDBxqYVG7C
VKtUZPvW/OiMnaT4pJeMW3MM8/kltOC5gqb43cnSIkWYkZAqpKa2PCylmkvMt3W+W/uZ1pU3cPCe
TR7RbEHrLlYWUwJsr3e0CO4XjW39Ori4EEpXxsSIp0MKaOh+TpX5AkepmWMGx2vO645xN/QtylEE
k/7DgP2cHS8jwXcEMNWLZufj2cp66jI0qP1rAdDppew0/Qao/HIwO0AFHF4H636gxfcAvoTjizCS
4KJpmfmBDLI8y8FXj2TvKIbO5shd2jYsq+BZ/AZ+4wDwPXeGgptysnlijRNVwdASQVrcUOGXPE8C
cqoXLEaLA5Nzcvil62KXSJEW8VwOd2s62AUD4B14ecpQTzpZzHNhs1Q2FfD5Cq/fa2Jsk8WrSxyW
Soe4yYIAUVpa5P3L6DrtftJ46qYQOXnYT23MYSffMZxUHDpt8nWEGvVFMHJ2UhOQuQ5X21VnNA0E
fUbnrtq1nb7IopEzq2xex5k24RoRdsJyIrX7ruy7G2eB9FNnRroDPdkdEDogj+xKrhJNTPKaEQDr
K9VbjYfY1D3p7O+uRNtP+1Gy+6ec6f0OBHtYskKh00bsN9PLiJgiqq9HGXzTFJOgLE7J0c0cGWvL
alwHilvDKkxmE3vr1GaGf9fQyj1Ni6POrubB98PUEtuAHLloAi+i3izOAybRa0145ZXvBh9wS42d
Qha3L/zlPcWNGZl2ycnALygrGklNrUwsz1puJXtPGOhBTeS6oEVAmxI2jJRYUNYOLTWbtmyAWwW4
cDNrNmIybx7sv5a9rL6K17yyl4ijAmMGAlYnDzJYU77XUgc2gqqKG8dU1cPsZHm8ZDxsCsytJfUs
VV5pXo+GjvYNNVaDnUab7Y3SXyE3rTcOfPMdC9r9YM3LLbOZ1IFV+RwM5lcrZbGG6b3LbWvd1Lzv
QSPcMEhpeExTlsaDVun0hbV2bxqlDfgGPHVaPKx+x1EBdVkUjPoa4sS6JadnQebrX7qhL+7cdDyi
EwB90suDWm31ps20QUxL+7qFGPf6yg557jX8CYoH9eyP73VQ9PfT2N+PrVktIWQ/Hu3GdhDMKu2W
3MbGJUSk0Te6eWUr7buteeP1JlNB9jfbYU4bjEJPYH+VkzOGaT1fqa6bT6L6pwj+f9rWf9G23rK5
THP/v9vW1xDv3r9l4/BDyj+1r//5J/9lHwh+Y6rGZbjGcRBy6H+0D2ydbdhODk0Ol0HCzaP3L/2A
+RvTbkwu8MeIgPze2f6XfsD4jVgKM5XsgDGPMYT4d9rXv45kbNlgwjgGDXHe3U9jOIGF0YrlveOc
VX0iEGXCyG+TMPeZSv/Dt3P3j374/2LDfMcQoxz+z//+717J1HWbAgw9+1+GtasGdsE6G7ySyUIE
8fCtazAoTUk2Rn//lXiNwALmR43d397JH4Z2U4lPU3Rld5RTOUbJqN8OquaBQQHsb78QqA7TZobJ
3epKP82zKEZIglasHQec8hPF6mei5Z8F//xPXobN5DYPTurjp98IlAFIBGfuWGSmYBf4fR8OhHNp
Huf/wVfHtcqwDGFxYpM/Z1hSqsQ2ENAOVUQtrmYOVQDNTf9KNH9baOczRE/Ag8EOiyzez8PInqp9
TQZTd8ymqQzdkR1POj/Dj33ulPL/Ysjr1/FRXswioQlVYPOiuX++IjSDx45ntN0x6Ac/9qDQHgu/
T8JWy991H3leDuCavgp497//0xF1hYvz+7Tfzz8d+9vRrLKmO3Z93j6OQOhCJwAJDc7lr4SU28X2
hykUFgk+I7EBVgXq89zVf/6M61iMC6epjmA17ooapuyuMPXk8T/4QH94FZasP95bPhN0ShsrXoUa
1sUU87Oqp+bciP/sq/vDK/101U9lnbWq4ZWyalw42hXva4vO4f/j9tJ/XZooZ/tsbwIvsJkZ+uny
aClN+3Xb1YyKmW1MBUejRN/J+W6162UXJHobG4Ew9hDxnaMu5jYuKivY4RdqzqqnEUQBBVidT0g3
Em0DYzDL68grEuu0GVn2o1d+LpwVT+lqqGsqIjilO3broRm0PaUu/hf05fVOL2lqjzwxqL31Nd6z
wHwpPbM9OUlBiaNWSzzVs3NMPMwO7QKueyq4nktvRvIwLKNWh2Uz+7HqU/sk5XY2KClKMMHYPEI1
ts+gV6dvnOiCg8FoAcImg1cp7PYy+YPCPedxdtktdqV/FDClSY3yfjRm695rBL5xqWS3b4O0u03N
tY0lwBJmlK0kYTBmrAIKBpYMDi7U6X1PHZ+6ArpOTXQaKjU+3VqzcNUwEekaNZQTPBaXLM3BAcMA
BTc9G3smn1sZ0Q+zznat8gOpxPZi6Axr+DXIZT+otcirdPMlzZRzmVOjoLDRVs/uVMLRGKzuFSOZ
+ZLw2bvQm4zutavtceU9KcxpmdcFMrKshXt9dm3Y75otqueB2sHF14b6XtNy+Zbw1QAb7rtbdyw+
dYPfdAS6+QI2/nMepuRRukjep21pzIahvSwVndm9qADRcW9zaMWr4M4PwI3sEyu6xBNW5wesdVbI
NiDfRAljc6ak7FuhPab5TWp1wW3hps2ni9DlxkB8cnDHityLyVnEZ4KKy74a0FzgVfCvMmZydmXO
l0DACkeHTZ+vRhX2RF+cj5R6efkWQMQO656DDf4IakkYtdsVHLpwq0PemHpHf0x1QexmifqaJR2e
atNQ2NubtsQ/7VLNvoIhuL740Caf5qasP03GLs58xmUHZDcJGa1jGK0wgucWgtwTg0lcP47QKZII
24GkCJRAwSue6+BKkI1nTgI5ZSiTmQrhbHZpG4Jx1gieusHzgDQwZrJk1SJl84hbQX0fqFxsUNgK
C/czIW2sXKPfFO9YPLU9qmp1DRQJWVnOcMphwCv4MCEK/7qKtTxw/JWk2DRh5vuC6t66Wwu/7EMx
pNPIka00Puh4Dd/NlXvL5ghrxNXkDF8UDcDXtLCdi7dUrKHzVs4Uo2adXX07qtpTrkVGyS/Bcb18
61OzOc8JQGsxD2ZUiuKTVmJwlRiudeaNGHs0CwtnswGxWVa72Q1TIPNuTKsA+jO/0Gjx6AP4VUWZ
LzDbZkHySFsNJHTWzdmPpgucbcBJ0S/M3PXKNsav3bCoA/E2OOoB4yFUlP0G3mr+OSC4oOwAcnow
6JiK9IcchRdnAyNTvXmUrfoYsyU/141r7saE2S8ehd59NnJTGg1vSzcqdY1sL9gcmN2eXDJ2yc4r
X3yjWy8AR/f16lF8WOdORjXNaE5jeZGHlqy4qFkV57uMBmLcjEVwa7Gp3Pcad305VgtjYagqrQHL
zypY3epJqoOxPXdpv/vwr4v3fND8W59Q8ns14wqwlDTIH0x4yu3EOs8jVxTgqeRtDJgt06uljRWp
SHrtK7cR1s+AIP+G9NMEWlOg0FqUoRa6N1waObZOe8BhoRSC9QMrgne/5kgjTCEWpsB63J0O/ft7
oO/iypiAOQLL5DIcA9EfKp0WHAZPFjFzbGN34qVF2wqGBX0ZmYYxfcuInXVNRaUnoLOubASAIq9u
rQ5gdzZhTMnwW95SdGFf3ZrtpTLoncdTn9HOqA2bLBzfTp4ESNHd0dj9vupOWf4qS9/4oU+sVmq7
Rhx9NW4wFuY3hYOcEENdwRrHTiLUNOlgInL21EXWCEwxTX0LuW0v2zlSq9t+yWe+odVLmnjWPRHZ
OGygkzDKEFa6EHA+3OZJdWkS4aZszsk61vfDyNqjpaweU8BNXzIJFqugHfdWQUQvbVR+w/yA/hEY
o6SL7bAfbcdbvxyqI3UodSgygirMS2rXUuS3Vm6pr1pRDLfLnMnrpFhfwOlPLwzfMJ+5gEGyV8M5
rkG+7pqsr2/BiiZ3Vfnq9eDZcyv7xLUNw1DmX7ifn4XS06MJuQapTt0z1mYR/FwGE9bHkh5Y3D80
px1D0+Oht6UaTlqeVc+A0ZuzaFhx9No3nuhedRtXgGbkPxZZDBkEQPgN9py9prB08Uzx3GYkZanm
8UjixRaHJgtC08i6KZRDUDC1WVUsZgWHvJ5LpAjqyEj18tRMvR7Avve2JC1o0HhR/SrCqqOFSOWx
pxDoJFO/+UjML0Nt1uept+ozEw56F7X+2J+takB0apC4wS3Zz1AkLsv0u1dw0ivB+ld7U/LQY04m
aF4WqAbsXNXZeSoCC90Bghzln201MjuXuCOTaVQkAuINITNB3uewFBm9RFXWPzqHUpmRp95p9r3O
2OacxMDuxtF3/TCzri/+NjyPtkbKu8b1GJAqmBoA5eenBbGUTNjxao30XFl7hje/1EsZtXP1iIV4
ht1uuCk7hCWx87DzFnVuKoaEaEN82P547IqCGeWFOUvbIXBgutxfLBzq3nEK7dqwGhrUlLLBc9rm
cuA+NZHsFrhwxsqXR7MHgzL3yXuZOSWCNrPcmRRT4tbrja9EN+abkWc0A6opurXGNkctCiprveF2
Tb+llQdzpDQGLaw8esVFpWmnfHZ0f++l6IVD22X5ZqZiRPjl2VM4gXF24o4PfCzJFtSRT2Xt8O83
2L/mFgKenT5b+MCB2wng6s87bFrqqT0OenXseYDS1J/UNdhEame+YJ+AvSq/WQgY0udc2VeUAbo3
bnh8mlad5tTO/uqg9ks6aHs/VAjIO9LW4zz95/fjpUijGKWvjqI2UJMtF7E1xycvf2+q8SGh8Lj/
99/Attv+00Em2MLHJq9ksB+nefjnFxxs5dTp1FVH1bMJa/Ar8YDicdw0WXvRbAbB/v3r/Rrm3F7Q
26TqEBXAJv90cmoEGxzbLTdIGlqrTZ/QxvnQKKR7on7Hyhvs6PizH3T86e73x86EWcY9ZOZk7Olf
ahFOQOcdUYg6zHiZ/qJw8mtCifcHDAFgigcc75dDeQeCjwLrWB6zurbPFN/rz9aCUB9OkrJyHaYM
1++qquJGyhguvlEue02j5B1TszajnA/BVqY5+2ZPR9zk5DnkHb33ipHOi40p46ohN3tVukOwk6rP
u1DSzD2mG5zOwtzW7myvTh5BltrvlkvMKSRgoA6+Znj3S2LwAE6WGaBAnhdvvz8VmwagcTTRB/6r
qNqvkNbtu2BHCZbIdQLQfX++ONIRSjxPr/IoSQiEjja0+FgJSE6W/bXPodBrbBtDOmzm3hGBEwEu
/LvIJ/o9RDQhb/GTcJn+9A4ADkwuCcj8GHDePjha2l46xpf/Yhn4pWLBq1CogBII/JM8/k9H0jEf
sZg3bX50bTbPVJg1EF+ujHqT2X46ykhwloLDQ0aI4+u/vx/M7Xr/8w3IFgWJPK0caLi/UFQXit9w
YpgjsYcpTY6V3QZXWpIEb/XI1ph8gbPcBpoTPDf28lwGS/+pdc42hakQHkoM6Pm23gpc7dXoM69D
8mTPiJdggjANGMtqhu99YiTypCU0af5RcfmfevVf1ath63CR/Jt6df4Nns9788ekFdvT7Q/9s1Tt
m78Rf2TNJdBEwtJxKbn8M2kV6L+BeDYgjlM8ozLuknH6V6na/w3eDQk7l+yuTiGZv/D/lqoR9ukW
UT+ypWQsnb9Tqv6ZHkVli7FzG4ABgT5Gp39OKvYzbvi+Gmj5dLaSPYPCdT4faVvnhyTTGzADbbag
cylKQ5vY8sL8mzsC6oKUdOe8Y01sTCPGgrltj5zCXcFtgpG0i0tq9hrOx6Th3uqbgQTqH77p/6b2
vd2tf7ijTJ6P1KG3TDMLh8Oy8edVyx/GqSK+Li5Wqs8PBjORkcM27WpRnn4zaQsn43//gjyYf3lJ
W6fpQFsKxji/5k+PbS2vcM+NbUqoJLhqpYfUqqJn6B7g0aS9jixW64+G0LvXACBSP0ejrTybKQgW
nr2TogE6JV6++fEUvNIQySp1FFNio/Ob3LM2iTYHPtAZT5UJ3/lgJ017wZ4BR5WaDs8Io0zorvWi
r9fIgRFe7tOp4bvWXDU/VCuPItNYnXd0fSjhi97npQLKEelOeMl26HDwGIQMk1KVcPlF2FzLYRz3
kA2W64WB4idhWFwEk8WjV1hshRYYU0BcZWfcCOIB2PHSfEl3Ux6Q0aKoM9/pmc2MUZ+l5pNhMM4a
5t7AZ0OC079qGQrM1J14GzOG2Bm7qtm9mmrC2uIiMc9u56zmHQWLY53Y9GTzF9Fv1iIO3abxZBaZ
MRDepSNxA/LG0/aut7jdV9Mam+wsBfNlXjpUjDCZCEge6N6ZT7CdzfmFjvqsvVmm5JvLB9DGzIq3
c3sSnc8OUwHOXhHlaLx0xVRXyrA9guAdykie4PPa6yrUiLpldwkT/G7YIsrLKFRYfH6I1M57wRL+
TL4weFaj4I8Hk8GBqofoB2SEv1pnLJIxnMXmV3BtWl1fs4mtz5EI4TYATBp5ZNjE4mvJtYo6xuzI
fn1c1pafVW1Q8QuQgSo7r9tPQryPkid6I34/7ECXoNeoreSV1Ah1QBW+zlJMbZqvZwhvZ25eYt/k
TXrssNAMmTWoUFxSYAmF603/xd6ZLcltZGn6VeYFUAaHY20bm4vYI3KPXMjkDSyppLCvjsWBp58P
QfWMmKwmTX3dViaVqsRMRAAO93P+8y/ehmFwvrVDL9pAUxIkp416enI7q7vl9KE3K1K42KsZO5O3
KO2cm2mK3Bdj8MTtONT5PSGE0ZsFOHIAQWPSn8DmeiujbPhUSzPVOzGzZOPR1PfDOHT+Ok6Xmr4g
5HY6WdpFY0MkSfBi4DPUPVgJCrCNM3gsm4Fp+WJoVLjtHQoVB9W6EyHARG7XSDGvJtsn/RnUwDas
P0BseXaQ0O0R/dPU16/8Y5H+WetRn5PCBOJwUXqvq4g1oqwSviGds3iarOXJ5/An3ZURjjzbbJzh
pc0EFr9yZ3i5PBJ0531WV2O4UyYsys8qdPSZap4XwZg9bnACw9/dZyQmXTnWDCoaakW/P6Rglmlo
6XuGF82hJ2VMX0vyeCOiNPuF/Yb39cy8XwENag1tDt4SDEJyqOg3yjiz2qdsng3jxei9ubnurNZo
7ycd8Ely2pPxeYYuEjwntllk53BIW/jcBuyacJDyOA9LETlPBfeSnpJ7qc2RsjMIIm4EM6j2EKIF
0FQNxBqd6gazpPVlIWfa4MGRBMp77A7LS9FBw5xXGsZUzmZewW/sDSHXDEti97PO/d66S1GuNqhs
RFb94clR3MYutHN4tAXXhHSXauImozb90ooWrvWK3MXuXYZ+l31q2SEEtJtwdtq7qihL16e2McJg
6+WEU26tDHeOlclyOqnG45l3eStu026W+pMP7T/75nilZYFBTWjStgWcUOuu4PyZmxXi3Mg9hqW1
6GiqyjXNY2xJMAJHLPi+gTPYF+b8WIQlkX9bIuD/7Aw98qZZPHqIZMa1KKr+eaomY0tca7xhYai1
RF52lHkAF2WJoloVyTCuhBQT6eNe4RxAftzFkSuFjwCMTqu5swEAypQ5xBSWbDLVsYY++6IctCGy
ML8YQD2rDsncKptKciDjUfsHIuCir7kKvW86IvqlFG15R+TRdQ+FatpmeasfCBGJvqAzKbcFh9SG
sk+eGbqVX4QdFzurNIGbIAgS99N57X0QkbvpQZ2RC6Eyv0nqKH+2UuWhxFTdbjYg2xiDxuqMoEqi
+0Y4mDkCIAeEY9uPXv7Atl5/SYM+fhzs/H70TJ3u24ZAsmYiN8qk7tzDD0bhq9z8GR9JFe3ariyv
Aw6wTZ418yk3gmznS3CKAVNuQis90JtkkNUTh079uXSg+2/SWZU7WMnVpxgFELeW3KgVkznY1q7X
69va1XIVgcQQm+ipP+HBwyHrbftgLTajJHVbt2Q4evYmNp2S5LuJcmCjWmsAkIW35+fNtEy5ZHX0
Ym3tIkc8pGFV700cIjbkYNWf06wFfdLW4B5L+q9hOxVef9ugsX4M6tjdG2rOCCXDQAZX+9nHnsJ1
b424a67YsKcDvkzTcTREgMdKNm4n1ZLpaEFna/opPcSlcp+GZJjfTTNP0YEEM0KLNvhdDNMHWIGS
yPPAnMjJpsfHGPVDG9VUhfTJPA9PuquBU8oF1h0lh5BtAAlDnq6uQt7yw6/rog9D0stVF/MJ1L8C
j/uP81g7nGMvHp3g1MDuf03shI2h7ixqjF9f58NE8XIdd/EeoIWTC+vhx4JviCsX4UUUnmDXL3uq
2bJnl7p+dXTIhvHPL7aMfLmdGGsyvP/xYognlBFRBJ78HNS6qmL7eOEHoLIKtr++1M+FLBgJfk/U
4ia2LR8H6U0UeDWByCTBuZO4LXtKbweiJkhgV10pD+TtH19P0IcgrApMl/yDD9CMQLlflXmBEkTH
4cv3I6gk84kE53KZqqiEfJvf3M7ldv1YrPPlFp8pCy8HILgPxfpURHaHUMo+tcSFD7CZUcRTltCr
rqBBcwbaS+DO2kByxBwMTFv/40XKIBDPC9/EUctyPvogVaXdmDrP3BN6hyVVx5BHLcbf2Yj//Cpw
FSxfAnyrncVC48dVk4fWWIaJck9RB545JWWy9/zfWiz9u6vQUPrIWoEzfsJr3E5ajWPwXS7MCzdh
goRV9n9jmTjYK5tEv0CkRQn/43fJGqbDpNw6Jwv5OxnXOMquhmlkJg+lQ9x2tR7m37R0P+9f7Ons
YXwtjFG57I+XLBNIkmPu2iejCt3PAvkn49mBUqTHyG9b+hPaElfNLJFfvxE/7yz450CZIWMBf+Kf
3ghs2RHE1IQeoywKEJCzT3YuhJk5df3fGEL+m6/I4oDaRA2OV9XHzdIj04lLFRamDDFOAYWocJdg
QopGiR176eD0smr++ffDOs+H2OYA8cmlr/0beWswk1LGgStOuQuNpSxgTeSmH+9pdH77pl9QtB9f
9QB0AsMx2wu8JeDtx4tVy9jVZD9hWqsCf5WKwsGMFe7+uR7m9rZK4e4AblIm65G6jtnfpG6HZtDh
DhDSprmoGFhGlnrHlE5Sdc4wkO/9zK1/5yL+88aLiaLEy48dCdbfR6pZmThjMhkhK7wAwl4nYVK/
ptrgvMQAnqWWBpT1v34S4ud3d3GAp64EioTn9pEWE+XgJSFn3MnwDWpd7Uv6B1R13bvfCo7MuA6X
9Z4m4rbBN+J1GAg0hwId6HOjrGaxYejnZkeVlOy7SeTxPz4cGA7AnISnJnl2Fxzzb0vFbFQ8Dz5v
fTH7FN2mk34REcN6QkCg/TJ/+x2M89O7B6lweRuAclii9scLNolain7SpQc7JBDZTMHgp6ZkmeoF
T//17f93FwM3IkqFYImfs+pgcwT4VhNOr/EmvsdlJ7g2FUIRXEhquqRfX+ynR803wwQMAyOc2NjO
Prx1SDRErUJzOrmkiLuUrx0rixeRLvHXF/oYXgEVlu1yKR7gM3Kkf6yMcqjT2q29kQqijdW9SQ/X
rw1fddjb4hKqrmqEWO3WjmyoLiPyZzoST7ZgycsxWDX6HCcZOIEx0iwxb5zr19ljhG0aLlAWqJfc
mYTA0J43Gc3xyPTqviuroCr+6UZ8iUhgLsO5BvnzYymUkOVee4VSJ2tmhD0yNLoqmNrvIxMfpF/f
tJ9efi7FGrAZBQDp/TSgQhNldYNGIt5CJz76pAfkK5zFgy35I9WVXerf4ofL6fW3jRHMn/3QWjzh
cGsxf3pK5VxI0bSOfXIbbX/DLX84IW8IXi6AiOspUJ0G7dhzpbX1mwPA+rhE7IWkCVlTcuVl6OXI
H3dlO4fjANUmPQkBkjRvzBStkdpPhDZKa425qf/VFVlmb4aKefNtEMHGQOoVJdjRTJA5iO+dzmZf
gCLO2YLXNES10VggRSFHx2MdtQXS633P77/30EKX/CZ0QocAShKT6syX1YOTKmgGy/LKDQ6D/dS1
oj4hb6jVynIVftqjBhpDzQ/ulwEcQeFoBkyrkGJb2Y1jGhlyRpEVDyNow23rdsZe24l7T8COMe8J
Qme+jOvTjMV5Y5mkhqcm+d+e0wcY4bT1Na4nnoDthk/5psKmkgZ6Tk4EVou1PeROn696ETfEHvcN
8Yhg36g8qzc5pwurOifzaUaPK3LxjoYqAxQ3Ut6XQNcLGDpFWXw/TJp/9owGOptbAVHCGgqwqiX8
g66obGb+7dx4fxWfQxaCvAR41eAFVvOuxWXuTH+CliPRzkS0UFtRcgTZMfINfa7xmIrvISrlJJFH
zdA9KPg/xQZGEW93JYo6O1czjJZN23ei2TER1ueMhKnryHUXo7RaqHfNGHwG4U2d+Zt0y96+aRux
QFEjgdorbSb8IF/deXNGPu5jDbGZUa2V2te4f1G6V3UPNpdkXaZ3Ll4pizp8ArnCIQcg3C8mV27h
L/Ibe5hwkMJGWR4bnfbGo64SLt1kM6dWYMIcaFZxLpV1V46oLc8iMWK1yVgu8T39atUi/fPGeg2D
0D4iQlVetum7wVjPdVkv0ny2cGeOWEFlOdBIWN6YeAg7QjEeY42BFOeqgFFTtTmYlk8Q2bzXOT3s
ivEsKCMEAN0+idJp872fOCwwHDpJAjeSlrPhUgeA2S+WaZEL1BC7TOFOwvXkdEWMqiZedJ4q/WfQ
4eTlzwPM1gsE5+Q9H0bGWjzZqeW8JWEch1vVK3jZ318rd2Htmcs7M3oy9d9K0iJawHlSooQWMVNQ
TsUGRSbcinXrOqyixncXvlvucF8ttWDmMlX9V8jJ47DTcCPvv49myFV8Cx25FBKRTW3nVx5EU5Eu
SGwLPL+qSYw4IAYHgb8cf56LOPk+Brvyrh0EfPMqMxOd7ioYJ+oKqhGvaVEbTBryyebG2uFgy10a
WFHyoMqGDyJMsJNdjeKOlHXR6C+99qQxAPQ4WXb2K6Jhbhydiyc3TUt73bdhMn3zDSYZW/jilv0w
iRoUOJ6ojYlKFCgtOY8ZAyD5i4ErWCs20xyYobjZeJ8ozDMie5HYVQxx82SocQAJQ3gba7ZwJz3l
rQKtn3JAyR0I2uwDSUB4OxWmqYHaQMg7H4Bs7od0/H7i/8+c9HdzUoICoNT813NS3rEu/l/rtxa7
vPLth2np9x/9a1rqOf8iX9slV2Rh3VuMS//ftNS3/4XCheLGFDblqS05Xv+aluJLSRMMTEPnhnOl
5fJTf01LpfwXf5RZKjQsx2TWKv/JtBQD4w9nONogzE/J43UtlD2AQz8eo14Gh7zNVXpgEVG4i4BM
p82sIl5Oa2hhfHZDjc8PKEQMDG1NsORKq4S44c4KMNMaXTZ8OesCpy0HC5WDkVeC3I+ayZO5IkJJ
vRckN11PIYATvG0Im04O79zuedMmi5laXlOuDAl2gLie5BQtGV5KF13pNaO+6rVUPgxtc+b1GlI4
KauxFP61iC37rWwHcVvA9yb5ouRIWPXIUOq9lXtxS4ynsfzIZefO0mS6xzokeOlpmpkY1gtcgwRV
n/EYDl6KROhzy9l3DLPlkJa19thPLUwgThXDDP9EKaTeFcLwp7ws2Icu41mBwwSjCJuhINw/Dvps
YZ6u6sCmPLasiIITUP3JJMnhzVt296oy+oMcYvkMJVffl5KiREmTusMtlLj9PmGuPYZx38c9zLyo
JDzE9Gpfkx36nrakg/w1wsBN/VWGy2xPy5Y/Rg441WXlOG9TtPBzeiwKD44Y+bRjztVMyUgzDeOK
k0wiF1q5geZbY6uTr/wMWnyemnx32GvMXfrRlLeunRTMcbz4VmZGeu1zEq3aMdE3aZgMR1lxjjPm
5We+w1/uBbYsmOG4G9Y1d/j7A83NiDIHpXHwYvXLEx4mxsI8UqUwlqsYKo31Qq/GZInT18QEJnkw
CouvUEGpZYvH3wk/IUX665rDiFs+Alkj6L6ciSMDNMTeBoNcuKyFMxxqVCHmp9ZVbOx5MeO+gJXp
n3G4DK7MoQxeCKI+d7NydhMhCvY6D5PwZbZU+uANqCVXOTLMdS0K66kkZuZVx0yDKqdgoWfa7sPd
VEf8pjm0+LsXI+fik7CIOlMy7L4Mh71uYDVYreLJBrJjEn6ZCNNaUZ4wMFgA5Uix+HBzijfhYF2U
CHX3DhpNQWUu4+l4xBhx4wX6UqMsLiQofJcBX1qX06lMA9qXDBFsscWBnvUmeC2vq5pguMNFVGKk
A7XcRGGkd8ncU9UWGQR4aUaUReVYsGJC0VM/aZtLYh8K5Dws62Si/nvtl0eE1548Fg7TSFT7/LKu
MZM9YDaDLRtMZxoGLP5sUb+26OlfLks4MRiGTmh7r6rlZU+XRRouw/xR9tySS6d16VULaPVXdsyZ
DZ3TDl7InuRGLmegXNe5z4LpPeaReekuK2B5JRAUJXs3mbh5E6xowB42DjhWzffernFqjkm3R2hg
j1WIegqJzqpWUIxhDkAjz+EM5Cu3ovOaMU3a57EzDisGtHwdk4rs+1y9MReiBWa1LDAcL421ygbu
D7lN4mmwOr419aiF/ZMpmb1AehqrPLieG3eBPS5Ac1ULpqK5AWy07j08D+7TS81vtGpiP2USvsEM
wTtQByH7zWF4OLBWNnKMjXaFmoDvK4nfGnczah3cfngpaFdaTB1Xs2THKqxqjM+T0vVNlALvJROq
FznxLl9IzH6ZMY4tYBwmCzfVPmYZyF/aMfU0zVA8dQgfuIOFvdTfzPdWVpw1r5kZNodAqGgfdjEz
+mUCCtuRSa0fI7B5VDS49kFDrD3KmS+ss0UDYgQWDyq3DPEUmvNcn6LKYyIusQSOT0WYIs4xoZhj
+kd5NuAaTIzfAookQLBb0jdYUyEIwKJdmHmsrYKmYTIqYNZbCvHErInBNyL5aQM7WpJFYFasF6E6
JhjLoGQk2MBdFW4jbpNlHI5xC58nLSCpb4dgWTmeyKvpZKctv96KQvUeZRAWk9hhdUNse4KqGLy0
iSPSK7vu20OPZq7ZXda8bdn8kNnxndcWWJXkabritk8GWlzGr3xPczlGhlE03QMSLxoIE4lCjoQE
R4E8lst6XJy/1riYQxGQC9D7fUuDA4MlAAgHSwnj8bY/pr5qoJUibWm3tTDEve3ydpFmHaTrfuT2
SkbdlzeuGHz7ZcRXQKx147Qx7j7srEx0aFfG2G9eRCLL8mWMGJZ+ci4kj9xedilsYGHQx53zFiwz
oLRHPibi3mLqXb6XscYZs66Xw6CB1YgxaMQOHOToCcbZYSPLqR/6tY+JF1TpOC5FfGdN8XRg+5HF
uEEDRQmxiqqyEpBh5uCqKBVKdssLNVwNlQT5w5zm31IzyT0yUDsjeuEopSvvnIJHVJq8NVmv2Wt5
J9G4s8Wg/xktJ13jIOS+V2XxUuGzdwpCwhnH1eQzY167sn2ybP+4uGDhMOqW+ROEnvqKM8a/F6Vn
hry72KHSesLCETBf4aIxhurzaD34UfyceA3xuUACX5rOAiypmmsF7Xrd4oZmeinvwKovRGGMh66b
mJn19ZWXBm0RLkyhah0E3Sds53akozY7w/WCe3hnK+LUz6FlO+anyc1r/Bu8qnDDoxBVwa66CGKI
fYAPb/YWUsKalhdroHLtqY6EO7exU8wIreIgRBPFq8SufSxFM7nLSrwasRubd2avx5OT4l25xstt
GjC0quNpN7lERxwCliV5UKrHnwdJVgDt257vfN1hE5UGHHMoPQ6JNupuVYzi2SZw6cYw3fIumTP/
5FkhqxcvnpUb+9U28tMa6U6NRWuaef1VqwfzxoOjBkPYcPQbzM/0efKKZzquJr/OGaY/NBmyQqND
NLe25zbY+YMcEBO0wdfYx1lFjQEGkiyybeN4ycZvp3Y3GWlwMIdm2Ey6K7aFj7hpbdvpon1S6Q3e
IOl0w/1y3+n9yt0Mx5dzPMFnOBmfiY2qsdzx2j3Z6l/QecFGSr2vEZ4o59iZyg0ua9YO4yLoQZ3T
PiiT2+riGLl1dIFXZg/PKvWgkI9K3WC9NGOhOzlrHAqLHcwJex8Gg3ddB4m9jRr11AQ9PVrrUhlt
VdFUGN2FbFHAUDD24nobUTec+qIVJ0u1xsEJKnXMgt6+ruSMZZij8YDKGudRuxUmY03jb40AMkfK
jrVihWT3dpNC1PBPxpyJOw4BDEntodwBmrjHvJXTQ1TJtSwl3soG0Wz+ckLICQcKHQX9wcl4YAw9
jVcVaow56za4wUz8oU8KawOZwTyjQvOvK6J4ni1tGddkTuQIhNB1YKZD7fq1G8gL3oSWNZ/w1m32
KVDv55TyPcLeGM0l69vKniyMGg/eKI1b021M4BG8gzLfRsnqTDu4QwUCSM97M7LiszYajGaFly9k
tVbtDI9lg3voaC7ZFf3eDMkgdpDfrdn8cZxycg6iKO6OQ4nDE63/1uqwohW1mS+7lThOaSvfQpiJ
zSaslP4MqYehttFSCSZmuZmQl2y7xnafEMWIW3b+tsBGCkMbI7G8g6m03BcxojOFIz0PLRfjNa5m
xO/VEmlaz0bit9y7zjHPsPtybFRwHpuoxZtZp+ckFNjPirSw84M3qwFrngy1FS5ozYYxQ70JjaGs
1xEupy3+YzLco8832JgIycXlqR9fjExZmC+7jE5WBDLGm7bu6EDiZuuhB78hijVB0NSNLzVBMMfZ
nbBpIpoPB/5u3vYx3noBzqE7F5u95zHSPkscHM02TomzFH5spDBO/oBUEV1HTXEbD536ZGDiclW0
/g1eY3CAqAYei94yPwejwnyWSWHYnbKmmZJPyq1784hpUdCdjEbMVn9g1wp2MpB9M25TqLPDKqJx
C+9C9PlUs0NFG+Iklf8aNjmbepimYz2xfU9mgHJOtLPce2lakcVm5baBeY4yzDFaR47Zy1c/Ljh1
4TpNOPgnvox2qJac4orcA/7/rFogQNMpAH0G3DPbrdNTg8aXCW45KgoRFxCnXydNnU8n3Mv1eUJ2
8UQtCt2uGSnLA4P67G8d/7/h636Ev2mdEfQgdmHa5tFGL//+b5OlPg6xSeuSFINEOCibAh94/Wm2
5159tqeZmZZdBFQjVekwpl9hzfi7KehPKiA+AXRnm/9CasanWAY2f/sEY+yKara66ODoAM+gsFQR
tvwBFs63GNDHEcVmWO8TmcTRVVeHc7mtXRXeRmUnnnyzF7d2hVfOP78tRI4ya6NsZxrhfZgSlbIP
qzi1owO2lRTpmtN/u4hTAioy+DtdYlH59AXI78YYovr11w/l47R2uRlL4unyFyU4A+If70k5eVha
DjP3ZGLwfkhFM9WcOI1fpDyQeMJ7dJajL58yLzSOYim/v9O7B7uprTvbnXDqxliuI+qhWzpoLDDL
FOUsnMmxXNiNv/nAy/34+xQlIFDH4y8G9abpiY/3awiixJCGTwo5GnAEu5Pu1Tp2s5qiCXELIHtd
IH8n4+KtsLPp3HRgFRd6clLp9lyUzW/GfD/FTwWCSSIceqaYkIU4hn+8hYbTGDMOgjFBeUDVK9cA
de+ApF4UEI9a+QxAgBQsBtow+uWxXqw4Snya871oOZLXZJcsPRh39te3Si5g1I+3CgDNXsgoPuHE
FxHB39e7N5g1IskmPtRuRIUaVfRePWTlsfWwEUykKh/rOPftI1bh7Bgaplh2GmxrOPf2EOBbOYyo
Os2Jbvk7+Vlg/bS/MKCI16N8TyLUTTmGp9TwC9ZTBogoN0YRgpZkXgvwOwEMvn9vSpMCbm4/LyhA
OdWMHMOEUe+Qzvp+qePekmUaW85YhmfQBWo6oF/fDusD9YKlDnsMzgUYOBDiT5SuWBhNgjjA2MvY
YQ+0qhk83++XVqfUfHo2ftQDlj8YjyXGkzMOqzEfa0r6+VEHLncrksuI3pkvlhk2/8jN4u/ay6F7
X+AhadXLw25TUJp+xIngUEUgYOvEq2HhRwP0i+8UXcYNgDduNg2sEBqC98uX/R8k+jdItPjOC/yv
kej9t4qh5Q8Q9F8/85+CHRPEGKTY9kyL8+KCM/8l2PGdf7l4TVlUYcxSl2DM/w9BAxT/J+Rs/gud
FwsMZhYbFSKS//O//9D/EX2r/jok1Yf//XeDJ5iAH19iRD78B1MrATuCye2PuwtG/6UfVux30o9e
xwySf6cI2sCv5jMOso+YTR9Ks28++4X4PI3MPHpv2qEwPnWT529nPHCPcizoxPJghlI8OscAA5N9
O5nk1hhNue6GoP1zCgd3U8UeKl9fmddGlNdf4BKZZ8OarD1E4X4jc8xia5+0mRAXXxwXvDMe3/49
FpaUsR3IJ6JpfhtDVAkWt1WGZW0m6uOT2bXrZiju0JI7q7qziWrJsVVT3vzgcFAgLB69tZjG/onB
HB67kyZjOaEAsQ3xMM7S2asu+uTaBeDLOOZ7BkTxTcek8iqVfCbTLJN7gZ5l6xhuQ7/obe0kf+k1
emapUQ40LvYI3vBW9egdaK3GTWvX+mtSBhFTZiy5JRakK2p6d+8o3LVbu/X2IxaW6xFbW0Ll5HuX
armzeyvcJBnxMvisvFmQ4dZGN5yAFotdkYA+pjP749yV0RaCLkkJXnkuGrXr8mmH4chdOOF93BuN
PtQygGyM18Y5qK38czc49SdnSHdFMD7MoivOGQOP6yQH6VilCMUzHLfym7aW0bhlgzLXTdlkn/u5
Sh4yGdtHqYxuLQm4G1d1NLSPjTTI/gVHv+IInL2VUTgXQ4LmOozr5JYxzfg5DDiRUKYFL7qQWQlb
vmeoWnlQRIag2Koxs49QkPwHbzGTKuF/RNisDM6hk0wYPBpG/H29IX8pkcRcOXkc7E0rp0gqZ4TV
M0AS6iROoGtG8bhyJlJw8wKrF/ghL25bVo1vALEOeGxWZnlaDlHMNvzSI78gz9AM09olt/jUYAdD
WbezRi/94lkDaPnFH8SxgKFT7P0ffYYWW10k1SNqBHEr3YXAsZynkHzSL3W9gDmB8JKIsTXK6gKf
kO0FfUZpntz2XRYx8MeOeqsIq9rPI1IJWglgTSfBHahtmKk24EkvUzKZX9ueM9yQtD0gBh13ta34
MzHjX24gXivYiuKayBTrCaAHK5OOX0lKy9RvzBLaDHPT/MXB5Tc7ODispCuUQtMZ/x0+Y1GZgJIu
pBcqB8yh5cRzqP2cXyg6Ta+Tt9hzTAMCenp+2AK8f/sEdzNvpfHJ3pC4BLznLeGWiJSRtDe2ek+a
GV+QXtbfHM1cO+wrSP7LJ0vDtPZ3ZM/w6yHQew/RvNgTOS0GRDKM/QdbswZtoyv+zIvYPpVO2T+p
1Cagw4X8jgSaL45AHpOx3umePV3wB/MwtY7OwCaygfAxbc1A4Vox2umXy0pLnY6rzYQf0Q5OCOwT
DbIGN7q6G2vcbfAuSpFGzU3+ArJvfRoJDyLCp7C9h9ZhllYtkLzQePAghbVAKHvkdTBJ2PV6fKOM
YuapWeFY73ISDt4vwv7SrFxsdN3pCoGsdQ5hvpzHxii2MSuSLLXACb8E1iK/dwpUtmWo+UWDzxW9
aRl7R7HxeJGhz25aPTbQx/ZVDqJ6eVrEK1SPSbSAlioLy24tuoF42ZQ7N6EjvBbAO+GKnjQeNm7E
r+/HKYKAoln1dMZ4Avqvfotrp9VUVILpfKvKGDbkdN8b6gnPKYYxTvWlTHz8KF3CR/wbq+vvaAXv
48HMVnkXH4q0/RPC+FUgK8yASFssLe+sldwxOaORnl+iVqGygrFw7br8wjp00N4bK6ueqjV5Z9W5
4xzD2ENW/V4kwj3bdfqsRAqkjbRmk+Eqs3G9WuI+zAA/KUgl0sFm1OlGhdVJll54LzpD3wltpTu/
iiZU9L4b7+GcpExhBns7MWNaeTXVzzBgbNyBXNDOtOK9jDBTaaxvBHlUV02c1FcpDeG2tLAUl5bz
Ryu6Q+k7D3YAyTkbenlnofl5NSLrM+Y2f0w9FLS5VMUuH3LQuakctkYhpw1EI7Q1FgqQdQ335bGX
Nmk2cTq/FwMt9QwF1Zljtas7rHzSvj4FXraXaQeq4sw84MQVO93gkpCOU4aKXzy7C0nHC5pjpqfi
aEL0OkCQyTam39dbzA6grQf9qY7memdU1Wtj4jmuywoSUmZ6p5aFv6ddN1G7ha+mwF/FKBrYDtOf
AFHnOvG9byAtycGGYvnFcw3c0bLsqRMqfZsmQ2551xEtycZfmz0qmlABNdgB9uGrYZ7ZD+SQH6J0
lmLFkNxeYyVmYXzUFOo9nrpwa0KevoXtNtZbGQ1Jt8a1fglCmtt+Ow9WeV0Jl4CsMXtgWbVb0w0F
FvyTvR0x1qrQ4BkpepKs3tgKaocSVv1NUcJuCb0jSAATWVnXb7C0cef3VbBJxfDZDMkNNCtO+wC6
+t5w+z8gxb02sdyT0R3i0g7ggZyQVB0sm9YVViU3re08h1Nprl1ew1WalNFnP+UcRua06YTpX48k
gWwpEvx3e5F8ek4inrOpWWoIhAxrRT96GrtwdFYDsCyxeUP6nC6maLayi29Iq9JvXdvmJwBpD8N8
FW6qwRh2nOnjLlP8bEQYBhCbeYtgtnqg69ObKG6orKThMAdv/dt6qMcvhE/lX0ZLMPTtQLUdKiwA
TsJcct4idvIu6b11XNKOMiH3A/yx0uh60F0mTsoCDcPmbHZvrQAk3KfvMHklohfktMadS9rkOpOW
JtqM/Mt12JLHNmQpVtpOS7CdKEPsjZneMVSbR9yadF/dVnienmynALxvnGIbqiZ8gUTUnVHaJul2
Vk1ZrrqgNG67yHeOVAoZgQtVs010Hq7x6aqWjGL9Z1lY1p0oou55bJPxUMde88nF8QgyD6gwozhi
DbxRbQyb6C7Tm48ZVICrYhiMk1mxgdXCag5VSBBjTcjJOg2ncIdHOpl5Td4gJs6/eionlaYNx7vM
NcybNizbHbqsdt9Y8cDkJgsxC29vdAX8YBh7jFLcde7Pr2nbVniHlEO+1iPpF7PIBLI5le8K28QZ
p83s/VzNNzqJp327dKSEJ8idk6vhfl5iVzKIjZxcg383jU3+2KRqBKTLjFfZBbcCE/Vvo7e4fblT
twtomHd9HqJkxBNk1cIi2PTtzCsO03c1+ICctPZ32OuRtIZlxUqZo/MCC2KP/hTPY4mYFxOKW51Y
5G37frqfSrGHsq3WuYCpN1TRN7D2vew48og5zbdDkvZbbWp9SpAcY46nwuPYhNdJ1Jzt0HE2HmbR
SKRdTSCnHwfdJjXiTGxdOZ+DjN1VXHm94SbDlukDXlj7rBjT6EG6KbbOVq9GAsvUaA9olQ0j4kiI
GvJFM9jQ04X6N+mjpv6drx1KFWIpoiJzULGlQOR+bZFu1BO8iJp/6PFxKVzSUVcqGuLpjzjzx8Fe
AW1WFh5kxSdd2A+GGQy7osTNCNud8RFrxRl+5KxuoxSb8HRw7JvOmT83M+nnc+2ek6DC337uunMc
lBbu8E5613i181XpalqnVjl/FUp0N2OBBjwRw7c2mqzt6FjDjT8McuMhtTjZmu6HhC51HyAIvB4J
hTlHlCpbK+zlZjIwlPeJSG2KPn0bu2haJ0ZrS857qGFEAuBjbprrrFE4Uw0EL4Z4znNUIjrQnZ3s
TT94Cv4ve2eyHDeSZe1Xaes9ZBgc06I3AcTImeIgagOjkhLmGY7p6fvzUGaZRNWv7PzXZWVVizJS
YCAA9+v3nvMd5Ze0c3GBE3XawIZ5cyEJbQSSoGvEs0FBxg9Jb32I1tY/LTFxPvR+VdEfL93wRRcT
ioXczi4njJDU8cQCWGS/HLvM/6iPEtp+Sy2jKSZkTvhl5OHDXsVyKdIOADrSjOei04urPin/4AAa
E7sFqgmBz7DaFwzkAOxUyR9tWbLra2355o6OWrMAN+4k1ppdZ+jdC+WLs4UjT4uKVMeAGujeSjP7
xsogwCOKKKyTLvw2dJeVN01W05NDH+Oibazqci1G0iOJLShu8qp17QBOXPKlahkPbRheA7MzELez
D3ZuteFoWFMHFL735sU6C8eI6/I+lbH3PHQuAnOrrL6spNAS4xpZKripcn0SXvWpeqgo+re2sXqk
k8F761kYt56xHlNlpm0mDllwFPPrFHLNC5wEOOita9E1gpJC9EE2kR/CxW/amKIkq/GNk2vqDw+Y
Cjsm3UPdVquFyoF9kOBP4mYBoBMWBbO/a/vxW9KXBHdbQ3roWjSbs1Z9zWeYBP0SuRwf+8u8kyDG
4s67dzAf3zJ3ae5p969hPpHBucLS2dhx7W27yCIdxfeiE3/YIwe/CH1KUu+0rPSOZJ4Tz/ifrk81
pMPyN10fkF7O7/WHX6f/emEP+Fl5eP6lv5SHxgfPNkzvB6zKX5wW1//gOropHCC2eO7o7Pyr7SPs
DzotHowytINooatu9F+cFp2wbN+yfUxlHkFJ/4zT8l53iCWH7rJtMSeAqeU479r0xui0o67H9XFE
OYuQqYp5Zanmrtdi+ofGP9jeDo5XqilyvIVx7nL92DYeoR7gQzOqo6tULeuIKTWTFjIl7sBl25JT
+vvG7PvBkLIb6QoRjDEKF957o2GnMS/CHM/1kKPQPGW+T909I6QYZpxq1RAhKbdmz3iYFA/j9xd/
3xTm4jbwdIFTB5A1Db+f22utxmyz7rvquAJNeCuLkhN0YYwc39RYDEaB/wSQ8e8+8jvzibrFNncL
1YLiXv0y9Bn6Iesmzy2PXWnMt3mRDG8IQFXjQGnP/7nbBT2twUPK5Xh64Qm9N9ZkOilPDNf9Q6JF
9YXr4RZdEnWI9Sw4KTT//m6u9Mt9hbFvnZFeKOiwNr+btS29oa9xNI8HWc8klksnQufPlA/xkjcJ
OuKLxOLmQbAngDg37ltSop+qBomPGuascD/d3r0fFtNkVR5t4sxBBPaXxuzPn+jR/81TwAjpXZsV
3zVKVgYwtHd9XvZ3f29VMhHMygE1AFoN8YCe0o4u+rhgnhrXuDLLNjamkwEMqQBuM9jGA+/gcq+g
GQdTh1pwSnsP9d8CFCm2ekYm0OR5lvoI3d7ZS0dlCkhypEdWbr8rcU2d+9DmyuAnzZ5hiNaliG0X
E75AYzOHJ0EEj+BZ2NdoC50PNsLbiHA1EnE7StAvCEWgwzrEV4xbztSkLYOCnW+pcumSpYAofRWZ
pj3jufTBWnbI4o5dlLVow/AbgVmDC5EYxleeUsKT4FWm2Xw1CI7sd3O1TJeVnjCgcuxs2ow+7enN
eSHoFiXpnUcMO9o0zLd+3nJmmaMWHWRmsrV3iP2+O15mKLUvHnCOWx1mZBkQUs3yNesZeiqjs1+9
jpbXd4NGOUYIdJNhvtdaBHL2QEcrXVOMKEgoK6gM/kz80IAlwhEGc7XziFGKjk/a5IAky6JnkuNX
dAXNLFeCSG/CSKoUUmd3xlmSKEFi3K+gbZ/Yqu3X86zuPMVqLQLYdjBTGZr7s5p+n/nH35/VJIsZ
lydWOsmrNJ/7tyKr6dchZW9ezGVs+n0/Ac4I8DHm5JC5UVoeFQuKTCPH9L1zRHPyfB6neQ3raTjk
Ej1cuSjh81g54rVWqu0kbnj51RTKR/vzRMWHxhRZF0/GTJ5EIGIam91ZcKkyem6lXPDBjI7JLeXt
bl6+Q2ViptQtjb0zmSgxrCNIa6RpExCN+1ThNjeecned77+YB+JtpMfxL3fd0Pew4NBc9vXr888M
UVQFJTYq1o01OWh81rsEtW44xb6/kxTLhMSq18OBetEc+j6LogujZ/AYjP0kw7ydPR8NrWt0ZF+D
CJCboSDa9nponb6xN0SKmvPHBiYAwW9RPUfjDlX1QhCzxi9URWrox8kYXNhiMbL15NT3Q6qhKZXZ
FFLeLdF90yAYIKzKthF6J3KILs3VX15wXk9v46K1I+rnfk1vp0Uzp+ee25/sewxD+95MiJdfdYIL
NWZ+BJ/nyF1s2kMi7h8IKU2Yw6MjiSp/2flWEbRJS+6P1ZIq5mXWte3VkqPCdIiYQV8MMaFJTinr
s4OXr11broWdO7jPEuNTr6N0QXDmbIZlNm40J+FonrR9DLx7tD8PIvcFz1c/WUHsp/MFU8rxIGil
lRtJMi9uIWJ4GAbEb23PsukQon2q0sS5bvQKvYhUpwTyV0uOd7PCN0JFSfdVsw5vfpowmOg1RpEh
D7d/EhESJSw1Y+8jMHKjJwvZIXIYTTwOSUwDuGtfK8PNrrMCZt2hnSyWbObWrDnd2S6+5DZNJShn
KiNPopBm4AI7C6hQenC0iF16hRewKFO7bWAhKFEfA1WOlenGHpE2n7ETZ5V4o8TQ5HwAtB3z6XWu
aYJktqNk+eilMhhcz4hpebHOcvBIp5UOJg23ZuMrRQ9suZBttH5w6HnQ5wD5wseId0h7PPtkF6vu
P68M1z+XnaatxzUR0jtaJdoaJY3qMWJ0RpefHBwfX9Z4tJ1tV+Wnwm+iy0lr4tsOMTTOO//BTRKi
uYfudSnRZvIIGk996YOwltynGbuBs7EbIz35dWN+llokp6CAgXXV+JP7EdtzTmb7OB0B7WpjyHDM
CPzEcC9Qy3ce3HWzukEpPMvdKsynMvGasJ57WhaAh6dQLGbLAKcQ9rgprai6JkxJfCkMi59v2LG6
RxDnZvTF96YUR2/bRPVu9XDabcw4l4CwMXZclkUquXUlHY0VyeQnRoP1IRWVd+MmFjlQfKS9azRd
Hixm1L/Us0ct0gwqnFXh2XNj5GttyRDbpkVPeD3Mt7iDCNcvxwUH27U2L8iCiUEuQ4106rfvMu2z
7Tl3VjaLVvKk9DHxbPGsqUdJxlVCZ02Na85K9tYxWdMzn3/nLBt3BqDv/cRXExSFzzrIsZ2/6UzT
SBvB/5HkiiQyW+Av0YwikonNnPW+G7vDkoz45CBn4gNh7uBd+k1Bg4EQnkJBpVm04F1gqbC4vGPT
Dtqf2fRoFVCGR6t4XZdMaXfVMukmEvG1exZxLECik1uVZ87AqJnE5SSlvnfPDpBu0Pq3irhmXEEW
DXd21hYbS8H+2Kc263R5dvktdHsSsgNIvzmlC+ea/fc/67sNsU0yKolIUz5X9BO0xAtE4Gf/xzBS
+5Yk+G0NQjGXkzmZDo1gqZTpV9Cg0VvrnV+/TGbboDSmzcyXVSoLPfmoXLLq0sW9R7RT9OwWqmtZ
bookVjpDwtlG1yUCT4BHyfusRRlmLx+xjtsvTmKwsC4dfha6n3OK3YjmFFuGET9M7kp7ptZBVAmk
9nTTGYh/LGqNxDyZaN+GjllJIifY7/zNVDlnt4M5T+x6XtGxk7c+0iqrU/abWBGDd50rEH7Ec4rO
qmMkwmjKVg4G2XgI5UuU4tXHSH2jWWbxNZ39yEXP16gZLaeGwVyRwIU2rPp0W3h2pKv0G2HTN10o
LT86VqrJj6MzF04TpFMSJ959kXsAGsMcwxBpyHRjl3S35KkWG4+ZR7UM+nwayDE3UDSBfLO3qS4i
BrKQzsIBBCU8RUbkpUYS8cY14V7kBBdeW+Uw0mFKli3/bcMZmc6pyNbmiq+/va+B6R5zfDooPf30
pCE824x9wtazeOUhNolmXGZ6XYWcbD4HgeOVHqEqdv0LiOxR0JbWXeyxpOPQlvh8Yyy/q0Fo4Dy3
x3pEdxoPhXFfwXojN5FFgmYHmYE4p4n1dsr8G5ZaG5lxHR0YfTNXH1q42LyBE6k91beqAz9bLDc+
XpcjzzWFgWx1kuAb/Qbx+RiOehk4/VLicCDrlNo4QpwrlYpVz8OsTabtLMQNjVlxNTNAuOPbZl+u
5uLEzkcCHGwETFDWEHils4394krm6KchcC83OnahRwyh8qWrTeu6JmWqDpBPU0DOJAf4RRU6IyZo
457Kr9oS56F/syEsnCxrFCmtd9PH9L2p3Ekgt9Wy9avdQkW4FpJXeEee2JSEpdRJhaciINtbYwfu
N4sc1QqS6KwQZ7eMO2T1hWxN7ehYS9tc9TnqxU2ZsNqkjpIMraSfRJD/ChqOSz5laTAqZMzvT6fq
1PGjggt8hMuBA6YQ1kcUgu+O/UxmMp8dj6gj+1z0jzNDqE5p635/nV9OP1xI0W8Mm2O/4OD28ykY
h/ogs3poDt+lWhIF3kOLFrv47pJzgMshlVLL4e+v+8vRX31AXUFpOJkKToo/X5cjeWFlNSlcNJcd
qOBM3st+xrkxYRSjUV5Wyz1JNqzF7aiq3N9f/b20hotjDOVUzAvOH/GeB017m+6J4dSH71zU1evM
B2TMIFfPCNMhVlouphEcS1TljW3iL1Hsf3Raf9uxA4Pxw7cVvg6v//X13Ou7fi2//s9/X9OxO7zi
qkvS7uvPbbvzb/7VttM/YD1meg/3xKRp9qdSyzU/2MpADHFMoavgnP3YsgP/AqLLR6wpwO/TOPyr
ZWd+QGjFj1sg9BBu6f/ILPzLu6smjrRAmCrwV+jOu86SQAYat567Mje1k8BaHVxpTvz0w035Uy/2
oz7sl76guggNQcRmfM5fcFID08sG0NB6kDk0hdntCQZ1RzfgRDz8TZvul7eFS6EYYkESOsbo9xCp
mriqlnPwepjpmyPRSfML5giYQAj52hTQbQ6l0cHjWNltfdJH/ubyv9xOD4K2ALNqGAZf2vsOllms
nj05jBezanowS/fZS/vw9zfzl66cuoTtm+Qaq9bV+9W267RFYvlrlQv4Ybatp9436kCahrvR1/br
7y8G6+mXxR0VPL1hJftG4qLzIP7YZyWvRDiz3/cHxLXtKWaGR0iJr5Wn3I7KUzGKR3EOMwEtrYJN
LKpriD0+FglsYDi++jrCsGfGhAcnRDEd5eQSlIKzwG+D+Ryg0p/DVMzWaGiPELHCoMk84o+0vpgZ
WcZjP3yrhIJEd4NuPi29z3ZIArqK366s66SVfmgluRWSUDE/LVnUsffFjBJp2HYAkVu/5OhVxM9U
luSnl511R7C1fWMPVX7vYKzYjKLjBBsP8bUcK4MzPAhVlcOyoc2tWhQrE2QvvpIZM3gL/ZBwi/s6
FX84q3c3dPSLJuGVp0afP8c4/bhE5mw1m3+zZF5FybaS8K4yxLvKoOjLpq9dgkLDzZKbhgxO5GY1
1COzlNupnpzrebbywNec6GTG1pOrGdEpS9BCtL3bgCQdv1qEhZHM1ROPa2TZ9eq38cPgiCKQXh4w
04xxGVGpzVM0Hta0iLYZANGrqrcD3A0bgsSW6cKOdSffTp02LEGM2Mc/Dl4m0UqDPX5oXUqEhEFE
gKMWhxSQaR3yuhEZu2ruOudRcLp7TvKxu8EWyL/jwQJ6qI18vED7JQ+0dlGBoH0qN2gqkouoJH69
5qC+NdGi7MrJ5xEpic9tazU4xfq/5fBg7sa00J9wL9D1Hds50JLUlC8y1VsjDvTFuIRrHD/QKSAn
CNcP0TYlKFVaNDl+X8U0JTfoMoqS7q5Zq+6WMvySpof10q7e8CCklR9aLTGujNlyDmXFs9BCriZ1
uZr3VWm9JHlnLwRbyXiXudZMBELq3+kE2OwJluiu1lirb1WildnL5YqdtqGN1xT6rpvgHdSOHZNI
5qDvN3DM7DtfyIs0QpIId9S5Td1+F0UWh5kIFRMyv/hzJvPkyK89z2N8EmVE9d1Md82SP2YYdgHe
ZqT6lNV4MRBBjYaA8m+U8XQHENrYm1aqHwxoYIelHMTRxqZ4sdSqLNRjRv7lwr7BE82hHoB0rN9B
FFheew2hBlTp6nKMM41ekGMS8oElzCk0IueykpNNHrVu2OotV4tzCyMbg3grqE2wdxGdodOsedGL
lw8VFl+yBOMomi5mcnwC2NFT4GDI2dNXi3j3S6RbgpGriOQclHbubyynmE6rmRiXpLN7uyhD1FnX
RFuXeUq57CavVmQ9+8a6EBwx6PfpvOgHc7Q+u3yveCnij3iGBF0e7rSVYmITqrUV5d1mRf8XRhPz
USZCCRSL7Err2+Yuawm9hg/0Bka59zbQQ5eNF8XjMdJiuTU0/W5e5G6Y6/iQabR/ar+Z9ithVkEc
Oe0jKBq33PT9pIWIwoi0M2vrtR+RbNVJ42xpzRC+Zz3Q00PNhkeZ9q879mjiGuuVdds7YiZARmQQ
3D6PiblNOKQj1xTNeh0V+QAdJ2qWx9rwiksWpPXI2ABlrGlzpphATdHm5NAb1QGsXDPs9eQy9qp9
wgawKUd9HMij5jBZlEZ13atR7Wg+KkYCykKjCmKvO5GwpoWguqMwyjXvKo7yrxF9oGBt+60rQW1I
XTRfaJaPN42gVUTkHu8eS4Jzky7ZfAmLsTiSqojQ1EvzsJ7W6VMNb3tDNcSVdT/DZlc4vEAbtNbZ
Nx+0zbOBNOwBLYW4A0jloMf2jcCgR9xvYIRgF2OKtHUgIfGeOPNbWS7aTd5WmHmQNOSdmz3ZhKod
Fj+t6WV2hQwMMYsA0uH5iFns5eqKy4Imd4uaax1vyt7TDgaVTdC27h/MP+OBKQDfexvZ2dFDl/xQ
9LOxB19UbjsTEaM7LvDCcmFuDcdPDjJFu1tzRDzYg23fOKlB3I4Wx589e0uu0rIvloTbP4L9N1i5
QpMp3Y6bVDygdTcCeC5YkbQhNz+K1tk68MCehyUXn+eR2D+nc9bnvrJCUgkmHJZN111Loxl2eZnx
5C1udhAgszeFw0PG5vmtwkK4idou3zkY248EjE3HMUMw53/PARuMcyqYqRLCzlv9f4r8vy3yHeWx
+3+bMb5jgcLXvB5+cmRAS1S/+GeN74P3wcikDmjKWGEaVKZ/1vmGLj6cz2861NZ3db7/QWcsD+GT
g7POjJf6+6863/7gY9SyqPNgLlPmG//EoiHcnytjVZMKAlQoekzKY2G8r4x5apueWDvzcqVjHq/7
tI/RXIa1qaNI7a80BmrbpqQViHTMJloQ08n6AsrEoQxIjUMPwuoy4m/fLsiSdzEtQhb9tb+q4+qQ
dJY8EaHlhqLwnYtaVtpH+HBUilXMTpN6WHBF6XxEmTPTr/IHOpM1G5zRtPWmVL08pyfYjX8PBT18
nAoNV2Tts9aPEBM3CBHt+JCnyZVDY/xELG2zSdoI10V7M/d1yBlK34iyMQ5tD27Lo5eNetk5GYKl
T+Z+SAfxTVIvhzJr+qAcuyzorGq5QrZITMigh/Oo/5GgTKN07bUtPldyeWFf7O0aZV0Vm3vSUKtn
fxmzbd/kabgWYlvM3U2Xoz6lZTO8duYAmMYt4ULYYM2tkhapURrsowjcMWh7PlnhMr13aSeHpWGs
EG1Mn/jghd5c04wkMWY33eLjmujzlW5VamwwxGJq0xuEtRx1gO0opVQp581YF/0Ja/xVYjBYYZJw
7+slOUyRu/dLkvWEKjwKk4hCastA0JgKzUjHFJexYCXLkz2MSzAO6kM0+RAO0opCMsHioMOcQitP
finRx1rzTFlbGelFQ1s2QO25rVd3R8BMs0P9XoUSdeQmZYy9aW3n4Ec+dh5qDC83qVTXSHtaLGgP
zNPsbV833saS87wzRexT3mD2MbGUPrhZsx57wxtD151aPEGGvTOB7of9rIuwojGOVpjupsTQ0gL2
2PpE/zZzIy5azTsiKAM1Z1ttKPtu2lg4zOnDkBzQ4iEvCuIRsvah7p0nb14vM8wZm3h0xE6rYAww
+0/2blO+ruBjs3YQ+6yOOgZx6FXZ27RTa/pfBQidEPORHfJMqJ1k40w8El4X3/kQyncyzpHFx3hg
85j8YvRfgegLHSuEfWTSbXxeSLdkY+svZi3/glZ53s7MTrZZmi0Hu4Jgs64VVVrBs5BW6CDduIHi
twq5Jd53DphRtGjbu09aP3DicecopKE+Bj1gyD2Vg9jWli92TlZ2u8jKHjtO71cMxMud5X1RqaRA
ZN02sBtHe4AqWKLadBIRukWa3pdjTu4vkZ0wINCjNqnfPegqRZpIp/x+5TgY9v16hX+k2HkZgQFm
lDi7FRd6aGM/21YzKbyDqem3NBvXrb7m5RbrYRJIOzfDZLCoqNzMORowBQJKsPFgmvFxsEfzAp+4
DDUISY+SXW8nvchiY83cwIkJQ0Wo3G50W3kN7Ex/JD9SxzJgOLy57aqiot3AlyvYqjWvPuaatdxG
jdRPBmwKe4PRFIHdpOXJ1mk8YmuG0glkUeVbiyHejj8VkTInR35QuyRnrdjXOSEJIv+SsmPDG8Sa
P7ZuvJHMW0N35X42YKUYsRQ4ISz924ztJMTdYZ/QQSI2cIaPupceMSg7J4/olY3o7HsH/cIW3Fa9
TfwZBiPA8FAwx+ZE5P9BRvF9Cl8MVNNtIcH96ZCU90uqfS3FuuyKjuCFwb1MJ36+d6s9vXsFi6gq
0im1LuBk04R44fC+upa3MUT62pKYu4m99WNPrX5wFTC7yF1VP0rcHrqHvjRF9t5VnKv02OmuFtPd
ydJ89Vs1TkgzKxjL3v4YmUkclC4JuItGgWdk+1m0X8ceXoq7LtG13WVUtIVhnCKvIEcGq9U2X6BO
LQOye8oj78Co7qYuzM+O019msciOvT0/eRNxHm5KjB0ZMc5Rwvp+8P3xmWysKURP89VJpolinnPu
FBcPpiEvXDF0141nntKao7Rd1wWQLUD8endbJMxUIyvxgqhtv3Wd1DlE42CxV1nvhZAp4ddLtm2n
obgEC9btxdx59CYi/1CQ29pbyWd/YWK6iOVQF5VxgWlG7kZzaXeDVyg1MVes1vUBck962+fOZWaw
CTETnInioaCFelrsOmmTYFLaHxWaDG1Bm14sbX+Eh4pYdLQ0phuS6KaE7SUpW+elyOdPUyTlwV3c
t1qasM7iIuFUMUz7uZq1HQwvSBflSNZngRQldpNNK4T6w6erpmWgMiDlCMrovs7WeovMDPNHiuaF
s//RSLRn6Tc4tbT5zUrR3VuFlEcPmDlrTdqBw4+cA+tvekpoUuxjjVVu8oCsyc4rGXSZ1j5dLXsX
u5O1MwmrDWbRGPvYzZ6nEfnvqnkPy9Bf9MhoNsBvvlla456KqogU92PdiAYzCpBgb2uIUj95DTOA
WrCTr6yquw7+RTh5y2pVXxi9VsMjARwRJ3foJ5BsDzPpW6IJSHnz6umJYUfp8ipytkfO3fL0ld4N
c1p/Its9ATvFS0afye6tQ2vWaNEDtwFX+mhJzPyclpel6714a/c1q3fOOb+ZyMMBaW7fW6J0nY4U
pblacfZZY+/6AepbGoqbKiuYhREm1HRr1139p7z+v6heLYuq93fl9cPXqvra91/pTH5vrR/f/ue/
//ytP2trz/gAaRMcBzUnCtW/6mqiCWmxUtRCuWSh43//1T8HtglOgHY2vUvQ5udG7J91tSU+wLQn
vMH1QXHSlhb/rK5+zy/wwIA7OLF1gxBEutjvOuju0jERnAgC18a8x9MwkiiVjVtyxCcyqkqyFTfK
8j+RlMVxuezbJTQUqQb6nXtoSyKHIjvqy61pu8Z1T7f1YVacG0cRb+LYoW03dRYnUWf+VDI4bcPF
sq1XX/FyTEXOkb49ofqBpuNG7pusGvg6Fsg3G19SSCXcBhgIE8oMiDwL8lzsYRaYntWf+52dtCD0
Ko/xerbUn0TTwvnt+vIo5xgcVersZI/gSh8w845ZGt8Yig5ULSlLdGKBDBp7wRjXMp36U2LIdm+O
2nqiRUJXie6T8yU644fmM4qopNi+qrtleMyzwbucs1W/l1NnhlXh3uHw9K/IZ2xDr+TszbwS6Qy2
q8PqyjHM05YpZqZ3e3B/1WFKUYwoYlLd1O6RQL1q52j0dqDlGvhd/FNc5aFdz/kt7SpmuEAdMXJO
3raIkR1JmrEfO91i/WuFHuirEJd+NvdH0MvaIdJWg+yeRDsVfdXAlG7xHzCgDftMr6/aMx6KyELa
xtMkHwxUHlsOXO5lHJX2nhWTfKvWsvlX+/WuGc3+yk21CHKP+eAoKtWSSzpHU4Ziy837uxW2NiNe
p9hhqJ1DrYFtJRTlSoK7Agn5WS/TnmOSlR3kyDEEGUr0NHop/pQsct68FDbDlQS5ehXbJUZLzkpk
llHybL2SjSxNPI9M9q7boVyhXwwWZIt4HMqGInZB6PK/eF01faMF7O9WVfsFbQSYhPdG3Ill6tk/
s+YxwZL+6OFyedUcTqxsjbZ+pdX0ez1NLfOlDmMq9YFkNTTakJXBGksUdSxS/DFLkcgYYT4mZziZ
Zon24Mk6v4Ppr528ivaTWXZoBogmnDG4w/ULUkMr3YPUZLrsOs5DBA9LgcF8VYQ0HGy77AxNW+fO
2iWKpGaeoWqt4qvBiMuCCsdsTAdSglYvTCpWPPijydQ/dtFfoSWYCdG+1TTQ7zbK30RW7VXnmK91
0brRZQuXL7mAof7spJ17D391H2meoR37VIrI3BfUtjk2C3+q/D+QtbXpNiYP+2Yd5/62l+S6/eFX
aHQuRSU3lTfIR7uZrdvOkwlWRiqzBxH12dbvJAyqovJPU+2a5YakIRrMBHnhtZy1EvIzKJCY45yb
d49mMYl8xiGbVwNCGcetUdf1ttdriHYyU79hoeS+l2Oz7iInqxwm03Gkv6xI6wbsalp83S4uIymd
5nALSheS9101+zJ6y6K2B6624gAkuT4xhCa2usQyTOxIjje2lEw1OoF5aB6VwEAf/OyLq0WLdvCq
Ua+PNlZ9bcPMRObhd0lnRGaZuMKoqKR1qI1zwwXuUtPGj6lVBjRRlUI4VYMr3hZhDfneRIfdUBu1
LlB+DffkZjCIHt5Wds4lV6RcQCEVAcWKEYOgGCtQnOoT+NDvEPEhj+iumr7iatO3yyzMPX5V3yDG
MmsHJTeezuEC8p+thzUTSbTbswuWNamcG3p1885WyFRdL0YocDb3OHCAWT7gXDAvOsJIu01edxDR
VvAHRKlazlXlC4y2qc97P9tRaOeFGAJTWu5eGmaypxns7euky28rs7jETs6ErjPs+nJO1FCEqndX
T4NINiRUurxUY8qZVVagB4bMMU8e4DtbI52Pd5UixoiddNuBiNN2OjS0j8QDZFvH7DldIgrWAPpU
1TUysPreG13nesCK8WKT87jgmPYvFvSPm6LtjBDabbwfOki52LYkJ9WyX5c/CMr7wh6FQwxtPrqG
CInlmOrextRb/WO8GtEOObT3SOeovxNCi9gcqoL2pNvf1IOHBkhb9NOI/uePFWD2LeF0Ye868ZGl
MzoAl9M/5a6RhnSZvZcR/jrh3ZHZHDK7nS/c1V2vhG3iHm/nPGymJfuc4KY52W09XqMn3g1ahU95
0NcsGKzEaBAKWWKbLdF66/hZhizY3/dF1TwSkTkcF2fEIt5VtG/G0m4J9+FssWIJDqaiTm5cotuy
sJtN7wKmZgOL1bLDhn7QZuL6QHSEvTGNFOol593bZok5mKxJvhWZH+8dPsCuAR8L+G4SCUvjKj5Z
oCzZC22/eR09c7gixdH4OjIu2NnkQW5zJmcHp2+tZ23meqZfx2HDkGeH4LlBzTkU17k+tU+S9/AK
0k93a9uGf4lMrQrwgGeX8FTSfWsl43XOnCCwacodinX8DPMhvVxEkjxHtdSvo8iAhY3Ok0qgXEmJ
8GjGkLanX/ck2A5Bypt/a2fuvPdNp3v13Ipek4OpbF6Hu45jWkkTzXOOpd/7dzkw6Qsjy+svUx+3
m2YudU56NUmVevwcdZUTGMDAKR7o/mjaYm1TqLHeRjdQi1WRvhVd3FzZaapfWFqPzpPdnxEXo7RQ
GIlAK24Mj5oJXZTODQrIjUCe62uY4vpxdvygpVcarEzoYR3EJtPP0sP4BMLLMWBT8N57aPl4qbtx
CJkw26/mDM1ghj2M/FLPWAm6LmfOyKF8SdyPFmxExGbMdtM4eeidpUnv/lPf/5/qe9VM/l19//yK
OqaKh/qn/HHr+6/9WeCTPv0BCxoKKxtdC+41VAh/Nc9N8cG16Fsr2cO/6nuh+ub4X5RNiFiLn/Qx
9gdb4FuieQ5HC4jWP+qbc4kftG1YoHA+GeDnEOOg3fnFeYVZu4VxIZ27csTaGlTpLO9A6w8O8/W2
//zDjfk3OpmfhWbni/k+sZg6/CaHj/uO0Rbbs4ByP4i7hNDRl3Om7ULv8SlPBzY/0HjNS4w97dVX
qbr/H5e2mEUohxkTjHfaulTLjXmoDXHHuYBL+51C+y0qR89V8G0Q1Wzfvd4h4O2jFTHG7y//s6hF
fXLXZGaCP9nDjng+rv2oMmGeHVc+0ad3Ramcg542Il6E0gx9OuUQT7lW8nr//prv0ob+vCiPiqD2
AGP6fiJSNVUk48Y37xBbg4VnizyapYMrxeXI93QWlotU5V9LQ5JugvpweHMa5P2Fhho/aB2g00DM
SYHsNWXZXfFBvyLZIRUlskfduBjPBPwUqhLzTY4GSTgXFVrx33+OnxU63z8GPn3scibCSEu8k196
cA8JM0nMO0NqPCuSJIa5wAm/82imPxTpUl/Myg3x+6u+HyepbwxBl48fUYna/HcPDFgEN5vtjoha
Y4Spd8ZCulXyjXjtlrAUbIkMuo1rGy8xcCuFdv/99X99MZnqeCqbjjYk+qR378ro+1Xe5rNx990d
pV4YREE4k0a44b+/lMF69m4R4FoqEY/kDhpB74/40eIOlQ5a806ohDutSVBKjOdwi8giC2POhXgd
dUe9nUSnB2i4eVlgDxPQw0Hyb77uf/fBLZoalm1gtf3lqTWFVvutHul3cmh5SQT8+/rSpNEwbs5w
wt9/9n/3kqjGC+8l/3Ht9zhSowHtrVmjSYHAXl0tCUaXs8XrbPgruwyu10gyAFM7nvIzWZwO5vy/
7J3JeuRGlqXfpdcNfTDMWPSifR44T0HGBh+DjMA8GwbD0/dvTqkqpapSdu5zE6mUwkl3OGBm995z
/hOvlQbKgtNd6rPhYaiJWxdoaM6wk4ArKOgXm2CSjBh/KpXxlLkBZLBTmJhDsfv7D/EXfujlEfGZ
SNCjYasg2ewvj0hWxNEQqFDcA/LCK7n4+BUu9w2VMkEHXWmA75hY9xR0x4t9IU4XDb1UYXtoLkbC
NHdwYCwEsXcbgcnn82IK/Pv3+d+sgj4KY7TNiBcd1/zL2zRQoY9e5Ih7l6wy5ghaz4vfpXkTmvGP
y+Kf3dl6B/3Tnc28mruaPZcWGZ2ov/7GUsZWhiqmv5+wmZxdSaJWFM76DxvzyqDDLzrbwydCmgZS
Z3PMYBJNdAse00GXZQxRCUynm3p3yQQwdRRfajsQufQ9cblEPbsGQRapdsqMPpg0bdAGQeoc0efh
3IaOdP77y8gn+OvH4pPwPSOQdSwHPzxj+n/cTpYgD30wmvE9UwNwVI1aCBDwDWALdqFgNY24HDUW
LpMby8ULRLEDDnQXJtSNq4Kfba7VjKrHyphvmKX0d8BnDUm6Vj8ItD6xshFWuREJdfYSIr9OJgM7
AEiajenXdUclobRPIvTJCmPwz5MB2ATJUUltT9gHun4naKp7Zj/JOejL7Moqg/pmzCKfBljd4UBs
rMJ4FcrPbwVM7w+T3uKm4BwAex8OccP7G5NP5dbKY+hKjngq2b9PMO5Lmzlp1ty1pg6FmZMQSa9T
9/hNfHIEVnhojOZlqAq8iXbk+49h2CIaQjQLzxgSVYuBy407TN6kHHRrT1rBj9YosM5WJVGNh4Vi
gRy4YXC6o4ULxThGgXCugJwhO2/G6ITaIXxU0yiGtQ/Kpbs3JiTOOJpk5VJvWPQiMSg0zZ0fl0W3
ptxKok2QAXGNk4FtN+ce8ZWOdfF0qkeLvSzecjQg0AOKBu8OE+V7HzocE6oA+z1HQE77o/aNgkfn
ZQp6D5xzHfMR9FFB4Ugknn+Fvy0nIyMSiYAPslSD6TcnJuMQ6D2bfABjDgOBrqEuk3zVpHNwdOIU
ylkeyo+gyr2aejAx92aadZvQLuMbxETdrgsZRbQkik+Ei7wy/UxP1hjMGzQI1g8FIYS+Stvvfcxv
Owuex3eKK/eVKt4F4tMkn9wo8894iDK5WpK42pgDX886iWS1p4ByUQr4IxCuuDRtzYKeZ/jilFtE
pslPp0X1hNowbp4MF4XWeayCPoeBVxVoXv0xqs2QG6BQtb8pUSYYtFQUKl8mJBh9gJTTVcCg5Tbr
3EkNQQtPGcorN0EuwubVSEbP5u3mWdVtVKtKVE+mPvwsGDvqPOdKVwY8NDOGMsZqb8AfDIiK2zKu
gZlVMhN/xubJN3ZJYi6VwiAxEnuE/bMGIp0q7spVAsIh3zlVy8+gQdK8hbT7MHMLzchLMTCvTZNU
+CkEwa9RWHz1+ciSnTrx/eAHi1wvCmdy5E7MP1OT8yrWXVajElf1hYswWQAke1yVR1JkWHgc1iEf
iDc2Laytq5YnNFiXpc2Ph9DFm6PiqM8c68im8dDB5oDDzkDFrKfWdPVf0skwUtKholL1IwR4TljG
GwFbLl3FC5gG+k4cfEDA8i8WPwcwGbhcnI7MDMh3YKT6VZeI7IaWI0vMxfkXX+zUfj0/wFZlU08N
VtTLGskZLriKXDZRPwNMB2O1/yQalkupG3JPfT/wj5d3Ww4DDTGMvzAeCV5C/+mSj9VeziI51GzE
ujqYI46J1xoWYnxGh5Oh0kj1UYDLuGRnDinlhl1kOlPKgrAuEaXC3ef0qCyuPeIzPhSPJL8pR5L6
SfL2/JDpf/rKx4wzTp9mPuKZ12kkWA/6z0a7A9swbt+ynAhjUDa9ergcFBaUf2hKtavmUr5fgoU6
ze6gOZN9OnaBdOHipaVTbN7QqgPAU0f0M7qCYEtuI747S7/bqsbWn/ZYfy6GezIgOYTXOijVFTlh
RUPBbq5yC1BBhHzo/SufewS8VB+xEDHA/j03sp5gIrdGhyPxcsAZ9FElXzL5+VX8XDw2iryNcoPn
D9G1Y+QtxuHG0+1OV8ElLV3nncE85Gy2Hd5gYzHqALBdTRkCKxH9KIwE+WR1eYQEKsV5N85AfJiD
mKbEK3wfOBPu/ZDwMCqIgMMd/zeMBRtw5YAw3dS6VMmTMt0LpRN1TDKTPL7pGwh0/pGPU5/t0YBY
pQaEA4w0ebfjcEmUZ8eV+vZ0KyCoJjpgotmIv2JIPHJcdeDYDdfNFBvJoSQEi1MajDs6SQkQpa12
Kl0xROUGxgvONZMCfjhGC/8py4O2IJuBKKkvp2xBCuR7Uk6cSuem5PNfFoG8AOlE4DxXhTwwLLHK
tY8I9HngPP3rywmwAYECHMckputMIM28pFFy3G8PbWTzrabArDcFGznXYSJM6sJSwJNHUreKvfcu
kDyvZlEyUUsXsAsxzuOrrut5J5c70ZkRWJ8vCVGu4Iy+FR3Db860bQyUa46s6RjU+gvKWoelyarJ
UCL1I3yBwzSHhFktRr9dPGTZKysYOANZdLkfoQ+477bWCFlGQA0QZpQhsElxJNvaoWZbShDAFmWA
DVQaNm9e3PCgt2KCTKEta+xEnJF7jxWoq7GmXwreBYf326Lj5saYEjVl6TZXEyXt09DyLxHr87VI
fUpbgonv6XJivGybajG5oxodnWwHCZ99QaV8VVloiglGKTedtjpfrlrXjHAys0kUy6bTbyfx+BS5
jnRqBsnzWmk7YZFX84O5KIRivr3YzAULgTKB1t1nm+I6XH/5zpK+c9EHc8sz99AY1CTVXJxp9NuD
Sl2gIm44FO7D3E1Vt66YaGgehem+O7NeWfjb4csFc14UAyFXbW3UW2auU3EqR49XF0NitY/CtCZu
ER3rt14iljK4dHrtg+xp7EkTYpHnKBLrktyR1Cs0Pwmw1xfgay3ShfuoGSCXhbWLfXacy70bxTPb
2iwR8M1+qn6QAhzdX+5PB1DfPqMRsB+r1smv/SHgFiFvoTsAUBhPCfA0uuWXGwLAXPCrQYQzItXB
6G1kFQD6C3PFo5dyuSu8OdfJSGi1CeQDFSbaCoCRq7sNUE/TGtBYJaAhuhUrkVpyYw2gmCZE52qD
eao/kDGV3H1p5xbrjoApYpI5CJHQKixxIxw+AreceHJJhCXHqYh5snxyUx4QiJKUTSQbaI6sZrW3
U3GLTW25p1LnpjYvudxS53pdVkCHEN2SHqvPxZaRDpQLmUcw9PUnHhu9ASEzjG0w080oWRTquBuj
HeI8fPjVxQ6fDZLHzG4Vvzdu1PzwhRRpKNVeQu3Jj92Yzz0omIVEEDjS2GRON6Pv4iy0PI4iSOeD
xJuT3EIaZdxEeIK46S6cBzfQrN44rbnbTUEyy5N0Bw4hsZGHL5fpUMXkjc/rh9OdM1j+4xDM5S0t
f/SeEdAAuAgHt2gZi2tPJbmK2a/YZkrsW4ycAd9VOWYlmwd4ztQDDXt2JAWLbQ0/W4acUJT3kmck
mrlpwxdau9My7/ESkEUOzJQ8lbaWRBTM5ZFef3ZtO70Qa3bN8khlPx8qwZAXgX9TXUc18u9w1kBq
z5pZDDlkRquut2SwnedemqdWL/4QkWMakWCIxU05ODUVDCKco1FbOtnA13b1IpqMxziz+Hq6suHP
NtT4ZNslxIAO4LQK7IkFhyAIxDUjZ5xSH+naJIDrHAMXuEQlDu3EM6ML5Rw/+XmyQx7VMGnJGTQx
cN9Fi0+zyao5H2AA453Ol80kYjrztpAZk/+sL27gPGyg6GgehmAU9BIFEXfQpTCMCS1sTgAKdSiG
ZE2rkSdHZ/ppmmdACF8aAlOGuEyG5uyGL4LsqU9rIXLds6F+U4PxvVaexf7Z6bzgoYxZrfD0WE+X
UJLLuhlmOYtjyIaJbrnimSj0ebOJwuCK0Bzc1FFD+2pC6/R2iSitJete1/IISZ1MmEZGfoIwsPNi
vTIvS80ORG2XHCw3SX86o0f+sNuQusL5j1G4m7fhlfF1wmixZhvszGVeBfCj/MX0jxRsszz01Dcr
hqXdvpb9sCvAjgXUKsRLkHgsnnBB07JzdRYkfR4uiZ9BcCI+2KKSuOTieaPynhI61pul1WEdGsPU
LTra7evI7JrlL2ALM/QRhjQ7XHvosmCGWjt+c/LEEHp+nhNAmomj0ucGESs+PR+Ot0u1s+zYENHQ
+nADrbVyGuMOE3sNbHIJq2Brd5ijrNg1PobGdj8zlJg/C06Vv+pi7l8mawI9xbnKonMBo19wKNsX
NFdekel44I4Y0iJra5G6blugWyfXntMbgidgbmRe+q1sZPyIpWuc10PJMDzvXXOvAlfdhHYTPSeG
n3/UreInuRW5fJyU4ePfLZVBxUok6YQUTJodE9zwD1rYvw0S/8QggTn5bwc8m5/F+/T+Z//z12t+
n+748AeJWIUw6NBo10kR/zHd4T+BPWXq411mLBb9qT/iksPfUGkhekKN5Pq4H2jw/qHgCn6jqKdh
xbjIulgj/hUFlwj/quAKsfZjz6Y7qJuc5l8dtXkGcpsKiBMKs8JXmcmq2XiNPQ2reSlrglO6Uu4a
aOdFbS0amgMxGsjFmjFnAycW2TbpQ4t4jdKhTFYVvYJ1GprTz1ni7gz44WvkzYhzYnlXoRwCK1N8
dwyqWpvj465Cpb1Xthlvuzn0qOwdANuIidzHDIbLFWKe5aage8KyPZjLwUcI6qwj9N4nT8CxGGpE
qSgwk5VMwMPDSOvOc8sT4JXsWsbsZvuJN4cetPOao7+k0bE2OvnAY+OcCHD8TsCf8Zoyd3mK2wq7
QTtX+4HkdLQ8eCmaoG9ul5kjdzn392Qrfrooq+HR8kmJa753LPLLQgKmNxzlOVsSQ7UnGfgX83Sk
qWYoa6Agi9y6DaIdq5XNroVh+JDQUPbs2VylvrwGdUqkumXdw2B+isbhWkRhRfxu9Qj+DLfghKyV
8ydxiFB8+aMk5a68ooH2GpXw9Rch51Ou4u90uiiDyCwjC+M+V/n3lrQKTCX140y0MOt7ZW4aO0kI
AmmG3WAq2CdpteYWfJptoNRo1Vd5RLrciPfXc/nRmK7sPfIExDW5YezkmNePcR8WL7UanBcx29Xe
rkDFgxaxd54I5lUlZYvRsPzVL82d6TnLISK/TSIReq8d0T01oUT3m0bsynZToMC1mjskKYcoWAIi
dmR7q8ake3Xy4Mnr03pPGhSHw17FV16U+1s2XXEIWw9saxE8F0tjtCvHnp5jJ9Iu0rr3137cl/fI
xIYPw2w74idb076XIHNvSP9IxGayEppItbbRFkn1aBuCs1lXYZXG3vjQExqw6wP01badeMyxgLxk
SEE2SYF+YixnYDkdmvH8GDcCrzTTJfQVbgA3bfTqG4sIvXNMq3TYYS52n31nSs9O6ZnfHT74plcy
XZdphhbN5VrWOxF0UcfZSpnnifaLPNaZCYDLzaT6heVmMfZBV9fRLxX603VhdTaqjMrJtwXBUN2K
U+2a4lI8XvrH/17o/8lCT2/JYm38n51wd0h1e1WM79Wfs4l+f+Efy70DoEJLcmGGIoe9yHJ/H+YH
5m8oV4RAX6KHh5dF/ff13rF+4195YChQ9tAXctkk/ljvQdsK1wJeGzDW95iP/Cvr/Rch4U+8GmQB
Gp6BgABOw3+ZDhSl3S9lY+K/8atcbQYB/H3jFpN9gwatpmtlZcKmJ4jLdTdJrw1XQEm7I6Q7Ye6W
FsP3OiEKBZFKLwt3k9DCM1Z9Hg+bLvygCIpuJ48gj1IJc+OkoB1XC6g3sSqNvgcoqZzN4hVYpAwb
EtwWXwWRrVZC7MeWrMhlT/1Vv3QEq54UkKIbvXFtfWNZniPLIO5WSwS2XWgi/6LB3z4Swz5XB7MN
ARyK2fTfl8z28NJCAcV/49key3AT5uCE8A4NSXVI2QR+GkLEHxOT9euZ17y6qs6GTQgeiv4V8Si4
rHuGEOTb9XR/3JgcTmNy78CPFufRDrPbtE7k9Tj1ePiibFlHZuQUq1qOILCnCGMIY/Fx7XJRUKOy
kRqdR9ZwWQLZAlxnkknu2s9Bx2XGY436eKC1fqo8XNkVGFx8Qm28JXcgXDmpI07TEpZ30rC9HUEh
5b25FPVdNgTdbULQNKh7JJEnKtgGeNoSrXMijXYWSB25xtpwXfkiNrfK96Zk1QFjQBvqmt+ACsqr
oXZeezeWjwL3ccBSE4XFxqLEhaEETGFfdYP9Mhe5tcMkHexJoM4IAlmi6BpKAXJa28zXZV0t1647
9g++BzBr610oT5r31GvykwMCyh/vSk2E6ien3TtAopwB0zEWLshRRDoOb0LTpLrSnm/HPnPXIbgp
ow/kGkkv6uUEFhWhScUJimsEJC6r7l0TZhUO5m+QMr0Ntvh8ozTZqtKMK4Ju2q1nuOVhAoBl1kKu
8zzLHiJNx0LM4hPBAzEr9up9ntnBtnSQxyWDWW+iC2Ur1MCtLIzc3aAhXCTxfbAhG7va0ZwucnvE
Azc5hEGN8UJ/SLZJEdpbAflkQySEg0HNva+520hiCc9QCZJVqeFgQDtflzJ1V4uGhiUWOwv9Ut6l
RorFA8gKQcwPSBGAY47vx8dGQ8hciuNrpcFkPmHaOlBAbTsxj+viAjAbW+6bC9Vs1oCzRoG4GIA8
brIL/4y2rAuUnfJWaTzaGKcOqDTPKVUsnoOomNNdH4oJD5QrFgfAWvaFW5u+4GvKgIv6aIHsmx7d
nmGqs0ItnIgX+itxtjVpxpy9zvTvCcmOkm+zs4AuQyxdUJiSFpCuCqLt+f0EOCFls75Rw9TmqgBq
Oq7hridwP0RtuK8AEarsONUY4lZFvQCynZmnOsyAOKuNj2OaOtOjhE0B5Y7dFa5nbjOLfctz2S3V
BjJ85S+YZHvqtcaD8T721szKNqRx/FaKNC7WWSJSvh+jLoGQ4To1t7NaBInJIp21BWxSfrzBHRUE
jNzQ48YHJQPnbairSX74eShyD1LmEg4crwYmjamsbJKoqyiXNv/D6eRIawbBKqcf+KZPFUJ3tTZb
vAFrS3Zkkln6pPHvnfr/R3QnQvdvS7L/2+XvVf/e/6Ol5us1v+/RQfib5+BWZxYLMf4LPfX7Hh2y
fQM+8Dx2RxdqfMjw/I+aDI87L0FWhyfd/vLi/LFH2zDmecQpoHCs613/X9mjUZz/aYLvCjw7aJlQ
J1DnIef7K3OtTVvLaSx6wG4RBBhKjfEGoey4X6JkPhVoSQ6LUWdwHREjfDKR8K+IvNDGXCGmhxo1
7GoAr/he+IV5nbtOeLNUkf3kZZhYVh4o303cO/5NUrBuK0q4J8yPxT6Hr3fEaSO+18xdtkXmZ6fA
8rZS9e0PlubsAP8EpW+aTXO36odm+TAbWrNpBEtlHc0wIKio8lNYFdU58m1oFTbAwFlW17VrpcRg
R6BHMyh1YuynY5WW9FRLekQ8G7F/KsnJoM1TzLeYpYt9UwThlSLAhBrGm6372RjCGz/NzWuhUvNa
2ZABcYLbZCz7gpjW2opfRZiSE2Pkd9A1huuInuBiKlKavIh+fOuEmDoJyfhlK5DBpAERzCzGyqJN
2Mm7UDGmZyICxt5xZ4aUGsfqFmbzOYF+AkNLDdumjLUqzBvPxNl7sLxwa+ybcs4OYS/lZnKmEgWE
EmsprOFbHaTRrRyS6V4CyfwI1aRe9Z56H+eBOtgq03rzbL7nXEqry7LSHdCO4WzOXvujRNS2GavY
3zVjMcJ9zfkY8TyvnLwqDmOFuaplcvVphLbugWNPD5uzVcVHJyI4bwAltMrNmk3Xja7LvCmPRmAc
cV7kG1qyyzdn7Np9C8/9VxxmiI4zmZ6BKE175GYRMsCkvBPI0q1diIPwlICzNLYATYZz46jsJWaE
8+a3Xom30mtOUeNNj804tU9kXaXXCy2G66k3ZwY+lMHfIulghYXm+OjUTrMviZ8md7GtzYM7Fz6T
VF2vLspPr2MSa3fK9wsqdzClDxWjOpwSkqNd2tvjFeE85l3IwOJUx9KLSKNxig9Mnc1N5HnFgZRh
++xJ0mDKxkvfhsBPX+GsipsKKcF9GRRg0RiU3ZjGaJ8t8pQO3VDHt4B0+idSuRALlH1xLI3hiDRy
ilZh5QY3FgnKCEKFd93GTn5MRYFsnzEveCs8GDtE8O5t0UxnK5kcbkeG1IYpSTOP5XsyBGCy1UwE
kNVE/jv48p8I/kt6tw1CDlW6x7qNnN0X6d+vrBfbyT8U23G8NmLHevOD6qke7eWl7xu1x6Bk3tdQ
7KvVzHDy5BpAcXCJBSZR6EAjMX177XsfdRnakrxlHGbb4UcaBXgxRl4UQ8N6DlIORbhztZgpL89Z
zJc4MQNBHoBFO3CK8tG3e/nDJhKuWxGF9YSy+Rhbk3eqp3ZfVYFHj9kvK+ByWX5vC1E8uFFx8Dhg
nDziuI9OXtabviHOa2CxfJN1mB59Uq92KsXe5vfE8yDkyB5ojzo/lxmOhp1nGPQSla+yxs1ffXIQ
nv2qIU7Hov/EF+qbSAbw1LeeaO6MDvJk4bXnthtxOoE4d2VW7qMeljNSr2LfFvdjFI2voKLqTe7Z
aDTN2GbWEJhEOzGSvYFJ3H3YUL5XWOs3kzn7+5rR33Ys0JButav8VeLEQdDDWTtdTT6gvGpR8e3S
1/neoCWVYrJ1/XV3EesHWrePAWo7kIyMr6QeoOJj736OAR7o3k3YbAqt/7cuVoCw6cxz3MArBd8A
hwHLQHYxD8Qxbom0CEmK9HDahNplUBjpN9KbzGNh9ua2NrN2BTi//lFofwKh5OG9qz0L/cW+oEVa
96k0cmASNHbIy3r3tN+BpkJwZ/YeJohG+yFG7YwILiYJKyi8bWkzCAu1h2LRbopO+ypKDBbhIr0D
O+KCvqUfb/rYAVg+TtlVn1FiSY6HV8xgujupnRuZiYfDiNLips/LZltrh4fQXg+YV83W1f6PfCqt
g6c9Ifgo610yZ9ZPoGYDygG8I87FRpJqRwlFWPosLYHNhBircEdwTwz6CBdKrf0oQOGSO6E9KlOI
W2XUvhVz4NJXibtslJINdCr8LQD9sLowU0pwh2Ens3MxwZZzMMU05rDsmdsNezTt8piHS/NcMONM
UXxi9MBZk2uPDTngZB+pi/Vm0C4cFzuObrLdCPyIJ0hm+feptXLaSsDGRsF2m2pPD4kSmLnoiNUr
DOPhW+556aasJvMVy390YGVKjpEkele7hRbQeh+43CAyay9RqV1FQvuLXO008rTnqMC++RyDw9oJ
7UhKLuYk9DfGmuBBb2cnPqRv1f6oetxM5sXYhJMGk1Oh/U4zGTGbhSEQlbxxZnJggc+CNQ2ZYahJ
1CTGFT0YWN48Ne8Dm2zBAqhZ/EQlRdpaNrSoCCs7lPcEaxaHmuEUivSGxNvV0jPJxmEatL/Cjq7Y
WCRE3s2TcZVa5VYFVXk3jlV+YCr55pIOqqV4bUIrdxp+5JIjdZq8m9HwCwv9W4D+pxJLuTaWqeH3
tcRgVD7lTps+URA3J5Lu/KcRbgwjx6n6oFcyf+siXjhWGNTeqTUkpPgm5lMQ8tj27Sj3hTfDubvm
qFXF3opgc0BaqVVLZ8sUPLma6cBvhmkegjvUxMp77b3oF65LOzgU48QXZ6jEIixyJCYRPdmeiNhm
2ZdJU19jVzPqt4YFlLNXONJ8oPBvacSWJ6RmHeVuZm045OVn9JLVaehS/81VbvudkVac3eEQLM5+
4tIURV6SRAjL8mKp1nM/MWUDnuBmn0Ey98az20azuxXJSK4WRVWOZIf236YyTLXvwrrajV7/rfch
YHRzXGxMxTcpY+fbTJbCwWNku4aSN9zwN+ddWPgcJxmjpp1zRZs7QPDFfG+Vwwx9MXxyqjmLPFdL
UmwTopZO7CDGY2Kk8RX56WKN61rdjOCEbjq+zdNCV14m6fRONII6dRBFVr1jYD6riHWuBn3cshey
YWiFdec0PebRLvc9taHCloegsLExt0G670n/WUM5uS9J+8SjasTHxYnlkWFZdOpKKz1JkwawKAri
DEVzlUSe3Ci4Lt8HoHrrYHbVPm3HdJdJou6N2Iy2XVqAiIhIkKbVCyJPRg0WT77mw2ACh5CFVe5d
pou/EP9wjG5yFI/kDzMK+vSCygu+0f6p/P5jcHyyX56jlroZB1lbpGXx5f34d7v1n7VbOZJQ9vzP
7dbrtKe66tJ/rOLwkusX/WcZh6KXFHhWSWZl/zFWCxmrISnVqU3/OVFzLhRiAWjM/+KJ8XP+qN48
7FSgEnzmYOa/zERw7T/rr13Yx1DGQPJhlbABg5v6v3+8P2AD6//P/xL/uxMkOg5tnJwW12SNBfPq
seA6Fztq4znjmxmX/o3huvVD2qjqZpl4VNqgNBFXh0O2JQbbZPyVg4LsrDm/TS4WWCyu2SrEFjuH
qX2S2imLsxTTrBvMLO11hJR4FeWTv0N8nZzHYqqvzIvttsaA22gnro90bl+aYbKPoCXsYe9h2SW0
Jdr0wKz2S5p0x9zB2zuQowc7sce+YQ8sq6tS+4BVYXnfUoydaJtLK2M0GMVrOxlIjzYsSVVSA2eB
2TKtUmOawdz8yPOlfqfDGVwvOXhLVqhAbvkLYMe05xiJlHc7RTO0EmrywkT5i8VSsBYc8s4yPiYs
x798yEy3Nq2ZYx2V3c94tqIWTVMj7tKkGfZotLoHp3emE5503PkKPQrZERwtaMiY68xFl9IAdGlX
BgK5m5iE73PfLMYH/dZOrkRTWzdkqVVHlbavWDfah4zNfJ8nwficNFKiEJdYQwtj6X44kR+/dkae
h9Tkjlp58FEHso3DhcNuxRktB81imWl3TNAv+GvLEt17q2gBIxCbvjEVAKWI+PwHUnYJ1T+VO/BF
6ceC6eMqNbtbY4ndU97J5sTGtpybqBjp14JP9eegB2DEHkfCALTYbkW9m79S77KdcpUGfhoNdthh
doHHwI/WXV16fFCIl6teRANSBNfAcGwm+xku6FNdOcm3XKZJvp6qxraoU8hzLImREhu0/Zx68CDn
gGy5AY9t5wzXgxMu8LNqtrQVar5ol2hnWhErjtUTidibgmTjeOWG8/SLGdfQrZEeVRhYi37ZNzgn
7lKPlpmDDf8q7upl42J+WFm6Sd1Ioito7wu1JhOVaMbaUb6CetTEL8A0LQ/+Qez8aOcJ9F3euB4g
TTigdWOWh6VZgBqMZG1CLUZFtpRueM9pnBTcwNg2STmuE9IQvM694Ww9flSkUB7NDiHLlBlGQq9w
UHunSuYzjBCv32Xg+Z6Bm0WvRunFxilqrRZWAX30z3Yy+4EG3zQ8jMtUR1gEc/Em6WtAHK3aAQta
1X7vCKHGdDGJdyAddDpHJdVDP/lFcHDsHLRpF4QEu1iqh5Vszw5Q3ESHjkfCfrFHMzljXXB+DJQA
FXArbtq1T77OoYmrgGm16dPQYWB4nMM8fKL1WXMGzHA8rxzaOcWmgfGxC5KqfHfjJHxGKf7DQAjG
RL+zrwVNyZ/w+VTLPSHqaoseqXrN4qEX66LLJHHLRdW9QSXoULXBpjsCYJWb0hgJ0wQPGl4l1iw3
jezu0fqHIOlSnmcEjKjCgs7ZBkWzrEvtVF7God8gK0o3KM6Jr55ke8prApBdkyHtYgPD5jrQPaFY
YlmDZuKvjbAx92PhpA9wVFziQ02AD0aIJGnr+J35hnciRNLIijriBcXYUjFL3fsU/FoN1d7kwHbx
YNW2fEDb5HBh/TL7lqdZq1atkPbEihYNR1SOFXojY2q+j75CKOgYQX9ozZAWvGuq/tbpO+Ojdv2S
JpfIxjvU/waLywKcuzaysFuRsjbujCBpv3uTmn625Ai9KacS13afRuUWvXJAarar4L6Fkd3eJiqM
8g2z7nID6Cs6JgRiWHDJGqZXsMyw60wwFjpmw0XeMj/wT06jJO2fqkCV2BcbGvfREQRdTFnFEGU2
y6e4coc9p+8IKJtDl6TvQHWswMBUa0bN3rY15+VzsZHebUfhtYimh3Jr1igPEAoF2S0oiWIczg6B
wpVcOx0kiW+LAY3joHyEv+ZroHKPBOGks4WUr8NAEsNtNMOTIbvDuxXZFO0WUXQPXlmYD/hL4zuW
xXnvB/lyHOPpxQXY9tDSK30YBOXQCudI9DJ1XvVK9yGgH+dXE52lOH/hwEV6cQ9Q5iFIm+rOHOby
DpswOMS4dNcS79lNGMPuqwHObTO3g3Er2PLo16j0ZrDCYQfDv802dl+WN1lo8na93NgJjDBcmAJH
yQRUne5e13tXreDtL7O0GFtV0QJFT0aPTtB5xyzNp6d4MLAJcdhOftqLoW4rWMmlzuqtr5QJAo74
qOaRRHX/iH/H/GjSdjlOqnNJICYnnHy95XvuZHO9XlpjOcSiIHDFUZY2/A/bVkbDNpcu6xHJisvZ
kot/TNKE8PYJHngxdAxYLPs2AnDpsMjm0cO0oFjxMusafWZcA3ZxOM/Dj7mLwYDt9fV86upZgPBZ
ugPLhQ82tAMqnMNgw9QwuffQ6JNPmnDpIZ0NOCVdOzf8HlOqk1p8dU/vYdqT6RQeMS31L11UU7QJ
dzzwPCHIod2JRKFBHsdXRCz9alHK3MisSqb1YIft/WRD6aGFSANNJwNsExc6d9YWzu2Ql9E1mo35
2LMxppi60OiHwYdZp+GH6G2rRkLttq8pFcl3k8Hpsa+NZl/ZiRHAemep4fZL2KSdAqYQ9m1/l45Z
fheF9fS9AZi5yaXw3mCgBbeWqnjyEr1oTmFhpXgVJ3fZdp1l1Y/kEr6mdEdZsRPyQc7UhhjZkKha
RB6XU/gG6iV/ZHbft3cePez+QJe/NVaL5+XuGolFa15ZHlLbPXLMymzpCCSpdlGFXHlUUeqxa+MN
Y6xAUYt7NG0xDhMtz1yImO7pHgFSnZ0BSfblYZBG8uqiHUzfLY9HnDQvXZR209JRoeZf9aoQ80z1
Wn/VstyyFpWt/1XntpS8nH3nbzkw849snK2XUA7+Ewig5oQP9anVVXOp62fUUs0aghTx4RTXHkU2
C+Avh6I7o/j2dRWOH4cThKNr854i3afhe8D0XNy1An2OUxpXfDkWklWq+yqX7S97cUeU2U1L+T+1
oLFXKe3mQ1creW+7EzxQzHEJHZb/x955bMeNpVv6XXqOWjAHrlffHgTCM4Jk0IqcYFGUCO/dOXj6
/kBlZku6t9y8ZqVSUiQRAM5v9v5260fRg+cM7aaYzfkSz9Q7+Ac+5w3/2YP9K3swpCKLa//vt1BL
QMv5u0zeq1+aqB9f9kcTxQhi6X4c5OZkriwZLX/1UYYOZ8KG6yagMfjoFPmrP3dhLl+EisT3SNZw
F9vu/++mjL9hckFYgpDF1T+hEf/3/7zL/x19r/6AQHS//fmX8JTFrPqTXAWmHN+eRZyA+oJo5nd/
f5OKfJ4iMDCtyWDmjR0C8QqlcBnh6LGP/nWFnHsCJ5twKxfaYdki2y3GMrfcVywMdsyG1LfW4jUe
aHptByjZx/lKgpD6DmGd1D+IEO3c7EsiATIcADCSlLjXOkw/Q7QaUebV2JHcsoW7oiJaTgxRcxr7
NzjDe/cyVsNoWBvS2tpa3VtlG/aBM429/pJbE/iBFXh+ZOltXOllcUyoOwLpwSY1gfPgbGAsb2cy
PvEqaGrvPjbJa0NhQ5uqQ2gvRD+TC4biv3voEIwaGw/2Uq4/J43bzwwva4g7RdDpRalfJUaSUWrp
zXsMr2nrNrW6BZZTUm+pKeVLHaXNr3UJQOk/dMcfMMZ/NsNYsrD/0QN4k+VvyJDefnn8fnzRH48f
+2bBlgS0wB+6L+7/P9kvn0+m47iIdz6fo59W0cvj51iYu38MPv4cZFgsr23mDmyvEYwRk/RvraGX
rfrPzx7PP084tA+DnwCb1e/khxZCcikdozliSpFrS+TQh8d+S26ed7HjMgZ95kdoHnoeFh6L1hm0
x3iZXIKqJagOZGxLGAlaMj8JsYVoFsNO1eRXhGck6W3vlO0rkXfMRWenPMZQZa/6ZWrqL/NTzHRJ
cSR6A0PIMl/tx7Q8pZ9D13KZv5KZsoxiFZBW2HZBNC+D2uJzaDt+DnA9PV6cFctUd/yc8Kpl2Osu
Y9/0cwJsfR6/flR7ydu4nMrD5wFdtVUWAbliInLq6Zf7aKvlhS6CgfDZWDIKSXCQXOexYP60xfg3
19cVoyzcvLJrUaDCcxDhHoec1RKHWDU6cUEl7zcPv4kZ+qa9zgZiPq89k9N4YuPN9WxwH8OZW9Ap
aKfXwzi6BEegitPfpylnJrzJ4sSe2OqWnc0roQQri/pqaKlRV85Q4kKimtFwvPeggMna9eZGIOtL
azEHmYN/rg5wVJuxC9EuHRDZfJtDpTo7C/oiUjYtBpk+2H7EGO3MTIbttVv02kHHqHYL+iyEmKlZ
q2kUvI66uIRspo27yK5NCNTOkKysTicMlXzbi4Ggd+tAHXhz65SUnXzI8Z6qeJ1QamxH4oRPrZZY
u6oTxaGq4HIibm76VVNWxLqP+YLtlVQtMVk5RVmtLSeObmzTL4MxzuWafUi2Fj0+u9SJqn03++Gl
LabiOSy1nulAmHurmdDAmzx1HrOqiC6EOHW3Uzy6F3Dv40tcYFBnLsZsuY7lhfuh2qqxSp7Am4e3
uVmpZwJCNTMgOJSpv4t2ZzIS9xqZd/gUM9Ngi+xoN5oMFz41pKDt6LbWKXTCfKdB8pjXhgsY/6lu
PBIpw9x5ZG9Z3nfLIngFZyGSAQEDlgySonVlUMEzOJSAyxly9IBQ6Yf7wyTndjflWfSEZMq68mcX
aZRR29OD8JFDr7yahHAA9G3+AYfNwZ/lYmJaRVVZwuys8Jtyot+2Ce1FO9kPKbE2XToIi52wdE+L
4C5C10xG6Spsh/FmiCIMK1JWe5hTxD+nis96yLv2EudOiRoTUfwYuvVX1NPPBovXAJu5d+STZslT
M8dXXc2IT+XyEjpdfCwhTj9EhjV/Gay5KLb+JM33FLDDlTaXrPybxnKPUy79rUjr72RhhXv8Ds0m
lhmuQJTo937mDV90J82fVTYnz9bUJ3ZgN1723HDkryd6ExAmfbtjI2BukEf326R2rqYqBZPuQTVP
GSnclKzwj5PsCJaBbZKiOS19jd4VHPJsc4av0Aglt2WYSqJ9atkGFNyAEw3clDFTVSz4BGuuhdao
TTUNtJEhKkquS79CpBAHkaYTd9BNR0gDKMaVbT4JV7Nueq19TOb2Pq0195u0K9pogqn0bGVPgIwC
ExXmgws65qqgozwhZqxXTtphLU2igy8696ymlojQauju59zL13arV+/OAI+wZjl0C8h7/oo/Db+D
oeVISoupxjcWiccoFnbgNDm9Lgx5xbzDj87CNIaX3tbWZYVgHNcoEMeMBIYAp9kRC0b01lmYufKJ
KqUbmxNWz2ljO5Ncx+NgfUGam+wtzYVPKFEbnUyJWUlkDoOsvjc1njgR69cwDbVtWxkaigTdqy5Z
2jFhq3sD6+eS7j52Cda5PEx09P80u3iocNffVZPADJ1Fk3WPcNj7yoYYV97AjNkKPi30BFqpO9ag
3qkaS/ttsFssz07YOrRgC/jik9ESGSWhyYMXExs0Cf2MS8B4UGhLr93IH9QqGpj9GJZN0kzH4rUq
PNrYWhnwEGjMrun3MHGgBwl6Xb43nHl3xuSoQ6SFXcA/GgVRShiNTfrsrm+EPGn9ombyau9dVK39
UWniG3N48wSsousD1RRqlfsA2LEY8pBr2Xki9OAMzzc7xTrN/Cqd32PSxlfNEnEqpHys9PaeRSVb
eaONcdZgKExIKtgm6MNgbsz+pTHaagN4K8ar3U3dHo/6dZ6N0RbeewjZvjWoCW1CHCJb3/K8v6dz
6d01JmmxcZNXDxGbMywrbX2c4BDQF4d2frYrssXsrhzPValHe4b2AAedwul3GJCqC3dugX8F6yg+
h/ZbwzaSfCW4sJQ9wnuKgPUc+QkJBZvqMqhsoj9QO9jFbRFq9jY3oQsYJT4SpAtyrTo9OQEKc1dO
WVa7fpDDWgyyfzFbzBe5V5XAWbLXvjO+pk0N65bj8TQSlz6snG6Kb4XXwDNEgLGWRYzQ05Ldh2GN
2WYw1HCf6o69gey+UF89iBpehb+o1cL7ZDS6a0d3+93koz9RXdLeEABmGZt0Rkq0InnOC7Q21g7T
cMW0NEY3MX1tdZG/Mm4etizds2+Fx1wDTzmfq+e9xl7+vc2S7sAgy2UlmRG8ZfO/Qqw0KwWobE/4
on7QUQmt4WSZW5Mw8hNmlfTdTz0GWnms7bA2aysBoOWSAsU4ml2abOs+bQ4DBcmGlbu/h1O9DP6p
vBCY2LvMjMerpKhItM0la5/e0DS2vTBAZF2NG8vtyvfenpCSifyBHDcjGFTs7KfRghpgn2cx1fuS
VN9FD29uK8N+b/T6glaF0gETVyDSeccrWlspC/ROwnojjoHsJ6yhVk6uOxsEZddu3V5cncTurmHC
UgwkAGRYj+PyziME6phWc7QtW8JOGjSUiDdK5ABxfOzmPNqikT9bhabd+Z2c2MwP/h41GQIRq7ho
WXmr2iTeQvJixFRpZeDk6uKPA8xWHPa7rq+rdT/X5VpEFdZ7oMxoUSxyqDXXutF6aa54t7sPvTCT
/ZySG4aI9HsTOtqGMIQCzzgjbDOpbQ6yLOY8sIbLZBoIpArVYDDg9qs61t9yLGGqjR6H8RwDNV3m
RH49HCSMZmItI8C5yewdi15d8sR+ZSP0+J9hxr80zDDIhvpHvRTvoP6t/LWV+vE1f00yCJoyLZKC
TRiSCH5pzf5spQxWvMh2dYYZBnAxk7HJn86bzwwq/gqFDlpbZ2ly/minhPgbkTpMPsif4rF1/j2W
Jm3dr+0UPkvdAZNvYO9BIbwYeX7ZC9czlUDIZurGrZkjou0qFo56bC6VDSTzvVtlVrmF/RSnTNWs
+hyZOaAHmK3fOhxyuPKjApsHjU0jD/HcoMJD+uu8z60J0KdMPAHBtlanqqEwfE5m0Zyqbta/pWBb
fOwFGVgKHa6eWjY6o7VL8DU/un3vmoeu8cfxKK2knc4tAuFN3GeSHZCZEwqpnOxckwEQGEPY41rQ
TjpR7SSS1l4UGGk5I81TtHKsJRk5x/lBjFJXrKU84zvajsHmlRKJre+FxACG0xK1K0ipOecj8W5D
Prh7rR3aw1gVlGhtUsrL2Gg7E1IH+Vz+81RiQ4y1vEctHFXLT6Xm9FnazDatAaLuALMmxuPf7tPZ
aA08fiCHe6yheYqO17Vam31BacJDr/K2C2ZmvbMB3EBwldFKsUc2E/vI66+77eoppYqkXX/niqir
rPNJVH2YHVKa+lZ0mrhyWygZm7RdMr3wSdS71quRy5jSnM4Vw6pE5Hs3VygNwPLPXjEizOQV2Fv7
NJFx1cigy+pxcK+AuZct2jqDVRzZUlOcDaCEVn4Em3k8GAUYKhJFJx+Nbc/6wPGJjyUvxHXrdU0K
78tomcZdR1txmzc+sSesKOslhdDoPlQIIgQ/F71iYdzTaxpbptcuLWrN3v9LTU/G7q7wx9MUZdnR
KQfIFTQtYRyofEgPiYDfjscyu1AGIBWlU1mFcTbdLPY4NjkJhU0ukSQr0rcDzSQQh4SkahNF+ryd
kyTbZWjuSAeQdz1kIAJpSHgipKaNwdE3fXT0PHaMgbC42lDmvHCPtnXsNzk19AHKebtlWNy9VWad
v5t9Y1hbn8mczeqCd3LvEb6DQIoKn3rAN46dhQ6JlK/8mLIQNPZQ51/jVIzAsRgW3mpcQZuNch29
Rq1AepmKYltIW9uh8CvXLt/unDtWvTNmQ17Kqjd28ZSxIoOs5q4KqF7DKjN1kpSNqJlWk9mNrOyc
8jBOOjvlPkzZ7hAmdnK8dD6yUtIJfdHx7g+M2Vsr3Xp6YWyHPLp2YoYK60E4J911uy90O+ErCw5/
W6G2ZEWO4BCoJ1oxw60f024GU+Tal+XOvgkNEHbuktrgNMZ5TtmOs4HoA8+q7S1bMwQBwqr1j8pQ
5A/ZWfQlwnJ81TZionLO8n2Xg95TRAPv0nTMdmHSESnRMNk0p6zb1U7r30cCLJtD0sgCi3uaYeqX
Ftl0kO6dExkE9ollFxKCtJueQZPTCQGXmE4yscwXRplo0wc1V9FqynXrjgHVsDEAMn1orheDTuFq
bBeQ1IH0p3dMiX7QJiG+ao2BkL/KSPG5ry3q5MB0x+pdeCp6sFPcYquKYNqvfQGzpvS7jn+jRshO
YE9gWTWqmWHMD5PuVMdMEubhoVvchCNMDKuMvL20of9Rm3KcD45Mt70dEUnnDqjdDT8eHvCMZ0HO
9XnoZHPhtgYfb6oTtDUtsDPykjT6bozJVuMePYYWPqvf3PsmnTK+9XMv2QOZK7+h1vHXuc4eZ1UX
jO02qiKxi7SJA0EEdz2gjYNiEYs7TNn3hrZEcRuTMvc+uXPB1M+Pno7oQkmb2tgF3Hid5mxYkONa
r3RsSyr0oJG4ZQi0rJS5L7Y3kU5n1PNdhRQoEG47MbHoSpKS0upMeBGyjdGV7+DWx81oWv1HlAEM
ymw8zxXRIjspTPq6ci5uZgNtzSi9+VaVNn7kxaRvtm19RX4LkH2DiLGgI46z2VZVFxFj1+hvuMfb
tZCg9lNgrPQ7Ez1JnA6Us0Yffcg50vflWLovFutNEli5tTZEEOVB3KvRWXlRDOur4s3v4ZFeuRin
z2Yz45S0NWsrIsN8jBrMDN5kx8cKVSmbqJjxX6Oz1VZ+rL4nqu3vbVS/acA8LSYbVuWsbI2uwITS
ANs0RvMwt0oNgTCb7zhZsefJikWBbVZnmdZpoKE1Ps1lNV1yV9sMKvPPzWjaRHWrJA4PZExn51g3
mrWB+OM170aIcF1en93aU/f6ZBCEpzmxfyd8eCaj18tDJUPmZ1UowOXHiX7TIlR9LvyqeSa2tr0t
hzx8qrMwuRpkQ6AjAPdHoxWKaMMq3al2VJtQMQUkMaSLGW81OuSFHhPnoQR1j+3NHR6F0OlAEtGV
ay2xKZBtUbHnj/XbBvmntXERaxzLSUPTRVGurmyEUFmQtEvqSSUsrmM/fRGSqCd7jJ2dksW4pEyF
89FIDOfd5N/Xgiosk9uoZ7nrpLr/rGa72+ti5qD3SlRKK5BXyRZRtnNyQfoQdTvSRBH3DU0xClFd
rL1JnoamarddLYYy+E9x/C8VxzohGP+wOH5rVf5Wfvtl0fDji/6ojj8xJK7Lig+8LnjYn/Z8rv83
amMWgLZNBCuTwb+KYwvvOfQdfBPLgnCJYf2rOLbcv3mea+Fzh6GL7Ii/+m2t94/WfL+yf3Gg8V70
dN3TfRZ+Jkz7X0tjbq20hTwK4CMy7HkVjqI8RTJSj8Vido0i2/5xJ/2yZ/x5r7j8gz+tFZdvCCDX
0216Bcuj7P/1G/ZkNPXa7Ki9lGl7wRI0Bg7+on+C6aaB+f27oHnALLh4+AzT/A1p3Ntw98iAl7hJ
G9QaJqcMMSqAN1xRb3RtIkYDDc9aNKl2h0RM/ugl/+4vafu/tRz8moviFeEyrir+4NP3/CxFRbbj
JaNye4L+nFxu5RTPxLTG+n5kH4H8PW4BUMqFnoZYipI2tEIEanWiQX/WLfu+8mw0fVXoqTNDGAhL
kYHT3ZunbMt5x3+bAyNBbok8ckEdpviMiPNSDDk8pT4aoqDvrNTL1jNnzJ7p5DJQd5ojOsMGYEyj
dmTdoSKsI0MVkGStBvQIK9C93gBvJxahvm6p5h9MCRG0t4bwODld/QZiMNFxkI/qg6SseTuW+fhE
lKTadaksTyFjUQzG5O4SMGuWCMb16jVOVP2CF54vnCTwxa6RSwS2E975I6sOdIA1bDUuFcS5CJmw
QcY7IIWdGY38mrrbmbAKgGupCgSXK6lvOU/LUyV8FsM5nRq1ddJeqnwEVTsykA7Q03mrDqPOeYby
tA/JqIU5nLRH4rCaS1f04XEesOdQ0eWHpkfbZFj9+JTqxfjUpLNzz6djbuaORXBpgrmjhGneVTXx
PLgG99BUKrZtYfUCGIdPpmGzu3cmn2doasOj1Zc+onkt2TdNrD4YX6tHveVLFOLHZ8z6gFVlJA5N
1BsPQz53z+kncKcCPVYUHlcEiCP2JaiUWsGKibI2y3OcNYhSkYyOMBEwvtzVHIOrgXiegKVa+y5C
/hgxXrYYmpozM0WEq6zrh+Zdkrj8yJRI7RwEP4fK48NVLgA1OaTQLDtW5yTPOljw6s6DqMJefO0K
TUKECLO7aDJYBKK5uxY6M/Tcj8bvGV6HBTnDogh2KC8No3rF1DI+IRCaz35DaQjwhmjXIiQnVPIb
+5OGWRBtVOBojX2DV2AEU83vQjMI3NKnUh0zmLerMS7H70ZG/rlKTHETCT6JcPS9lSjrpX0mSHGd
1wPXNYvqNzf30RVMBCeve6kl5bqKw/DO0cPmnXXefC6nWD2aAAt3ZcXDkLdNtmXi1X/TU8d4SATW
9DjK562hcW27iM8xHZZLvdyieSnH76rlt58zRRPbzHwSAsolM1ru/3bhARNEFBLYlr1MWjccl3z6
m8j70AefaXuCjDVedWFhHuLOftWJ+fzCFGJ4ikzuzZVJ4MTO1BmXCkaejLPG771w6+s6tbkp6URB
KPNBOa7Wb7FB1Dc4yMSN30/2zUDM0UOZdPXLYDvVKxHa3K1uBkDNDKtXi57gKoX0fC895bF6Ifia
GmKq3tBQkHafYOAlVgs0x+cv58U8BCxRtTup6rJfyySdz5Onuue607I7RVuGwQqqcmAw+D9KoK7I
LPRk31f4fwOWccnOlkn7XucOixLmnANCOZDfjDKh2tOQ4ewFANOQDWVGnvmM6nIx9Y+fDv+kHcRL
QqQPxn+GiqXYgzvVyg2as2k4q2YK2SPhFhN3VgZTliWAejQ81QeVA1NkZdiShTVGoy33oU1ar8m6
cgXrjlfTUF4PlY/nhDvsCC73ttc77VLp+Z1mD9fMawrkurR5M6lbK9uVFt6a6B66+nWhNdZad3mI
InOOD4WZPXa2MDaUksNmEOpr4hXkJI/Dtyw2cfiW0TtcppjJkAOc2hjqU8U+fJPbrFO7MOq/QaNr
NlFCGHPfhFuSYY2jnMkHNxTT69y1o3VUR8m1mIU6I8YlJLudw6OTekctY+Cc5E2Jlt4PmwNmigUV
IkXQ6JG9KpJsJMk8zz+ieu5JuqZx3Q2dQKMryjtVusnGLDT/KoV8fgbyOm2dmAe2SQvjKlEhhmXQ
Kgc8wIStGyOjc9Da+8KtcOb0IDqqiW1sbRHUOpZk8sa6WwfsuoEm2Ym/Z9J9DyvS3zrC7U5G6VtM
Y7j27wxzJofRmq/Nq2LmM1xFeT/uzTpxoVVNr9gV2tPQmXlQmvpwiCbfWFMXUMnaIYpZFXbvFms/
ttwRZx4HuLcdY465RQO9IWGuuSNIhnjLPuu20TggDYgzBnq+J1+9Bb01WZm8KmU0ki+bZS++FlYk
PEtH7XyQUlPgEtC89m0So91RWEhRrOZCdeax0rEBGde8X3VCC0P0eU1WmwxveK7OIu/qK1Sh9HKo
Rg6s47o1VC+eqo75S9asyoo7kO0YAc1OKx/nySLuPUUG73VkR+Zr2MjV0Wid+a3OdftgqmJ+qNO6
YpTX+Xs52/6hGEJ1m2QWJA2wKUf8nCJwzLzgds8AYDA02nTCEhe3ExnFgTKGVdROBZsFD/TpWGwA
Ns6rybbUGo5n+oUotARarJq2IoQKOvijtm1idl9DVFxygzVql+jTIUksyYp6HNeRFvlPuRcZO+Zp
xgZCfbyoAsKNj6nrXPlE667oae+KXnrsHmekrF6LW5Rhbiw2jdMW3wUutRhM54kWDQiHmCYaldxG
fVGImHkm6JYD7gCX5UgMNC6fQ+tlYK6CCMKe2FFDcuyuFn0ySGYj1b/X0ArytXBLR64BbI+HuWn8
oC60djcYuf3CTC1J1jNy85Poo+69sFJ88EYnyE5g/GhE9gs7YH3PnK9j7liVXQqfDhonJsDxawXs
mcXQtNQFdXMBe5evnQZHzcYbi+RKk3lOpj2SfJfbr4gPRPe2J7/pKhG0soNSxIYo2SNsZ2WZJpV9
o0zWtsSn1V/N2tO6AHEa9kRt1FHqUiKlqcU5lBszlpCuPMHnt3k51z2ZmiHuy2gyAbGSusCBU/MW
/iiBWK5rpYV3JBQsz0BGmeBCAAwhTGN3duOkCBqUdzeM/7Q7hhyw7MfEIuCZ9Q10SzJsgoIij+aW
oelXWQ9zjVSYDwnIMFT/garwR/HVJHAb4ESBTodA4RFRgQR+ZRQhiy+plLmhDHXuZdZQli0FY7kx
R5Gt09jMD5brlCcCxOe90LtpXYDIXvVtyj4fEmwTrmO743CHuK3dAR4cnhLTim4QmWfr0nbq62j+
/Cn8Bo26Q1lKvvbyUp4L9dGn1CSJT7jCwW8a45bXYPnNqp1qXGvYuzi1CX9wogVaW7T8OCgi1C42
tOGJaQCfnQESuAz0olW7qACPBb+G338YJ1JuOcsriq2XGr170Kml/PWd6sXtZX5ggauvmJ7DRS2k
+vCYu+/kHGJITxlHAbVBDaJs5r24Yaz8kIGNuvzUSN7+6Il+7pSM/6mHAFxp0i9hneMN9GsPwXIh
qxaoHTtnszliM0MI6RLMHjRIzS/5UtHMFowG5h71K+AucnKmkos99PY/a2iM36x1n/3M8pOgkzD4
cX7PXRqgBBd12vR7RMwdGZXzYN+4pHRson4Kj0pQEMY+V7aPdAkGoQJR0dnWfu6r1wiB0B3J9w0D
41FdlVPdYGsQ4mbE4/Q4UXFv/8mFozn+rftDBYtEl5UUCVHkJP964TyXOeqoWd0euRPQr6507lXN
g6YbaXyjDdx1HEXcYMyrQI73TEN1zqkjrPHqLQU9uXJZSvyQav7dlvCz5fy18bVsZFyIRT0a9//W
+EZDwz2SRN2e1IeG1AkfpnnnDc0J2vq4I00+XvNqnjfKsjh4CA5qvqC6S3YutLGVEmOGP040Ryt3
5v0ADf9bnRBg7AF03/h9A/BRayuUDYvg5B9fTig4/+16sonzGF7okCMc93dfpY2AsMYJD52ciJcA
YghefbYYalspydspKae1H1vux2iqcY9ID+GeYb55ac0KiflYYlMuafYUrYe6QEDYmixRFvY0ye/Z
FdlV1qtJ9LE8g/4sx6s2jj0muEa21gX0zkTyQBe8SvaIF+0b3YBq0MqCejUvgDW3w7xlT6WuBIbo
ddsM07pa3jDMwbU7cmCce8121UfhRRAezZIQUSRzvGMd1FuHbqrywzDwAlsMkDTSHopGdG78R/g9
uENaFn/sr5ZaneT25lLmzfJO8ZeyPaOg90mDXwk9ce6xmJGxKcMaRhYCF8z71KALcCsi9ecpwuKD
QgdV8GtrIXA8wod3x1MTThEXKYEOpMHalhs7ymI9GGorzLW9ZcF/a8ndRAwl1vxCkEoYdBormA64
AlyH5T5BsFAyw3n5P0IK+nCtd54BQTNxDG8Em4B9FKF3980lA6HmNKamb/U4LdcofPiNyb+rNpKX
MHmwklLelYaOYZMin3Za39N984r1RPesgywJzNKwg87WqjYo/Ho+y5bGzSMJ+atKh2zbJmC8h5Hq
Ss8m7si5p6GIS2d46pP81W3pH2dp1C+A9a1k3aqEmNXl2vnZRIANOXZjwKGj3bWpCbebg+OSkfa9
QzfASw9KaX7oba96g9lfvQllUBuauYn+QPJ5Wr3X3tKJeieFumc1TDT9Tl52z2VBLyOlYR10oope
+6W3K2OfsXjRE8ck5hxgjsqRnBhzBPqgS+laMCuuqJ3cS2G1w5NuDOaGsL7qzcbutdMFHVZt0D2j
/5k5AUgw7J7NlIFS0+T1de8mLk+w4G3ShyV6GK+nMwqF6F3EOjPPyOJyN9gt8pcgLpp3EAFclSU8
taM7XNkJANcy5kxs6oapnDlx5Eh/OUJjQi22tnIXrKHZfJmU650M8iheuzr2T5FRt8dEueXJwTG0
azlAd1An7ACH5vjE8of2flLJzlsmQOSu1ddFxnwIKgYTgqmcP4DpRfMm8Wa45A52JIn2sB+gorJy
i26MUnTIcGNCWAX/aMk0//L5U0vCaIwV+eDcGBUJDSeFBP9gLI+qXN7veoZYpWZY8gqkA7dWW6TO
CnCJuQF9xWRkaV4TSbbvOpaiuehlyycDZ4vbdjmL6zJaRGyRyWLY8rhVKXqZ61jAHRms8tvlrrqa
I0ed5ch07fM2NCUjGG7vRt/LQVNnETHxsDrVXD4nPqXF7VNgDg0cg8lJU9AF56WR7LFBFqSykdkz
hI4dfI4HtEjjMoiGzpaBI5d+GeTNCaajrGYgNMXxR+vN6jzzuEGSAEXB9ksyC/Mipld6LbO7phZL
zm2cscryKMmGypW3LNEYzpU9H3E06flBzvxGCwmNIc7MI1j5pOSYoRMz/sOrFNTDkkuRcguWDO6m
Tcn6MohkYd+YmWPfU/DoKO2csXtmSctEcBZZ82W2BIMyQM7NO3BMc9NhQHssNR7z0Gwh+C/DFcsW
vNbo6MPj56RG8zjPPUoNwjLmhH+pMBn2NDOvOMvg23/Obz4PSZkxuy2rWBw0XftOGNVSLrsaH19e
UCw1nZ6xkFhuzYTRZS0YDZWVEd7hgixPWMAXCRe5bV7fNV8qgxka+BpmasNSK0/EI92Mgk4riPSe
l7tGphI5SNWrjCh2Wh3o/eTynmUnyiWM7aZ910uLDyTLSDj/xOGwvWZUkfJML/dz0y6v4S6suqu8
y5lI+olLzcumk+AxFOskM1PwxcvUm7pkOQVo0F4Jgih4Twzdt6EJq7fYCKMbFxH81miX+4cUqz2t
DsNIh18nXKZfn+WtR7AFDPwyuyumkSmS4Jh0UM0+fJ4NBjvQ48BS7sbllc/ciSEq7ltx40aazVEx
ERXQYC48N+QHPUwt1Gi/EMzPKiphQTscfAam1A6otwQB/QHSeX5QuV6eZmsoT7bJg1MsnwEm5/ql
66a23rZ4XNbFxGLKFNH4pCbK5DpjPqdXufmgIWXZhbzHvlSdV7/ETh4emV84wedIEPamOHgAtY4R
FsR1Kik/O94m6GI0dJyRJ7lDKklx0tPsFDzYCyKAKWiV81Aofaxec1NjQD0xM7aSkFahp3C2HCI0
TIbLGw57bp7P16xEy79jcqSu2kpEz3T1iiW6WSz9BGLxo2yJEWkZ2jziRpz3gGsYWYzdyMXUeb3F
I89R5lucWs5Y0+NZ3GuaHt7JiXmZmcsiORBp1BwnAAVv7vKqtPSFg5tZ2Q36R6DpDtKFMSJyx2p8
zoeYkQnPZMt0uuxd9UPpynZ6+O6WodzhUMwB3WU8uAkRcQTgVPXXrmgpORokeAeSWGhi6iS+Md3y
dRxtrtqMYvlgejGPyphxDXooBmsoT80XqpJUrAapQJgSguFTtxCqdT1p6Bmw/lFOwKamglQjSJeB
D1zh/T1nJiP1zz9+PpiqSDliNCJk323W6nc1h8qhnHt5K01NbQukTrtqqnigE6rKyF1CxkabO1vU
SNqRaSfzuSaV9osFhmsru+xjEHPlbOKOBvZzUOx29asw6UynpQpQEMVGBDKYoxgk8BtPB5ewv/0A
zROHZbyel01Mz0BlMxAJiHy5GrxjH/bV6rNc/Q/XhUHU9//6X2/fCo7BpOvb5L3/eetoQdSk0fn7
psRHyHf/wxf8JeJbPIc6K0e0cpiilk3gXyI+9H3LNoucX0oEXbAR/VPEZy78TYBaC/DlTzPU4pFa
mgUUbTihlrXmv7Gg/BTn/dQ3kd7gW5ZOvjC2K+y11m/NHCmHGEUUezC/nDVkEd5UK+5fFi5PRSEI
JJOYFwJil+orprTdN0PxBpCJI+EHkLxCwll1ZdYV4XzDgFovMeRdDETuFpAJm7ZVBYw39DLMjPpy
GheFQ67MneYqWTYBAzM2tI9xKP2i3g+wV6gKp5H+TM9D7WZ5IRfHqk3bjtBOJFveB4ZtlQz7Cfmd
HA+oBwwIAiFi4vTou14zwmvkIt9rZeWam1rEpthE6dSSee/awvp/7J3Hkt1ItmV/pX/AywCHQw37
ahFakcEJLIJkQEuH/vpeiKzqSgazyJdvXJO0TLOMi3shHH7O2Xvtaw8yy5r5Qc8epzIcguNlWK/A
M07tXZMr0uGwNl4FeR7ta7KTLAZCDtDbXEYPlNrWgR9VwgPpxOsQ5fGDR6ARbgAe9tuxtK9a8t6O
PNnhLiqD7sU3kfw2Ooe7HadQEBwjYVVhuJe5a3+cXVmcEtZG2yWBJsVJsh0GpqpnxoR5Ya4Bw4xX
UZj24jgO5NdtsEWH072gKTkbG8IYkkV5XDEH3ksEeCRYMQ1s64NphIEZs/lKe4KUMUeDbbmsRl0W
XIXcljLvj/9dEf4n4gWTh/BXC8L/zV5eX370SP7xJ/9cEjz1D5JJiLJ3QOyaPziUPbJQ2KpYPPkS
xsS7Q/GfS4JF7AqbbhzKPLSYKH1Wi3+tDMY/pFSWD5meDBW0EObfWRl+UhLYWJ2Xb4H2GIHER5Nk
QoGotKXEwReCeSmZWOw9fKUf/nRObn5uw7GQVX9af0AVLoEC+DE5muEhyvixmTQjFMC3DKFNz+wN
MbZNG6szvGs2dcxnf32sZS37cCyfES0LHTHCKKCXxtafAFZci0T7vRUcJrPE5+w0/aVDP+6kZrpq
lZNDXvz1Acm4/+mQ0PRZ8cmopmXmGkvv50+HHEk6qvHNBQfUXQFZrwSHXZRNF5YwV/KS5jQ70SfD
QxKwM7qwt0gsyBJGyeUgi31th93a7vF/sF1h81gtgVh+ySh2NfmN8VowGGQXq/19HYT+fpipHWjC
Spw2Y3GiXcEUIs18ku2b9tHEl3qCfgr2L8hZ5AjtuFJhYuPwYse5p6wnzSzUEzSPJWpEqPk7CtP5
KUpV8+RW4SXi6HhLSVfQQMko0OAoXSr8uh4qOVwHUnf5G4k55fWM/vURXFSyKowg29k18lgzZlKz
YMcPRhmUm3qu5d7rjRLt6zRAARyx2LSWPrtmW14hwIbAl6XWi5GF4pA5Q72ZGzEcatZOvC2jH8A4
FrL8qpFMXJAeMN4yGo+QgdcD7D8IPDtDy+Y5ToU/4KyJGlfXiOCGcNDPtInsSV8wQ0h2buFiwBwC
7vM1ycrgoQwrL167xq2eSR/0PiV+Ku/8ELbYejC0/y3xNLk1pt+4S9U2lSkD4Jiost4zYA56VvSa
RhkFaFyo7NrIeq9a4+wsLxYoxXnqiuHJm+ZsjWKu2UiJQ4ZWaEiPK07s69gy76KRsilYUumi2ne2
2jSaZyaG/a4cjXaHqBAt61g6+bdmeUnhVf46NUm1CS3PPodg7TFDzXaUbzUnJyLk87LOcrjIlhS3
QKvmC4OphAbyb6ZHp+gNgQslIblBlOJesSk/Qo5Vh34o2JlPcXpBW6r7Rn5l+5qaU5JtZ0YJxVa0
sX/iFOgNzMKvdYtwwhyaK5JO6fG52TfDGocVhRtyy3ZckSn86GsRc5PCMIaAHGFkzZndjgPuKqko
E2mnrdyqPSeiwcw5tuHE29JLXmzPwKEr3C9W0FmbiACy7YjO5i4YMnmB7PjGxrtHZ8RzFbc2T89o
y/6SHDl4Omb/fcyJJLAb0bJ7L+bXdqSM4crar7QM0uvYL+Qmndv2jogaQeGBr6z2Y/bP82fRNejM
8V5vyeXWV8Kd5+3gw4MuINmho/H73ZSr2wJ/rmsFpTwwDBp6BaCyjyYQbDHeSAKHunLjYE9ISAf1
KnY3s076TRrmqc3MHnnmGoUneW007KbxmPlGCOINDOUi+hAinJ9SwiV6oitlB6OGE1HWuAJAlj+o
JvHClvERdWI/PLiAW7Y4aIH929Mi/sULQIVl1+xx/NYriv3Qgzf+PAoVejuXkhc9ugfMmuG3mLyd
TnRcK7ZDrUNJPczhXZ/SbNlZVdyj767pnq/KvCmGm9ARIVS+yql1dPYDoqJh5ASD/SyrqGuSlVEE
ItoOzejLp6Qb8MvVo2+739wx4kJFbdQKUp2qsGvuoegUeb2HTpM+C7tK7/0eJUljFCzDZe7ah95o
syc3mESzDiwZTKuhc6yTPfakLeCNR79ui8jf29TBpwF63gVWX/vARN4ANZxOMYKW2afDE5UUtpqs
YXTI2JnvUdAOXx1Z0PgnjbPaqZQcw2WjiglWFYvCnbjjShvFKR6JO27zbjH710HAw+6x3QUFiAnU
7V1zZzqaDSHeji05pO260IaHhHaiYBNB4H95b+DWrSjukTuxD8Qc11WbHvvf7Wip6rtyaM7wRdgy
plKRlzv5+bzpnDAjDGYayqNnZP51ZsfOS5bXfD8r681doF2cZUPqpuuU/mCxFg61Lyejzd+k12RP
lkEdmqWJM288ss7uw5wexWrBUtIVLVMCMaIg27y/6v5bF/6uLnRQ9f9pV7B5aV/+zx+UjauXnIry
U6xpMOMD/qE4/OOv/rUTdP5BWShtCkOb6dmfNay+RI5qOsAqFHLOH1g1ikIQ5Oeyr/CUXGA1/38n
SOwSZZ0LRdRBsrLsMv/OTvDHbZPy2FC6tkWuEt4haf5UIkrTwMND4uwfoc0N0tUb26T2g5hFadg2
RIj/6QT9xZ7wrw7okvDkKzZOnmPyw/68aUr51RVUOfuMsp34o54eKBEl442TefUhnLR59evj/bhJ
++MHuorJm89YkJSLD3JWwG+zxnyHCQoO/UuyRHS/hz5rm9bVrw/146D3/VBcaq61jWvONT4Kgpto
iMIuNdUZIKT9ErtJc7DhruOUlyHppDjbn9w0Ma/wMY93vz70X/xK7iSbu8HDRUhm449ndajTfjJ4
wZ61TOhVeRXxgcJmRpKD0ch/o0P+MNR8/6HcgWSCoRWinf/RFDiCesvdMVawCxwOhMGWzcGQGIRK
961L6iomnCo65eOIU35qCJv/TGoOgskxi9mLSVSef/fnOwixkYl7aLuxSn4oNBKoI5iVAoUDQ/Fz
fdbTvbFMHv+Xx6JvQxQatzA3zocbCh+2kdEFUWdLD+ZVp8QyacnHu26Jp/71z1qehX/XNMt5xvqJ
59K2XYPtkC1/vKpxWy0xrp06g/Z70xJSNEHg4jdX8+dbh4M40nw/GKvUhwcSUYdyacGr85zq8pyQ
fkm2kFOJtUmGdfyboslczs7Hn2ShbpS0pDiFHytPYjXNfhamdSZREKe+1XNMMxAwrPA5MsgDXf2i
nImHNPaJgMKDeESlYv3R1viPioK/uIOxFLDsLR5ZQ/1UmRKzgp502cUC95UnKy1MfFlLxHAlNHdo
7RNGn6aygdkwdxMau+XhtSsd71lBmsOvL/NfXQFk2T6Jq1xpfMA/XmaqOGck8ISHtyd/nf4gjj0Q
hmdVYUP6+4dy8MPRX1xUHh/vKDgYTdm4tXWOYd7e+X7IIwuPg6XeY7dz/vXBflzqWb5x3/iGC1oU
4NrPt28VtWVW1xU82smAaCwgKz0XVkba9OCNN30xsTr8+ogftTYcErkP7giHOCQusP1hHazSmaLV
dP2TEVAvK68AzaFhwdw5gxjvMBByXd9TtSMvkQ+UxLQ1GW2fXVEw4/Ripz7AVaYQX1aQVqWV5gaQ
RHEHkZjNTWyWvztJsOl+eCRsXvxLj4Qb0YdORyP6w+WnF5gw4LTUSWdGvjNmRl9l7IhdaOq0W5VG
Po3hms5BUwYMdqvJ2cLTcm6bBsTTlsKN7wh8gwsZEIwHPzVvv40AMqkO3tPhZS1YeUlYhrhqm2i/
V2boq5f38HAySZoDdWD7raGHfHTxR5ACsEgIBom4q+3dEvCVsk5Nwgl851TfhJQVzZamhv8EbkCQ
rIi61mT4iINzpd2IUX7uRw4mRdySFiCT2HL2WVFzDI8zDWtnuqlrJDOoJpVkW05izpWOyoV5rVA4
TCWYuL0gutphyGSVZ92GebMorovolGZR+y1NsvrZrQpZnUhKm+7owI030LwJV5ox98ZfzMnnkrmz
5SzAR28InsCJcO+1qfOSxpK7XSXSfpkoT75ps1re0AyWXnJqp6/VHMhDX7v1XeMQ44euknIgDhUx
tvSXbEidNm8YE7P0AzN8HtJFo6+CFOr4qMY7cDHB0wTQYR9Ylv7W6Ba/aIlWCq8E5wctqIsBmvJP
9jZqQV9xnd4b8iaOlm9pHiLKcKwW+6EGrrz2psZ/wgbB/yWCyTqi4ONT8iW+fm45b6ozKFfe33LE
3Hi7SjsZPPE8atD8KBSZIJEXv4KKHOAYeTHN7ilaNiYiYYgeokSiDSBJkS8nZ9wSkSmcjV1k5hUp
Gtw1ZNbZL66TcjanJMG725cetN7ewBFzeo9kFz3Azj2K0Trby1HyZZByLbAWhDffnBILPHdwOIUA
NT3zKhJ5xqW0gbGRTeExukO8yvumTQkZR3FqcS/3RKc/UVHxsV6LTHMUDCwr0+Nd1LZuOu6mjPfy
qi2YxKCwDrGqEMWBEjjO7RfSjOwXJyImYqVxqsMhmszmnqQIeZjnAei2DB31pej74sGb4+kyY+S8
qfVYkpkrUF/sTJDmJ5IYGEBgiOdTkPYwKSAgB3UQScNZNi8pySQupIhuk+nKwyB2Rp5bkkCZ+j7Y
Eg3l1xYApsjfeUgxsW27MqqqU8p8lZ2RQxjzbOjitmUUWKySoMu/l3bTvnkMCY/0/Mm9cGxsiNOY
MNHoUlam9UwS53YwKqLMWjFVn50sbfRO25PzlWmDyTS5wNejjSbc0e51B+DjcKzNpASCVXbllZ/0
5MiQ9RN9CfE3ELHcVpeTg6WyLqbgbE6tW+89PTjPVUx09lRU8xfGNeUJ00g4QVFS8xcEXOnWtuW8
1mbPZfQCuyencii+YE91WwawRGGkRuPul80oSsCxXvjvTS62NXvABUuJid2T7bIwBWi+mSp3qRYw
WuvqmDSR3k12N30PwnLYRiIWt5Nf5p/R6at1NhXtqiqAYCU1UmQ3bV7cVvF8xNh1A9TF665vzF1e
lXyQJ67UGBks/7RvSLMhg9hEPpBZOH/TGnQGrnx4sSGtSj1WwwU7Xe8gLROkXBH3+PKDgAOpzA+g
/YSouMuKFCaAgZu5nAS2gLJ7rFKnrtZ9oXdoIomaiYyvmavLz34WSzS35rjTIrA2gGiNvR+0+S1v
JciZM8v7haPw5FehwRV1Q5lclPQpb4y2I1dat9zUAldA+zIFrXklZMIjoTUVw7asWpmcnTFggy2J
qKvXrLbtt5CuCnqXpRsyGVB7V0bb+0+N243h1utG29guCECAhxihifCC7jYjFSMHJjAVnYSxFmt3
yhrgfz7vY6+zAwj5S8OibLLl08yx0vs0blmCWI3ZmC0DQSR3LNoaLNPG6Wfzoa+WtkmHjuSgRljS
B9tMq+eq4rZdl7jj0RRkRQb2uA7Zz0UgBE2rhG0B3klX+Rc7ibzqbarosunebQPSoluNXFgN32ll
1QCfUmF/AqLlH2EP6AMOPsQoxRjG3SpDmfqq+xb5qW1tbUWA5jqYWD4+ZzP8xvt4Bkd38GTkXfVN
wqgui9NtNAz1IREO2W1IyB9hjuUuQRVqeOztJr9DGfoms/nzKJV5nbYERbCuIliRfoN7pavkN+zG
4Td048N92CFoueGJR9jZpyEBuKE7wBWM4hTXTabdEzoaOknjkFVIpR3W8XXa6XA4tP5onFVdTpe1
buEPzGMM6hoXkLlyuArgjegnPImiH4vtaLYZmsFGIVafs+vaVN1dHns1mQmm/qp6kW3LdrZeS9/p
zy3sD4kjRNJ6BcEar1OQDXTYCO0ADpGxXJAVu0lyT52moX8NKjHcD20IOqPrjMsmDu0v6eCAyWiy
yOddibhrVcNDufLVFEP1tq0TvXffWUV9qF9kPFTnnFHJtojJAsTcKYKVYtDQ7E2WvJ1gM9tvRqym
EMJwa427KCtIdkyr6tAX1nxPgwuk3NTNty3W8pUPiv25y2CTbw2tVXwaY3p/a680BFb8YPDSK2c0
hmoPDgGdMn23iwQC7SPDUOmvRdrBmJHCNVKmzt5wNfCGfzP7Wl92VdXvR16E5yLRGCMqP0KPj6TK
OkYsbnsAfWa8rthZCKSnbn8byn4A2JEENh02lrzndGwJBJkyG4QEgpyVZUx0BuuqR58k86YL1llR
yktkLuhAJr82PfIFXMWCaA7fS+l0AemEqK7wLKmjUrXcvmuSdefGdzo368cOD8GTl01q22NzWs8J
ET/kDwHJMaKIBh8UjY1VDW68NgMQ6Ube8h5qDRROtGtjvB6cqpt+pk7Bg+8igC2D+FoaqH2MZhCX
dtzi9IwRUe88YQHfL6qCLq52bTSDMvb1vuPefQuyaPxUeVb7dbAD99vgtEC1jMrp9FpnJrbOBNkg
eBXPKt/mdq4RpEYEYxzctnrDORze6AT92WpGinFaABkMxMqiRqAYE2sA+6FZp7ydr0U2JFtpOIBv
/JA9O9lzEDkY1SABtTvVeue0gx4glNt/jpxpiXBB23dNGJVLE70qsuvCzzJiweQobiNhcdUyGkiK
UT6gxu5phDkUqD8q2P/2Qn/TC6Xb4zFT/c8amYuyi3X8gXb1z7/6Vy/U+8eP/U4aGv8UysAURhxD
kejSE0Qxvzg2/jUVB/YtadwxRcZHDdv331NxyQf6Cgc+jn/c8X9zKr40Vf/UnEC8by7jYxqTrm2i
Uf/YCmGMO3QkyzdHUhZcb5MkwrwDXDVfAl+sdmWdeKCkKtd41cINHtzIb45TXgQnQaVz0g16bzdz
oetDxGAxWSTZxOvljLBS8eDBw8ZyhJZsWxqtDyg3GVEFi+570kjzYkQt+wT6o91WsEDXYUQMQWmo
aNwU0GU2TY2aHSc4sQdtTkhDWefOfVd042+6pR9qUc4A9gqpbE7DwgD4WD8niyWtxGBwHBtqKidg
/BxOHQqdtl1+F9/7T7fIX3SDf2x9LGccOusiUUKj5LlY1H9sfUi0tCM4p+o4iIbhYJi9hjNmcWRF
8W+OxE3y4doqnBhL2wNjC/KLD52BuXNMdr8O5B22BhuZJNPKnwAqsUeM73v6X/spSoK7v/3zXAVR
ntYsvXx8tD/+vMTACpUXqE47JyIrlMkjwypDuvaGjVkz/bE0/ceu1l+cTJRO+HeUCR3C/dhbY0Q8
xEWeoB43Bju9LJp83o1OYw7XXeY//PqXfWjkvV85f9Goea619PLVhys3psyx8tSIj3U0ZhaRWgGh
L3VNkKrXmCiKp2i87prOvBh02h9mNnTVNtaIS3/9PX7+zTadX5c2LGoZoB4fLmvGXHTKOys51iR3
0GDWk944YRA8+E7FKPHXB/v5HkLrQYtUesSk0dX60Klpaj+z2Acnx8qc59vSa/SmFTzBVVSl0RFO
J9GdbgEH+DfH/asf6aIk8mE7IG4xPrRoU2RucehUybEYasA6PVdzsLoBImTcJX/vWItmB6Ui+jUW
1UW0+OFYihg0s48IwI0J59jUIwaDVWU00zkk5ffx1+fzw3r7fizC8TiVHuMSshI+PB6MpEUjuIfm
aSbus4Tnccpiqzc3vz7OT0gTfhN9N4+I9PfbVf54nM4BC+2UY3wMDEzO7MQTfpSaAH0GPcCQCGo7
uLqGyOvV3FRJsDXyMPqNie3DvbP8VspIFjoTWyKK0A/3Tk8yDrDblu/Q63CD96GW5CiI8DKwJoSQ
oWdvtGNNv1nP30/hv/vtQGqA7bMELT1fi3fox1FNj8+znAM3Pka03j/RxstPdOYnWAnoghqrKkAi
iwVQONBlhAc7oEE4Dk4xfjOdDFNA1fv5KQ2K4BAuTHi6W/xjTsTtr6/QX31PG9SL77tMQxmSfjg9
qW0FA7JucTDww74yxVfNmp4SfRxo5INzKERSuTShYAluRTmkl0YvJxjiRRAcu7RUZ78lBXzEQXfl
C0fjlu9pKQK18N1+/+vv+vNdizxvEbSZyNtQ4334qnCzW4wEQ3zMfQOZR7rI91EH6Hb76+N8eOq5
dOiFuWQkM9JE+sk6GAvJSSF++YjWfL6lo0kHrEhLG/+Fsu9/fayPy/n7wbDKSt6Ots8Y8cOPmjxt
azUmLOdlQ+C6F/QbA1jIOuNR2QWSeO9qhM9ldqP7jNmBgN7Sbn9zYs0/Jlo/3q6eZTE79ZlJgzr6
OMjLmkpInozggKaqmZDBSxZT6mSrOobYRm6F5RivNnjvdRx3EB6nKkpC/j1tPCDQhn1+9zT7XTfd
0AWRHdKQpGrWddZ28Vqm+XwJTC4AN1LLuzmzgrd+7DJkWxldxKxB2eTX2B7dekxPQJbtc89kk9ov
H+SdjffwHj+RcQDrYSIxUxM9QbBDD4Ka6XYKA4tmRBH115gX2peMoccrWqjgUotqwiMzFgFWSsQw
J5Qx+bwq+io4zJQr5Pe5ESIcy22WPUKZQuIraqleaKybX4sutx4HwIH1alzAQ0irAvWW9a2iz96O
VrTVXhJdhhZPNgarcINxMn7tIhZv8Hf2W1gKD9FgzrYR6aABFA1HXNjtDDrC+0EZbIYKd9TfPBej
XpHULjO4ofHuSjPhfuPpD9MdxnkOXzGNvPWkZu00qFifZ0UTYUz98NJd/lbbJV9jsiFC1li8h5XL
oOCBaLvpkvdM9lQjBrx+P72BM7R4AiPjtsKvm55KGrhkSwPkASpt5NElXRRsr4AzcUUjjWC1oi4+
Ny2piWt6/QIMRsodWRo4LpmMQARgiMC5m2wvBhtgGNGDYjz9qWuMTKwl+Zk3Vop9ZJMoPmcgveyS
iPZwo0klfm2AhS+ZAs0U7v15gUAwuLTvk9CyHrH+NQzSJec2t2T8miEqx7pUqpfEZqyy4qEB0B7E
+XxrM2BqYUY24w1K7/E6xnccAQMy4y+Z07I0zWb2BOlSZVtruQ9zwhhPXpcM4YJ8acEwjCYbGDMv
MeX2GfcShKf5MhwmGAIBpde0anU/3+a2MKDh48zcdPTOpnXCD8BamMDXWGtuMJomUfUSDVhQSwRk
1cpO6fM1QURUQhdRMTh2KR6cKOWEGSHYlFBkySn1sq0/E8M+Nmq8LkVW79rENQ8h9P5tTf9xjXO0
uaXtFR8NrynOyC0VpPgs3jhSA42wivnUoUk7MOoKHsLW3ZaqS1+I6kuXRnO6DmCNX+cz3WE6cut6
8f4gI7WePY/HrlL53iCOizRAxICGGOlRUvOtTfJWdv5YYiJrigwyIKOVJ1Ak13FYTKfE9HdRRDNj
6KLyhBeCBFBEWCv0F4svkZ+VpV6zjtI020x9S3KnVsGqtdUz+kbrMszj62aE/YK6cNz0k0ef2ZcW
otb40Qkchmu6kueMfofRkalWtcWwT32yCNLZjFbRbDgbv1Iz7d7ojqnWq1/Jl6rD+JSI3NpMjqIP
NcN1FIb3uXY0Wdg9ZnD6+h5vNZqIX5ah3wy9gHDI+ApwOeFwynno++BcFqS2tliCtpGaxlOU5SzA
atkjIUy9cmLLumxnXd/iBtAn0WPLn2eIp269YItUnrjaT5dFJNTfayOtFlE0qa9F0AcEwYVWcjJL
xcwjEKF70dkZX6jMmJev+knOj/asLLBrC7Kn7aV/bk2zvmajpKLNgDZwk7pG9gicI3zspDHcT6XN
/qHUkJVXVY+XE9qGtQ1yMuVU2nrfkjxujiOp5kdkr9iwAnbRl01o3OGYHe7cYZq21tx12+X9swhg
KxCPcVXnN7p157XLk4ZrTyi2AjJlBNpM7EVSpHhFWjgaLakbsxQVA1aPgDcC8QnuoUoofTruP8Ap
U7HzZ0PtOzScBMpUMr/Gx/nEzAhU5rD4qOvZS2gdlR4oLDQByc5OZH4WFda8IkntJdxR7xy3C/GG
hsPZ6sZNC3LklAyd0a4kaNMvFthmojgLqZHAsE4eC7+JTlbNvh0LsqcPc59zYybsHSgRMnGbTY27
zafmM3Qte0cfr39Gn+i9tQp1I3EDpnyQue1+GgewwnvDRjeDsnFcBWXHfqwY60OFJOFqFDWT4ExP
a6ssq7Voa/dABe0fSPlj0ILTuvleAUvcAomeTnVrXbo5aRN+0AA3JZflQtlopNNwYR9BBLvNghrn
HEQ9i+I/icBnRw2DzhiZJg1oHwie69+PdkcSLjJDWm+iV0ygDH3rtoKuQV3ojQcEaIPqfQtKtsB7
GIT2fnBFtnO8tt9iV1eP6aRJg2y1RbiMmRyDpJaXnMF4Y6Ekr/vA3Pe2zY3tF5cO7YN1kPuSaWVm
H+zatS5I6VuIf7MNc6o2N3R5y31mzNUOJJz30rX8JBaaet3rIWZG1JaMzdLA9nA3FphNiwGibog9
86kwYFfhSCiv0U6z7fct8nwqLZJiO6WiVDgj+myfpZBh7dShicP84jwKnPQwABbPqPAn2GO4tltr
6G5b0G84giu/1/ShC97pyh/wAZe9fUXFXu3T3HUpAMzylDFy4+liCjckeXZTOXZ77elxPFiIb5ki
MpHKCdQ5DkgYVr0ZeOeSZuYlXldvj/80f02L2iXfoPLrTyq0653jJOmbb+dxsHSwy6Mgk2dbJRn6
fsyGWD/HbVOXKiNjYAYfpYO5fzEqlRDmhOTlGFaLZNkzDdrZUWFvkK7Tyg8mohnKZMsVj7dpLr8O
MLY2cVchl7UxiW6LMFwcnV356ppFf5rHRGw8n3dgHVnzfrKJ5FZe2t6YRq9fkyZlza7fA+kDv0mJ
p++Vu4TVt5j6ia5HoggP3lDFGL1FYqrJUSUPlQe7LSiTWvFWO1FxOdqVvIoHu3sUYdC/qib2nsPO
J/4XAbfIAA7PHg17e8ozN0esnxcHJmrTScrEZw7t9J8gTcVXRprXG+H1GaPfOilXmKzNNbuo8GqS
k4unFNKIBYDnaCMftvhW7QimOzEu1UCjPUsH3hmlnFB1Z13nAHiAH94h2q7HgxkMLbiqvOo2rZIl
y9k0h/ceAd/TGhV7d0R8w2vEpDvEfUnuyjrUs3gg69mAGl5y3Xgp4Kut2hPO/+5rRW1EhRFlmwL+
/ltNVPCXQC63Mh0l4zJyK1mQg9WMB8ewkB8wGX8RshJvTByGC0CY4YNdzMkal50JSXn0H00GnYs1
tvkSVCpmO2n4awarj2yMg20bOCBp0vrOsZ7CcAZeP7O8wjLipsqfDLswcEOIO7cfGce6xUyeCACw
melMU7TTWqVGvhrZnGxcN4qY6gOx8qixmX0rIi7G+DXNJLYR8nmcVYdIiFdleKCHL3edM3xniuXv
qeXhtDHP2aUYKNdp7pykJljXjHsCqexuRxwbU0HiwzZuwO1sJKN5Rlew72bzZa744AiP7B5wIMa4
fMr2qo3H+5osmrXEOX6ZFP2bqPAw1hjyFvWHPMU0dsEXRuMpZsJz8A3aAzA8SUWumm6PmIloeLKB
VtT4vHXYCJ1UV6qt9uN6lw+tJhRpTC5Sc9ynDsNJiw3XmqLa2bTDeD2gwVtFanQOdlNHMJXAe+u6
2mQdjgnJVvBmNDXcpyypdhj6v7cNuIJKlPPedGIwdbX/pZlEvmsmEqMIMpUrkNXHZNC3nSVeYkft
SlKH2Kf4V0WuT2D4nod8Js02OLWl81g1wSVLLg0jUtzPREe+JXX4hCTwDqfivmI3vS6S7MU34mE/
pzQp3dZ/Rb9L8kATdoTbmfZjmcVg9Uv5OvomGysRsshH8pg5DeMbSYBPV53HCOlBFzpf896vVjKn
q410nYogJJjsEwair2MfHx1SEna1m8GTm/wp/GQAkSLUuPHSk2oqiCLgCuOSuDVz3vZ1/BmQqsYa
H13Y9aPh9d1D7dX+NtLxvWuFEehQP103dd99FrLxtuPQw7emhrnoukYcmjFZHvPJONlW7H52tCr2
cV473kZHQ3OMa4f26JAs5YTrRyPGbpMtdNykajWb+Dfa3hbNLkLgaUvH/2Y4Lsnaospo6OCT156x
l70crHPr5czDV1jMGarLZvk8WafJy0TTeaBxQbwD8cstd7Q7pFWzoqupknZF4g5OAx0yI0vZDx1c
q3PFFdwQN95oUSb1Svg0TR20phcQMOJ108ng2QvT4A05Cg8gR2XEYJMv0LAVoZDaSK+kLAq57btN
yfJCn2mZaTA/C56xPYltsIwgmVPaZzxg41XNO+7JqwMAisqmSo7Bi7dT7RhXibDjftv6E2VH57Is
DUQmrwtzqU7MGMZnMsvhOnEm88Iw4ZCYIZG/ZC4Ez2EuaHKHWBDvEIa1W8cGLk6/qzdewag79iWh
jEvJ67fYdiKElZ/qomfrkAnH2Fem1RzZ2/PRwinENkJ0tCh5wnnnmsiWDAaSXxwgLpu4YfsHGqS6
sRsyA82+OIL3SNYYepujJAljHWsLrmxkQ+fQFPle59IjWCY178dDtiBA3zsN0CSLmU2a9aSzqfzz
+//ie7m8MxzK/tJN/D0SvhmZSFq9wMGlBhsbSZfAs4brYWbbIyg2mfXMELNI3Zsu4yayGWa2cOiX
RnFFdNxajtCPiMDTmyyPK2MVx3hcBDirU05+w8mB+rN34CJ9KtFbHGWc8ImsI/OtpvFyY8eZ+Tnv
DK46aed852Fsjo1djDfpyH53FgtaJe1gC2HzJmIJE+RR5fTCK5uyr0bYW64JFqqJBq+o7buOIe6m
T4MhXcXIzdD68GxQalOdGI2/KVVv18c0MEjDi3JjFhd+CTiW5h+66jSho+jNZ79ptFyZmd/SkqmD
FlVGOJe7Nh0GdUFuhnGF5tA+o+5jQjbbNK+Cmcyl5b4DOgvnCVQI23/MQFmTkbjcapAp/SiW7xdV
wZtAHklThDLrNuuWc5J1TNlM/pNrNV6hLeG00aRcIx2cL4EsFftyacXprpgv3SkYruds8DZlCQ7L
IZb3slUGn+33ywcSt3gfSl9s/agHxpWV9PNdEExj4RqfCXWad2mhmqNLGMOmKlvOluksPjPMoNNl
zwdtp7nx7U0NX+JzZNqkHaRt6u9jzX0fCbbXpkufdfPeeDKFDN5mU9FUgqmyt2Y+NBnBMdFKLKwN
r/P/x955LEdupdv6VW6cORTwZnAHF8hEOjLpq8iaIMgy8G5jw+2nvx9Kqg51n+jTR3NNpAipyCIz
E9v8a61vTS8S9M5NYICFm6BqvYOZWu5BWfDoaBmPsG1ROePMQJgTwurvpTdIyH6LhuMPe4I+haJK
jEcuB/yGjUkKLUzAa3ICpsDmEDS5ecO9RXyWpH7zsAbxdya1qW7xYJuPcykLTlr84OZQZt9qVXfv
PSDujq18mM6VXJOTZORahyPQkne1UjGnM5GTPV8XiJyuEeF/jM4AXcXIuXrI7mtDfAVOTOIfhgm8
sy55d6RMeNgXnsBkXAMmFk1wkIIilZQE4K3FCPy2q6fkTcwOSG7lKuMCvcig18NNzk5l8ZNvZmys
WiyHB91yGH4gi/o7Z/sUzB2jOacjOhg6NsiX0pfcCedg5FPiKf0j1YvuHSlSayO0WJ5pyvCSXcvt
NB511sfA5pVK3VR7VlwIfnikGmEvyu0zKDaXhecAcclTE0qRbxGa1rwNJOl7XPuAK03ffZd7csQF
Y3kd2nz5skzYVnDFdtCd2NtTuhOwrYYmPMAbY5iaazbL8RmQqP8N81PyI6ce4zw5GRVG6czOBGa5
j1fHW7GONnwCtt7Jt8J14KsNwhL0L7YMuME65+36+/j5b6PDfzQ62Ezi/73P4f9RQdr+c6cXSRC+
5M80EBu9CeHXQt7+p0ovsAAwAXA5oHqhciBE/TI5bOQPvsrHvv7z//ANf0X/t3Jycj18OySHAM/7
X2CC4Iv4ZyFcD2Aokl3ZolCb+v6vQnjde8Ow0IV5Q9cR7j8sVbOsaVX1HbfVL0xffNq5mQNLcDSl
WVMj/Fn+rPHGiFoPTCVsSZmvgUAC6Bt+B5MF8pI/m8DBXWFAltFYNLkxRt282E1sWzP+RK5mK4a7
edboikRhhVQhxqoepiFUkqtqd9tUK2i9acrJMFNUCYZp6zglSQ9cmT6p9XbFl/lcWD0DdM191UDp
H+Z28tJIX4JdQG3wTVFjfKqLBQOd45TmMyM1EpQ5dkOw3fVmfcfeEOxnCKwzyU5FUt9lLvWoStzf
OqhiNlaGrLe5niXUgmWSGKqYRtzPAUS/6gDWvDosk4Ar6wQtB9k67beSXXqeYaDqpKA1DcOp262S
Na2cxlCrQJlltV0eO0YucaGEhzFda/jGjb3Ze1nqpjvTSZo3eFDG48wFdzq0sgD+NwzEg9NuNYlT
pygIQ4kNnmnY9CqFvX5KVOu5FCT33XLiWMEKlQiG0LhX9dF8TSpWmNkxaCE0XbG3jXLa42rsISAa
4mZuW6NjOO3N0OstDNh5OTsn7B7ep6CgmsyUM16wvLB7GWcDBxsml4a906xx1R/ofdub5F7rgyWr
BKqWs2B3LKQX5gOWGaAG9eQRIbJFu9NH2yFQPNWwrKi9ASw9+rE5z/N+lkVLN5pJHehqcv+HF9nR
dG+grLHs5vq7cgySsw5PY7wl6vc6gst7zZ3FjANRO4exXbonLpfZpXRl9drCpefcstmcOy2Vx2rK
Un1nCmbOjNl2I52wewrtmQpRfUaFKL5WY4I+zaB7ndJln3kiuFucviPKLsZo7O30jACzeGFr1eUT
tvptppCNJOALrT1tFVonWXv4Xx0v+cLTICacgkbwkdQTdsl1kFRWpbI3n4lmjKdZ1F5sVhPWtqBJ
hiffnr7i0tC2sbPaJb4AUMgTgNjndRZIqHRhN0tBtd7UbmWfS7p93zaSxGHiPsGkERQ0VdkThM2B
SJi1G5L+GRKduJKsUB/0zsGy7dP1E8JIDU2SNHakaXpQhJ3GcHYi5nS3Ivtee6dgBCTbgmI5c2J4
5Aygj8nTtS9uSsM1Ax/O1MBXP0toA0voy6R6LO3OjAaQdoeJiIRsfT6HXmKT2ebuT8t6P0Yr0hQl
YY1tzqwsiZFcus4vwtGR3Z3YyOeDq1ffG6NcT0AuKA4CE8a5bw0YUsuvhU4rj7XOM1f83D4WFcb6
1jbfkSA/O5Vgh0UiWna0INAAt+sth/cREQGY8+jezzivU/7a0nHHVfxuj/h7V/xPuyJBTvgm/35b
vLw3w/vw5xy08fuX/LEtYvAjnup5DtRsPF/kDf/h/TN0UFhYzjh3EXj+fcf8Y1u00aF/bYPub0GA
6O7/7MuEqfOXCDjsuv+6D1pMjkmL4c3CGfHfZHzuKn5VpIt7qU0OjZHpegaQQWNeZ4zsaLYSqMjv
bfdlbbXJtW1WCK7CIWYb7JTERvhUYanHFDFg3BDLXlNoZ8nRT0YgsqNFvif0+kpBtc1sfClxLaba
nq9S3/z4IPk8BDR70FyZxpI7vHsz2f3wlWJp5si5lzAe1IBmZsgoFYadNR6QdFGE4ET5SlHOixSH
jhYYjd6HZmBShWsaYtBvmgW2e1QQBqGqTNAUfax6f+zvC8ART4KU4xs3YSuLxNCPRiQEVO8LMhvr
Y7sGryjsdstfsbpqvwQVQSY4gXoTWmtDdK7N/buyb9y33vPmnRa085d8sot75UgvbkdO7Fx7hQyh
ZdI031qZhnzfaky+VQ3LjzjEFxdqzqs5WGYbGm0efG0D/2u1bEEa3PnhVNbriX8kt9PoWne5k+tH
TCPGXhZWEC2WXvNnrKB/4IxB4Ze+rjoDNlBbod15AX08YyvCyk5ciBKGM+EbUfX9aIwDbuA6OZmQ
Fw5KeetDMJgrAgM4cCoGGT6GSULvTFYV+Tc+D85DQeMKC2VrandZzdCdXj5xHNoFQ1sim+dMeQTX
/bG9b5XtRdPCBCeyCZPe2qzKnzUi0nbo9qZ1B4WRCRqXy4jhv3eiXVldKumsE3P0rXDQbCA8Z5PJ
UpsssTVbCpBqsbQRGQb1RVtrJoIo6QcSWQp6pam+6rXpUYxidE+KMvbrqPXtTaulY31gCLveLaNy
J8OIl8mWJs0Qv/4twVBM2a3mmB3GjlyvvRzo9UTdhTiTMknn5lwnw1y1OxIYfRHEptCoSDb8GV2Q
ZoFZ7TkXGfrXn8vE3yvqf1hRcdm6/+OKeie+p+0/kSX++JJfFw0Kgm0Q7YaHJZqL8WaW+YUdNFlt
sXyBw7U36qDLYvtrRXV/4+a/od09fDbWhhj8tcLaBitsYEOb4HAGM0EP/spNw9oQin+23LKkYyDG
Ru2wYuNl+lfLWzmMsO/GIL8vAIoWQWRh9u0555XuXYDsYD/YxE+HQwt4VcQgVahHDucpdyEoTe3M
xIpe4o6sFzP8QeYlERlqzEkrf3b8SSt18LGiRnFuSiTPRp/vkWz0b7XezQSoqevJ/UgYmU/9+2i0
TOTbDDMRh+vARgXiuHHeMJ8/NkAWmZOh9z80s8yjxfXTs1faPZmFVFFo6FWPDhHSA2MttbOCSr8r
y7ydIgYS4xj2JoGdUFWdAPwJaerF07UPf3GzHUYNIFnYrOlQZeidK1XcLABvTx4N3V9mZuB7W+8I
0YjGzR4F4H0KpdplvZ9GlQSs9HMt9lbHbxz6Iw01aBNVtwvIgVz6BGjslKeRZEjwkTPwfhkmNyuu
DgvZbkDJuMupg2fsDD0wjyp3KzdDi0HZDZZgwoIs8/XJc6RsdrwT62uy0iXO8ZAby7ok6ZNnW0kQ
Du2agDHixz/lbpJd1Lwsr3aeG87BtRf9lAIM3tM9QzMS9QAUxnrSZeDv5Vb3eRWLoAOvL4bI96b6
rA0N0R7NoYkzqhPlg2ucvRHmjc1HoqCkDM1hyQbFBWcYBPhxb32T9Ky69/wmpo66NtUc+Aim7HJ9
tPbsbgRntSL74YnK3mdpXh6H3B7jGSfUDgfHSJly5j30yl7gUWRlujNX2T6AMhZnyk6TUK9740Fz
AljQE/JSYjPYR4Rw3G8zTdc4idvx6pmGwlOytvT8heka+EbcN1p3Q8lrsd7qzUitz9ks7RkUGLng
AaGdFwKbATWVTXcPQzprT4rLMKqmla9pE2ZkzEU41oPNPgJ2IA+zBkoCHluDdhqgRrx6D6TDeK+U
MXlPNaFHUrLaEnRMSAnbhg4xz92aEYZjJJXhjLGWBVoXjJGhpcw+EcGN21G/zUUfVG5ReaUXVv5a
azcT+MqBirilvQ6an99MjcwubtLM7wQoXWwzwzzuabJiB6bGMANXTxOd4A7r6tmRoLnZoorZ6KUS
8ZqeOrUVbOjbxaZJ8/w+X1ZDRRlz5iJsRVLzZCe+l6CfrbnciaIduZol3TTdKETNfgeGzorajHdz
13FlpLS+0YQih9sE6b3b6JuVqx5r73ZR9XytBkc/iNKDb5RaMMQAZ2hTVGzj2krz8isX72qKJ3LE
hIcMRt+7uvLnV5Po3QEDYZ+ebX14VIss8FKO2ldNBQ3PFHyNBT5+sYL4bK1BxbIHbh+n49q+LhQb
2KG/jhBCQRu3BzvpBPNl3SaBGWi0uB1ZidYnG85xezIdl0hmXlUmcXc9M4H4FiTLrLYTPyg4fXFG
wOhWzs3taSrNqTvOZWa0J5Gsy87vNAOeCD4qxb3yATcLz2NiBwVdICmrmQOqOKQ0oTioxfLPBcez
ktZSbVluFgNqlWcNjdrxN5UHnzqdPRfcRIuo9TZasmaq2JlYeh7wIepTbI3oyG5QmJfWbYK95Rda
sNe4JlJzky3Gc6cov9atyuR9LoEIfojeK94LXWovlqimtwE6q9jjgbN51uyFLpmCG2VtuJo8iTTF
Q2WNxbCH4JaKC3+Aa6GB3gBH3WQwkoYu2Cq004FzCPdcYjjoIAWZbiKCpCQik4shoqErUpJ3Uzcd
tV5Y7Z4I7ZxyoqQPgzKlphupOAaB92zgZvo0zWDw+AhLJhAEE7hh6+bR9WfvgeilsUtlsu6kmfUn
j8JxfQ/KmdGVBrE5apd5eeQ+bl+Rk0bisYJKydtZtO0twTa3OPh9a732cnlNF27kIUE4MBCAaSs/
mmCYDeFIc/N4W3e1cVWrMTzWRVtA8mf/Sh/oAU3wD9Kwvqr1WFueJDIe2VxPk3M/sGpcMUcY8d/n
qf8NspWAtoHp/t/fUK/f5/9z/i6G7+ufb6l/fNkfZyrP+i3QuerBLLGQDvAq/uNMRRmtw3/xPfMf
56ZfRyoGtMS3sSs7kKQwpOIY/3Vp9X8L+HYkf5DAbYMg0F86Uln/LUUAZ9pz/J/jW7yj/2rTNnvR
1Ba2jSN1ZFibGmHJ/Zpi2b5kyeRcFh0d/Cl1EPNanbknt41GPmQd/WYHyFM4fLjuoWj8VJI9uIv4
EFH7zQ7CSAo/KX/AuqQfvLIB3BFQVq0Wbb7SjZlZO2Nl/LqYjfMKXPId/xIZ2ap+nvrEeZIlDvVB
BM/tpr5WTYd63sLAp2TCoG9DWMD4x9lGtfAL33gc3NYKZSf116A0GNshR5mPTYMCOmxKULsl4NyO
L5zpcNzbwOqv9YI4Z2iG8ZgoU9vXgxb8GEyBuEK6G7VnqjFLpVOB2oODrnsnRCL3akYBVjay/M8X
qlQ0Pgkv++D9B3vDBBnWoDEhqZVC+QffMIM2KurxpMrCjlDi+cLBmYEYmDRowq+ugzr4PBWKQHpT
+frrT4fuT/XRMelfqHUQ/nIekGm0kb+dmxOOiwJk/JCTnJvzFt08kwFHRU5RoPLngcsetMex3uGw
197G0XKefFnUW3mpZdwIfwj0wzbF/bSWFYnEKR2NV4HJFz/bovPdqpqYld9V2g+Vzdv9uE+YFS7Z
N60almuH3HD4+fMN20/FJ5vMWcE/kVElb8bPEgzP9Zo51sXYHLDNT/SdUM+Qc+/dD7RFslhuQr0n
EQ9T32CFDkcJ9OHGpcY8OyYVuv/RHaSw4gzwB20ACiciVAulYQ5sy7Oy29MkuImGspjGWCKevVIo
4Lux0a24J/iobL0HNZ8Fv0MZHodhx9+eR8EwkJVkf6DRl3qXT0KzqqesE+tr32XDjc/R+rlARI0z
yxTurq9769w4Y3qh8jP7XFBNGFYk/PBx8mb7uOPcsJT4G6aWX7JQjrbHCDc0B4d4G7PCXoI1DaQb
LkWn3jA8rQe6e+DrVqb1Y3YtGuYSuKwMLSy1ZDu4DXkZB2yL2bWsWr5XMFZd7LauOZuRbU28w+Ek
MA7Q61UOjzgYsQTQQYxRs8TsLfXktoZKvIBfn/2DIQMjJm1vfcIRVB5qH2E4LOmpxc4m89o/lIY+
PMnWfqXKZ7ypHf0zwvhKoxROlywsRvju+6msbuuU6iAAHa4bU0WTgBAwu2jUy+ZM1bkNmmL0xZ1S
VXs/gNZ9GBj3xDhwa8wFtnEe04aCNrPnguS59lF5Lkb9wFbnzO7LKiwxukRz5VgvCyn/0KlXbLiJ
wJ8yLyga9gAyoDGxlkUeh9u4kdNCraXcyteSQkUjk9lD31kk8a2guFt8KqwabXbupZOa+ymbwNXo
3oAWkNYVRE1fC/AQBNtZfl5073VSWn6bGAadoaIo4DRyeoKMs1MdjawNbMM5LIyW0+daWC53Er7m
XfUBD71WiKU5Uq3WP/WBTgXXPBnZfswmK8dx3qiXxVn1vSr67IpFW5yV3rWfNNdZD2bvoXPR+9rK
TaFA8oehw610qiS9UtnG0h0bh24JFgojHKtZ302uS8gg6doHnBvD54Df3zrZCd7IEx1e21FdpfSX
YK+NtJWSYlohsUgC58HfAeR4HCOVea0ReQ3JFYFV7tn1Up2raAX8letmcZlkAXNkEoBBofe4eWi5
EEpEMC0UjaYwj9f6vVV6vxf5ap7aBJGqXUftGX/Lpt+bEKaCecHK4zWVpE7DV+Ie91V5/ul0+Bk3
Mt2JVWmAWPD2c2XpS5n8wLVYnnFJkJ81FB6jn09R57Jo/Uw3UKfp71xNZ1mdzBYOv7eywwiOmYeF
AhC6iOCK8DgQpmE0hymDHpct37yZiqqJHg4u7vgNsk1zuLLbr9dBACbCvKH+MHRQIuL8Din7e/z0
n8ZPBpSk/+m4dJs3zfehlfA9f0eenr793/8yf/+qP05LfvAbDB0OSUyZmKOT4f7HaSnwfjOtTcj2
sZwCP/2T1G0HvwE1BQNl40OFIekxt/rjuGRbsE0DDl4G8brfj19/Qes2DHNLdv4pT6YzHGPwhAHD
5AfUzZ+xtz8h2i0OOrW0G/3S6Fq76VLoBBosEvKMuYRssy9tixqV1cK0H2OkMShc7qT1fVmg+dDA
mzchxujhlkIZO2hDOvzU50VVto15sqLNBbjIBz1x6Uu90HBFSNf5PFFWdkvFsLzHh68lbKWFQx19
pnmEefif0eRymT8wuiiPQhbNxSs4NtSL81AJaX1oM32zF6heOMmJ6subqWBC+2KVyejdDKpXdNyR
iBxpxOIk+K1QSFw8QkuUIN+H9EjGaqVGFJjjurOEbkUZB5m3uaDJZuGyUmu3JZdQFfbc27u43LZX
GqprF68zqap9B8DsxchWmjMysFeRwAHvnmwXWJlHSeKTa4/mafBkBu2r+Fb1wbrPvTyPBr2HCY+P
1jxAdnxeqQO6dwsvKY78EeuWFtik3qEJ0ijVkKEOBb6JvTS0d0ZiqIp6Uc/0x3lapChD3vckRdkZ
afjZsRb2zl6B2XwkRebcTgEoJEOOnnEagwAAm1RB8knVvvfUbckjIVfT51YtLW1XDJ1TbXFJ2ERw
+ovXib6dvQafMipdz+M1wG3ag98/u0Fb4asFakLebkYKJa5Defy6zhe8mKkfaWmX7b3cVY99k9q5
fkjSWhxLg/m6RFMIUcwZkWAExA20EmCxmaDHPkfmo01k57VTpHxBhGvqOQAktMHEgbgcbQ5C1adc
+GPzkhIE5XI6IpkuGvJ4xQHoYI4FKK0TtVpNTcYLWrTxjlcczFfpMYhxnAqA4WBHJiVpV+Uk837R
k2bvYhY65ZN69IG4427D9l+WLUaN3MGMbUOPiDIOO6EY5eCHcJLYBwfHpHhbJVMkFkJEjeY9lwvN
w45J9FLcOivyrQJs5OXtFplBJHPKA+DChGlpEzeMAV80LXtYLMMLBX9NnDJsCetpfQNHgHPTy5M4
YVqiV8VwAgiW7ZXbFzc9SO9Th3AcIzqY522swiDKGBjNsJPX5PjwWVdtPPttftG4SJ90HCy8QZX5
EqzmF9DuOMWN1AsL+OORzSkT2dmTEr8vWIAhnz9AXlZnkdvppSfFQ1Kq1vfElw6thv/M7ka86x2v
j0ZdeK01UdprgcY8jv2ZMdx3hyInqh0xuSUw3txexw1iCyqWddunvHNc05tmC0AN+Yp3oFBPMteG
TdraYl0OJzDIi/f89MWlcMCdh8kiuxNFFmADqm7FQ23x4vCwHfsOfjzq/+aglBA+euL+zlNvobcz
rFNGcoA+xaZrqufclYyhhuDspfMjDnTaqXDD+vpKIw6vfsocxZ/sl6EH6rYutwW15zRojnQZdJXc
T4ki/5LYn1xL5aBGAZMYdfW9snUsxM3s7ooqG59yrbn1e8OIOBTTWiwdFsHcv7U7rlhFvQDq8QMD
y7FpP+gUyu/rRTSRF8A/j7JuMCDbQZfDtE8UJgvGI+zyr+hugKRMPTi7LJdnOPzUIydWcc0CWVB3
ZREw83LjIc36h4kZEslVIOdtc13wSr9X22pWjokHn7YYNAwFpv2Ym717hoyWRbxhIu6WLnjz+uxV
1wZav83lRyZrUozeMNLX3VchQOM1crQkONN4wRiZZf2B7M7mTXaDU1l4j4krHpio6zHLBKkbPEte
NGAx+cy6Mu7MyUumsLNkcS0YGEW9LOVB542K9bYfr07qZI8MZAMoWfojvRaSJE39RjWlGRXBeLcu
ddz0lCBxy/BCbMPchRtWl200P+pFXFjYNYGzEf61c+pQM3aHPomW0sBVWsjnqind2KxV8jSX823H
bCyCDFa8eFrx4lDyGlba9D6o4NVNzRP5DtJMxtjF1NzT9G7O8YDlvWWshVyMg7Ho7atppP1h9sXX
Br/lHhv1cNSl+dwlXskHuMSvXGfVdHH6Wb9mhvU4Bt1NNWSf3NKkXZPSXb2FLMlKu3e14At5pyGy
bCcqt7W00/x7f7AOQ14sjwtv3SbXpAxJXeV/KZPUeK0c390Jy+NR05jJm96EaXfC9c9ZFFJg7BAG
v0Dc8EPAF3kfJQFpmnKt/AOAJ3XKWnmUXXHGuFIeaIEDnBNouJnoamczqyKEFJxIMxWbIWlU+6ut
8X5tgrR/XckEPuDMoqjQE/0tTegk7OaJ1EXhZB8dmLBoNkc4XwjEzVy9GDZictLeBiQcd6hZwd4U
8mlaB1CZXv0VRtsx8NfXwiurPS6fCG9+W0bMLvLLBLiTNJAR2/QRm1GKj/y6YNaBx5qQARlVZlyc
3MEIpVlrOIyp9UbMr3u0MNUjywjZdHsQQnA3a6u5T7VpoMFeZJQLsq91+dwciWAWO2A7XdyM3Xhj
0vkZ5abZHYORnqrE0l4ybd62Z4qEWzeg6sC5zrpnApermjs97aZlZzODpfJ+VcX4yNDCP9HdoM7L
ZL2g9XQfmpi09JjUDWW1jjdbA9qNMTNtsblPH9lnucHJ4GutTfdGBp+MfLp8HJzmfm40LepL7aFe
s/GuXPLPm3M1Hhe3PffK/ewPdvW85FjpNUY2Br8e45aq/8Lyah9npk7vhTLEHhKZOFmEhPYFV4sD
vr0csFJXRjXYNmz+09uWCtxjOdZu02kuP9HZQJx/Gvwf7ujQn0xqDP+WVb23vof4NRNXKkf/zSod
5Bq/9j5Rh5jvNLJPRI+z4pniVB3wpT4cAo9bk2UtMPzQ3+eYN6wIrcWitNGn0aUI+PFSMdT7uvjG
CP4DErsHW7mZPlvDRKhwzK4UFDpEkNmyvaIzKP7NhZ1FqhP2BlepLoNSLUWWI6GToUlvDbM6wkSl
68PxKP0bg/aRLEJPltTPxgett/ztbt5/RsQ4tnJdnmGK2LER5Iw6AlXmN2gT3/rS/8rqXMWUzQS7
USTjS14YWD3IV3WBWHe4BfN90rlsEHlATsmk/zNzTJ1oVluY18aCHEhKpL8pjEFR4TOsNxhYguPc
Ggsoq/4rcXgjGoG60y3fTcYTC+SwcCG2KmgMcs6IXTXpENv4H9m8Bq3BNhJYlxQ9MiZTl3/SZ2Gt
TJwq5giavVpPdWYZH03luB923mSksyRAxSQjBWNQm6FGXnMz2LQxJlscgKezx+SDoYa+ayzzLuGi
YvHcNpD4MO9Vu5qTR4TkNqUZqqNB/+5FjLMXl2DxnwKNg6hxy0Erqqn4FYE6Mbz51iYuVFSaHHe1
7Jb9SIvnKSEtE6rFCbCWMLIS9tkpbDim2ON3VdsWISrHF5AMMjJVh7WzA/3pVC0KHbApoqDtMbN/
RmE7jPG+UR0tadohkN7pjHC9TyikKShaesltVxyqzvUveVYDY5eUjZQkbleVxdXUi0c4qvZBNz4w
0nBgKqgoLerkhdxNHVakbhMktR2Mim43OCL0pyI5C3dt9viQjqrhc1eLZQh93FlRC/EahWgic4MC
S0KWoSTudVJpEyGWMvsyB/IGBEwQ6z4vcR10L0vbtHvYHfgg8/oyu5SwFIZf77iqFHw8NOY8qdex
J1btqW3tx2Cu7YObWl+rZnxpu9W5A7j5IGvuKSYGGCLmjU0gW+46eyUL1DniVhPLRNWqZn6qZgGa
Bn7oywJKMiK8yVa3ajYjHnxNVguEMHM0Sk+Ltr0BqPBS990St8yFoxzo4bdSoNMsnnpQOZ9yDP4h
7AXmqoufvHhGddNno30VNvjGsW9+cPgFUZoNyLeqjTKNip/Fnu5QpLNYVWP9Iuwi31XgYOPeRjWz
wRFw6PahPGpFBbCCxWWdyzoOdKe/un7yoQ8i3QXl4h6yuVwe+pW6omBwDWqB0EQXowvuGERdm2Ud
r6aOOajtwfwy8CAmqK9XsqpnrDeQHpiV46+ephAA1nyDffxby32jMrQ301fvaecePGNgJCjZhs2i
jOdKnWhlnPZK0w5V9kPzexQ4F2OYMRTdsS/FfZ9bFzK2LI9Z70POzfW467jeTqawMPVOB7NlpEVN
xgWIPBtooZ/10n+he9QKrVy9L974NRlTolwln5/WehjlrdcmL+2kZMh1Kv2igXGJRhLS1LuqKLW8
GxX4r37X7kQQtIeSzTE0U7+7JpTmhlqjk0S3u4di5nSmDYUeyVHB+S39VL+WCcFFUEn3o9sTmyzJ
RbMlFHQGbUOmPtS1LotX3x9Ogk/wl1Vk360SIzREoTVkODwQALErSROtU79VbVG3ezwM9ZUtC3jD
0lp0Ng5Q8RnnieZh3mivk7ZA1S7c8lDkWiqizkRqj9pSdm/mDCOUjCEMYafrX+bRr04Ts8sTp+ry
FHhZc7CDxo5hvqQXijHdWDTj84rZPOwppqPGq7hvcs34ARR2vKgsB6Rt+eJoVusWx0nW2Jlt8Ww3
60ZSM9+5wxe3xJC44Kc6k9t0ItbepjfW4lnRiL3nFrEb5IpaloMF8GNHmq+NJ8/WYklt5g6aKwcA
WqJArdq7lDZN0qR0JsHmxE444nloLP0utUcfyaWwcL1XyZ1LodzRq9YPvx5BxpoeTb8VrxiH2ttm
rBpEi/VEpI/U5jxdYZZssJnMYy8OvsBpzHe971kAZqE+a53TcAwSajeXfPshmKORZyeFY8zHtZ5j
28T2LxcTLXYpaNekzJtz48mrG5Skqp5ilitnz2q+8tY7zb5CZCiy7o7LlE/phgZd1auYuFhL8TZB
4OYkbevlLVs1uxC49e66DsGlGRo/7NB1dmbiOSGwuEijLTBsmXZfvHXQQ4qZ8uNQ2pslkhq4Ug76
RZa9PA+t9aNX4+0aELHc7hamyq8Gq/t+ofX+vhC8jRQvAXcozb1RVXOkzRoIXzJ8u7L3tcuMQTI3
azOkAfE2db1PrY+7nvN1Hy1bcxjZ/Lgx9EM6M+9AmOEu42RrPJYEZDV/ZGify++q7R7cVt6umxIF
A2OnUmvPlIF7lmnBOwDKFM6SrFkCLYNmayrvFlZlR0+OWVuJPW5teLXLep55UqORNHeoj5I10jHE
jgPgx+QVH7nnnHy7v19ku5xAzpg7rpAXluhPXTIR5RiXPVctPsnG6kVyIr7O06BflTHS+LfMjFEU
m65NaYfojEdoXSe/GPdqog2g740GOm+mms+9rTE2IQRAFKAynlk7H801XfmNEP9IpnDz8ucoBdsN
Xk8PFRackYnAzkjy+Zwh0+Ezbz4Y/wcPRarxRvrOoZ/7bOculnrBYXzvqUDuls4wqa3Xcdc6hEQF
8LOIg7L201wUcsEpnusk++4b/XVQ5qX03XfscnFXvUuDILn0f4hppTTQz9d9YxCfH+pg1xf0HcI7
36l++tER8ogqrfyS9RSj9bbJJZPilNJEAauYqlNBUATprsEAFGaG4thSJF/wB9yLjAU6GkbhLlEH
F/WuHkmga5zpidulJHbniUv51K+CP8RO3uGIDREu+n0zLI3YZYQt5t694Dq4CNrt3WKh33YpqzFm
ipOe2bKcEEqN17NDr/14Q5JcHOzBrIIQYYfYc9Un9z6rGpYKAiEOCeKMRohw4UQunzXbrYe49gek
S6GVICwsI2PUBkWBp7DuzTGPCzswiKE3vEZO0jFzGLVVvxm9/8/emTS3jaxr+q/c6D0cGBNARHcv
OIkUKWqWJW8QsmUjMc9AJn59P2DZfV11u+45Z9G7syq7LInigMT3vWPgfu0y5Wf9KaJeAcTi/48A
/+p7tVR0df9zIQK+MVxwzsn+f//5r90ff4+/V0uz15/+sr1IDu6H761++N6RNv0Lh16+8p/9x5/A
+T9A4h2iCVEM/L1wAQAwTsrkT0D8z2/6JVvwPtlgsLSHeC7GLi6B/wvEB84nsQRj4kbzvAVTB23/
5TkDvmciJurRpDAFcByV6C/dgvjET3MCE/Y3sG3k8f+KbsG3nD/j8KxqSFSRRoiFLFis7fz7bzg8
3ZZVRWa7tQ/oj8CqMVaIM0mBA+7VzSmZnC3xaF90GXg5/tJYPpsDDnrXpP4joVTrTC4Lpt12JJzJ
x0yybRFJ3Ekd14ADZf6ENr+MVoSUHpD1P5FypOidGpp306lpZ+Ye2MbPXWuUL3YvKJMoJtomRtto
PzBeEXQv4/BEzJL3jpSedHxl03rm1IIvsoVLzYmojO98ptVz5lSF+r5kGPrpdYKC54yjaNuCcQWx
So9mmtUQ7mNUks/pxouh1mDKHHobsw5VhUTFuR4rwIzJa1sHqMj8hoGvK5LG3RDHq85Wq/JNm8ng
C+WugU33yRjwslS2vbfUFJ9YHvEmZWKp0bYXWRQSA29nNejUoi776tIYeIwnCk28YHY3Xutmr23a
0WBoRdi3fOGt88iZXpim9QMVtVZ8cLuBNvu6qO8iYpL8KxVJ94DEy3jDlJBsWOjUsyRSbCkTBbdu
5rHxXyhCGvu1LxTSsbmdMZDRVWE2u+hSKOTP0P23DJlzszMQQT+1TeC+D1R2z/jtpvrNjalGFNT5
PqnJWV5lVCAxiR1UGIQZamLMERP3hYScxVXOvZCCEOdib66oROgch3PW77saCAJKsdgG3sg9IZDh
YnJqm5IZeKlPsuBOl5Zv/khHAO8rqy6i0WYo+Toti+U+4ujMP9WlYq4LZ7oKPIxTLymqrGR90ev1
o4vWIpcxqq+Y/e8lqDJnoE80Cl+sweiXPloCk/loupRRWh5Pg6M8Ie+oGuYr1YcIAGXvvdcqp8+E
SHOSiFjB8M3jJuF5FhYN6zEainUKCI1hZHlRUPm4KbPHnMtrlH78ApPV0ObgxyktPzgG67d8KrAg
E39DAYOn0ddsAspZ3U3gI0A4R2M+Rbuuj8z40Ncj/sW4SvuPNK0QBWYUCKCRWX6srJqWeKM0RbjI
PjgCmULf8g8UJ/HjwcD4czAjmVzRXsMr2E6K/zOTwcSMUbgHRc0GpTsdc7HgBoC0reZJRMSC3bF0
i9PlEcHcaW0ZDeEcphzTKVDeIrQm+S56mVoSwhbAkGoWd7LH+aptLfcdWwddFG6suOeYbf3WwDfD
1Hiq3cdJ6rn3cUohfUZ6YHVInKTtyJoaHGfd2Ak/P3bIErjSRRCcCKkSn+EEtPFy+S0DCt7jPfn6
Sck9jdwJ8rwFnzIDmdg5bIFXV3nWOaD5YuJ9BidoAPQnoLxdlS9vqW0ur0+wsDLnnn6SI+kc1VEj
ROrOoU4YrIMwps2MG25ylVUGH4hLl5Q/5ZxQgLnt3i1MS++Sps5/zLPHJzIVGCuJ1bDzahV7RlBc
VcO4qDotWEXA9EytlxvqtOlDe953s5gezEuDFiKXN4dPmkNI02BB5MiSfDXyVetTHwzrCv2PRnZp
sNJ39tIeR3CnQyFfhyadFP1jGurwhTcTtTosr/WQSt0D9CxFbL07dNHOpxvoEVjPuWIzK3Yz89Ha
HGPvfkj67lu68KVoi7ks8jBXj4FgGCOGiA+23aKhXMW8ACdhugbPrsjQfM0VIul1P7U5+EhYAl/y
ko3zfqmRBesL/W8NVTLO1iIVbZluJ2SjxBG4hzim1pCSY15frWREvYnPCTI06PB9uyCBg/CFLXW6
drw1egc6rmH6QM3p1mCGJMlUeSBxPHHHuC+tunzIR1QJwNs5wU9+JqGSCKGkqaLV312/cK6jtk/2
6RhYH7nnzy9BPCh/h3ELvqoVyXenUdPT4HkaRQe2KLTRVHMlxnObGu2LtF0yNRFMMASGQXKlLXYu
OL2cDltylHKSQMFUCoZKVB3fUYXDJTn4a47kv/iAtCmdSFDPkfOms7Q79uwwzRrhIYTn3GY3EHIe
0N0EkQeVZAvC0mf/5MXNuRVt8R0No3S3M0bnfKV0o6/LXgXnfDIerMKw1dakFJ3+hWDsrFOecZrf
Iw2WBwKgrnqY6d08OiNTf0Yw2VCiQTKG6I4UTE4T7ZM3bdTDg1WWr048YaLtw26Or3BIO6c6Q3T7
HFER8wLw1z7mk3snge8f9NJ7NcUdyj0EnI9Qc3KVD6oPbhsi0/eJn9dbM5bmK55NdXSj4GmObfF5
YPu4qpRXtVfeVFYh1wd82X5s1XLhT3uIHkbe2r6jTQvLdVFLj/4qaeJtpoMb71Rv3tMqVm2VDatK
exrO5xSb3gqZkay3CHVKk6pcOZGApYocYcDgpQTxDUOx102eD2vDIqtzpONrHSizf7LLLHhLqCEg
ADFhZR5SlM0F4MNhJDumW09O+kVxez9O5IGde9v8Qoxqc1N3s+5X1qRqgdwm6k/ortLNiEPyUYeG
e6TlybqHR+5/jK5qv+gwrpp31VMvfo9TIIqPfQuuEJNBt66b9tXWc3QvpRVtMpGxQQeWOo09TWF5
x0jjC4RFnWPctm1PwbiNUH6l/eJ7TgbVqZmTdBt52r5PE+IGAzwdG9qDxV1Yhx6uMeqxVlkpCxAV
UOezj13whhouu9zIwTTuXaKHsYwPUMwEq61GV6jrmviOL8nQuxSN1M9kWpq0XLUvPbfEraRibQOU
82bZMUlVaXcytOe+Thg0Cq45Vhsr6izCiDC0gF7Ht05QDTeD3+6DYYID9skvlKY1cGpWtcIuIXuX
Z7hYNaXr5Oys9tBz8zPOrCU2WaLyVECzAqRYn6PU9VdxLopVa1cueRx9xnKY5xsLmJqzsMYxouBB
YieMZmKKSEEoBbfwXeg6plrBnDj39N6JO7Ls+seqBffDpjNWPB9Jh9SsdobfjzfobnG3D/GzMBvr
WLYGlVuOqtdkk3q7sC+KxwSygg2d8WNHNk2yUTbs97Y28RsOvfAI4+ykvIM6dXZ0reknE33uUXeO
+Rm+hQNKxNUNJ9C4TxRGzk1fhPdOb45XNeGC/NV266NTzM0D0FY+0jjWTZSNLSXbEpD+enDT4T5J
hLlpI3FAWBqcqizWz2aXRwL53vAiB/mKMgPbt2cFDBRqjJ9HMgXxTykQs6ZzrkVdqL0yY5swQxns
xCB4H/o2nfDfFGZIc6Q/iHansahzJRR9RlI0eYRuAmtxpD8ItMAv8qt6cgM4GZ74WKv2MUorf9ep
Jkq33A6nPYwuqFFOamkQgUyolgCdSJBO3pJCuSFtpjvCM7rk8Ek9HDHaogiwbeXs+B5FqKWSAYku
3viRNoP4EeRy2iaZILAJajn/hoW12YdtSLHUMlqRY4FJdETkMruAV+u8SMU2MZp6Sy4cYtEhGG6m
BT2IdN4vEsuFmPeBCNJiPM9dUDvP3N+ym77MHTmuC3Rxd2mPHrvLvOphKFQsHnLohRkqN2xXyPUY
C8rJ/ZpZthnvQlGWXEDmkkoprOw25iaLllqdyqzrtnrI0L6kXRDdd4wBN3ZeQxWX2onRG49ltZmd
lBnLDQk9tKqHOZpSqudiuWuyQZ+8zvPOTSlhLcOmMTBBecM1aHl/VFaDpLVM1J3l9d2TnIprQJNj
Hcxqg96muS26ighGTsursW/aa2v0oqs2Dl4Y1Kadjylr9Fv3Ph11jpdjzLJsB+oQ59ednCdrl4Tz
jOeWALd0XdGCBMxoo5YZSDH8qrIiR3YS2lCe2IuW2PaBF8SJ5lNGRlvxTZPwdkeW5nwLQNQm27hO
vOFr0NdPIJQlBqYWr2xkXxUGh9shAlQnX9J/qKz8c+3kSh4hDP3o5JTmez+FNRGRDHIJ/PZwyKaE
zNs51Rkcaioh5mwX9WxS8Kd2WrVZGd3R79bsFvUllZprr54+z5KkQtdpg9i/i+26uePud0BIUBjT
/rdN/u4PKdp/oBm6q1Dad//rf/zFI0nUPdZIemsW+ZxF9wrb+e+LcRxOg7Zj5lq/bd3D5LCJeom0
n2btdx9ha/2jjmoPA8Pvijge0HWsgDoSZ6lcsL1FMffbJp7LUQvP7Kp9WeAU6yWjOzCP957RMA96
WA3fZG667jkegwEYrxVOpNedZcjiJvXSnJOPC3srGoKxCDofrXMBqVNftxj+X0ZJcSWaAQZAdy4j
xrZCdB9mbDohCz25MY+2MEhWaVTW7pNhYMyEbX+vvHHqHzvsn91u7i0LCUFJoYH7BdUXBC+GNRa2
OPIcZv2YXSTjxHiicKx+m+h7+lgwxR/BPJaPThgz0fdNx9cL26zfTPRDCt268o3l7DRZsCwjup+N
bugQb7M4XFED2O41X9jeulVtiatWWlRhdlZQvV124UI0/6iT/L80CODhEC5IDfZcE3DmL2861JQd
QchUezLt2Oi8JGU3GKycde2//3QtP+g3+SNvNg8UCmJTwT4c+6+frqBlg2tyHiiXOW9xHdAi2ZcN
7w/XnvveJQG7dVwplpCZu+zbv/rogYkGlN4ml+Rcmij+/FGrDW35piZ2vE1r+0mA926SZulrLakb
rJTBo4reZwkwJtLw/sAJ/7YMx8JL/Zfn/kd9AmSmj8z0r88dxaMR4Yas9hjl+elIH3COYSa2n2h/
Y212LYhSxhiNhDCmNnZlQtSw+JWxny/dqdbT5dX4t9D4H8Cbtms7pHj8Pbx5K5PqTxrjP77hl8bY
/EQZF6QRtiuPI8Dhff7pcg+WNC2fQh5SPECLLvLj/7RkgXfahENbvuA/SwjXL2gz+ITp2qQiiQuC
b6cm6Re2+/O8Bhb++4/ZX89TsD4L45cH5gnsCtD55w85K2qM19dj9kElE1EsNWcPMiclzlvy5xzt
4QBANbyjupWAzEkR+o/m/i3sTPXslQFgmEi7zyYbxOdYYTX47ZX8+ev+fnv56wHAb0esSsg579lg
vAsu/PtpH+L2iKwpdA/p6FbvnnRJZjZluSgWgTGaJNdXYW1CRZAB+7Mp729fGsf+L6gvHjpOHkH9
DrVu7gI9//7okWR2EUPSHDA8vhZNBGE5DUl4k4WYAjai9vyTbQYl2mMt/KNyQ6THaZt8UXM5f/gD
UoRNPWvnOs5R9mRiyNF4tUO2Jcha3PsyoP0AHaFHEGbRn6zaqXc46pHQIP9YMZuE1todu+JW2tqs
CY1cLMYBNRTAab6/GQZKFLDWS6NZOcDCLN7CfouXYt+KMR9UKwCC6dwZr2s+PGD1KHeVdksozd4J
MOA3cI3rMJLp2kncZWBvDUYM/2lQc0u4+txwpviiLlEZAN4ZKLAIaKycca9pBVln5DBhfO8HzdE7
jeitI1SbtSxRqthKv5ZpUHgroyNE0pvSaCNa3X8mhwDta2Kyva5MS6pxxRsg9hhp9I6tW1ypEOeU
QegSoYjCbh5wOqf3ZgffvUnjxoT+prQAeazZIjxlk54Gp012o6MAihIupQcVgWSvoqYROcOx7J8s
bPTwIf40HOiNyWGz7LJ/UPiIJDmYE6n3ibDMXWFlUbBkN2WUMHiiJkTXjedFZtDiX47jZAlkQge6
StsZ0UkNb7v3Rts2UNRgiJ8879WnfW4rPVHeZWVLf27c2DjlPUBjd9HJr2JTWTszReXZ9piGdG4b
V7MdxB+NtMcdVWSsXOO44UoNEfL4xcNs6xGfYTWk13NKuH/g9f679Pt6jwJ43oZ53e910lK4AedP
AjFolxbrhj2cYHKS7K/YmKxjZATqGud/9EJ+NzrWSaIWzX1Pfncnc7y1EEN5q6Rky7Z9dmQqHxpi
pb0EwXaIthJF3Th7zkr4yBg3XHuPMjZS5wy7iyQNoxzt34+oAxMFMOoTFb8mfR+DYaqi0loFdZ99
lCmFN+TotCnwYzV9ZGQhLNpMScoA83Q9mjddQwTnOw2gQCQIz1z7tutI3JyH2TnkppOOr0IlzJZE
g1fvyL37ASnlQESDbzVG/62MhhTeIcT8vha4zJJtD0lvbDHwE3SqrZIR0PR7azuMxpw8aqfSes9e
BBBvEC0GjU7ZXLxpBxnXX5bMe7xiRonDEANeSQ7ElJFM28SSW0FfnloJQ7FpIHfeuwoo2VoaVVeG
MquDzrrswfI5NGNFMAIcZlLepvPgn+2hauCP7ZBHa5fnpiXG0zaarWnbYHjtAHbc7nOfiNRlXRj5
7VXsz/umwl2RVLAOlJhUb9NoExgaeiNiazlxIZMkMSzbuKmGryZcvokYjpCncxgtAHBt19V72+Xk
jWJhxza1HOUhzxyFf0qCBys15yiz83imEXZ+ydlPkmqdkeKTdXApsPFUJbiupd894qjN+poqSZP/
kF8WunyOtBW7xCVY8zS+ljFSOrBoKm3fB90XfHTamb23ncW5YYoZN+AqlbGbhh6vhWu06M0DO7/V
lA6pRW+AhqmzUgU6G9tMs+QarwhfzW9bL0fxX8ZE9W1wJ4zkBfo91c4gYcWpMFpQx4nfgM9uUbuH
0rKCpRWjRT8wO140bMqu9b8YlNwi9CUZO1znBK7QRRIIba4GSWnkSjb+9FZZRkWPiQ6LDYbLioJY
kx3AVvY2m7rqa2f1z3h1BSmmYeotnsfpfiBYL98YaDjHq0AGjbuygqQgm74Kkc57abSzcC/eSGdp
LjEMXZ4kyrAnO0M/uqI2yfvmjaUANYWh3tELtk3typjXueWpkwu6eyQ9V0JLz4uarEGro5qg9rYB
AMPRMXLyc2179snTi7DHcZ+B6XBCvXFDRGwrqyl8e433BZPEAAcH+Nz7pb4qJ0dz+o0ibTec4wTR
x567UxEHflc43ed/D47/jKEfNnvpA/37wfHz967/j/8nOf7Hd/4ix/1PPgT2MgvS3ehcxpBfE6T9
SWDNpnuDbkXmR5vp7tcEaX4SCKwZXPwQIlz4jE6/Jkj/EwZ8YUKOs00vWUr/ygQpgr+OkEyvjKFI
wZllL0a6P49JsXYhh1KK5rvCH45VUHK7ICW4O+IZchEdLjRohh/8gTUcyjDGJZoo1IgLbkazN8Xj
EeYw7oph+8iNiqxTJw9fkqDPr2RoxEj2FigOLL3ZDReATi1YHQ0gPjLsdIgWmMoFziM5lnPYJTdx
M4YEjHgL8tdE7nUZZGRjUJDV4swN4mer7MJoNXpttA5F+hpO0wu5nUCKbtTp57kf5zVPCY5rNEhn
W0DIeIEj+wsyqRaQso8M8MrZiJoHTzcJKfuYajetSVlfXRn3SVSn3QYB07RvAeBv5kmXK7XAovMC
kKYLVBrV2tnBZck7TnTRrMJ5eeYweN3WLkSySRbQVfgcD4ChuniMpeft4NjJxOn4Z3+BbEMrea7A
tVcx1TQ3gat3AcbetdGY1SbmsOV6Ttz+MYOUuosqy7mPLvgwBytYMZZannEeGDMuIOKSyDlyt/YC
MAsIhA2/c4b8CGzcrfAfEObnQ9g4nwfqbvcWaLW/wNbWIG9jwIt+w5Dq5ht/lNjHkQCSBhrP7qkH
B45YSsk2CQTqyqjo9/SV9c9up0EVa+JItga6TW5HGly97chnCCdvOBFYs+9B35MFhh8WQD6L+peo
pAiB+/OzzrS7DrVZfmmXZiBLgjFi55YbL8NEZPXehnDE+IG2BIdQXr/Kb4K0aM7028EPhMQO+CvM
zOI2HjpxlzlGtDGkP75FbWTf64bKGC8W6qTn+juyclgIXNNiGzVJjCsy7a5VCNiWChpWFgIjX6iM
3IKPGErgGcvpXwkzKmHj/ewgLyzIdGFE1IUdIWWm+2JOzfADc6J1D/dDk0HcOI+ZIIGdu+cADNo1
+CNIhSDCFMfSDZT0F+KIh7NRk2xgT+Z3tyy++NNUdWtUhc1hXOgcykfNWwS6iM2KVpO4GsvhaTYG
YiHGKAf1iuCF5gtHZF74IkyXZU7gxTR9QSNQmaRkkLiKd63p1CpbSKeZd3nr+X2xTcpuNO+p48SM
txBVdYNmBvuOju5HeCxiHt7mLnwjiWGF0ylE42IWTHMiqUm3R27fkv26EB0LO0bfw1Mc1d9Ne0AH
my4cGuJXc+/l4xjcypzRooR7RCMt7H3MyfjAT2AdcTp57prkGIhwOmCDLTpyOoj9WQ9xN9k33YXP
CyLVxqg067fiwvdhqQSBNekpXMjAcaEF24UgZLqGKlxIwwH2EHBeHrILo2gzlhf7AcF9CJiu0yPc
Rpptkw65xooxz7vpqLbc+k4lD6QyWtumXtIXqP+EoBHBZ7cttEfMO65d39jHfSev6KeD7xS2sfMi
jd7C1NOOBOUEyiLPXhVCjk2RNtMxSGgdK3uMRpG2AJk7N1tlberdk5SFu1VkSBwmVPXBmLmkXBfN
dZo5RCcBRl4xPxIPYRXxDfJeevmGdJ6fgM+8g4dw4wYS0HjBQEMG8JGZJCZgqqvzVRJXlI4YTrFb
cjS1erXBpzdV29l0/kXz1uOrKJEzqxt6M1gHPNdQLVpgfHAbb/Ac/5AJUizYD5p7J2ydp8BjtRKC
YCvpWWRcanbgqwgwy1+HeZa9oSkka0H509FzsSVyQCAWQoG/NGqoleeH7c5GdbNS83jO51j/GCTi
CTn6PhEdMSJ9P6kHZtPuGzGZzUb4EtZFUjlGnZE5HCLqcsgvitpTkg9fuLEQENHnmJ/mZuIqjRiv
yG6ZJrEuiqT/ZuPXzbe+63cnd8n1HWPrMfZFsHeMwjwmpk/nWhmkV7lvkDszk6FZE8lncYPdln5F
lwIVYnu7Lc2DqX2LrYQmZTG5aoswzTziIqEMs2qDXVebNnOcFR5pZ0DQb+c49Wa99rvYv5rqkBEt
apMfQ6IH/NzIEFdFzdk7WWO+CR27IWbYonUzjbNmQ+vXXWtV2FwUjUwel+iNrOPknJjoxrIcCaee
s3Dj2Yl1rfsmYuJujqoomq05U5UJJ63oV6mnbcq+RfWXE6/mwZWHdg6/BvB+h9hrPxpaNrdDNn0t
CmI+TUuzPQ3cbqxWHigEiffDhAqiiIIz9V4PfVc6Z6egxykYRu9+chPKfozuHOv0YTA7436S6Z3i
db2OlGdzNebn2L/0e2cht8Yk9lAwj53YeXgINm4WkjXnjUO/BnzQzy5O5tU08Lo+NCwHgn241yia
OzOuCPjAX7WyE8Xm3puOJirRnSryMHAmzuZWRmE9PxaJGRqvZOEovUkQX8ybxOsWMQjdaIjoM3TP
7pYN0dJ4wZJH77LtzpfNt8ty9zxmyLHWKM4cVN/IgoAvECvoy/JsDnNza5M4I8EF2vmzUw/qMy4R
de0vCzj+jO6q0cbEVl74SqzJMRqvTZFNHP05HSIK3mGvl5XeKjgxscqJd70s/MxzeAMxYDmoYAAE
gnlIrgsTaS3A1db3w2mnLwCCPRhX3QIqdDposBo31s65YA5FyfGaNQ4vEH2Zake8Rvzi6ojw9JTO
6LbOOoaOwnH3yQXXMGdvWE2IcYgiwV07YTusHQTUQyG3vY0oGueyHsJgKZYzd17HvY2AOUn/YOcP
KKsyJF8a82y8mYNuHA4XthOvj3EwLpCMSbg7tZ10D9xaHtHB66qfm4SYdAqRUJXPSIOdQWyyBevp
vFSSY5ia6X0g2+YhDVNgoVBoXF0ArbgyyZttAyo7qbMESmoyNQIrUUwITbKgTaRuh5toQaCKCxiF
nVa/zoBdO9F5+ESioaE4ZkGwIDfBPDLiwxHLj2i0FqzLSLp4i2OvOLtaoINiAmrydSGw57sLYBYt
0BmRKhHmz2FB1OoLutZlvUmKcN+/cnjPW4cX6Ygy8KvrZzS8+p5ZrHhH2QbzDHIB5V0mt1OPT37V
Dp697nvoqLUrZHFbNh1qAZFJeiw9eVN7U03uCVDhtICG4oIflk7g3VPiCqqIWXExrJGWz2bu0M26
4I85qfMfgGLyS8jM/QxA5B8jV4JZJnokkMFkNNvgZI3Dm8L0nLWt/dd+2QGJziTrbtkL82VDtJVn
HlrUGyi601S8ObU7TmuoZIgwB69EkdvhTZ5q/d0mHm7dNxj9OU+T6wQvwVY3rngdRzId1mSe+tHO
aBIZbHpzptyJhpOdLklHhQ52tp6gzbaitZ1oiyS8gpoetp4ax+PsjxNWiBjDuJ9h4S4nWGZaEla0
f8l33UzYwBCuYyNMKmKQaquGqLPHHmeSImEm6putISTu49H0P+zSVidUoPM5aOb6sQZR9dac5+kP
JJrdEwF8+WtMXkOMQCMNr5H+Upvi5/iI6qjZ+Xxej2YTi3uaf6b1ZNJXaM/k1RjEMq0s3623uqR8
tnVMsfVAIOjm6qmQzfKi3E3gxldpbpQHZaLVqMN8esLg7+wMs932dZPSDdsSibRw9enC2nNIjBsu
QC4Wf8TRMHLyOciCsXnB+GcL968vMoBsUQRUizYgu6gEEmYU6i8aBig0BPIiJ6BgC2XBojEYe6A4
cREe1IsGATATOcK0KBP+vf//M/s/u3Dw3wb6HarpT5r4n9/wc+0PzU8wQz7EJ1Q3K/fPlT8Un+BD
hQUCjJ7Qhpv4z5Xf+eSZBACQbhtAmga/5fi5JhF/fkiKsQgCF530v6SHdx2U9b+Tk9ChDlZUARpB
3KDvOAtz8hsLr4u+HxljgmuzKdTRwD6PPcrOHpTjZR+4UecDKePkivs51QbceqLs7DhF+8bR0dUr
SADjjsgLgjJlrcc7l7P4JZvtyD02iVLfJPhgfKga0uDWUTk4+K+xKu0GKwq3Eck2L9rrgd5aorjY
6snaupZpkH+MWDlOYzMEL3RFpy2pxm1QrHpoL70pKxwmKCsPMiTCePTGfJtKB2chGaIebVOFIz4C
S1DpYPqo1fL5nIZqBI5t3IcsMiiMHeg7/9E7c3GLxfsGq4qkWLJM0jeUjs27G8XjZxUDU9pIon4Y
jlOjnI29hsBo5d/VgibyjdJOd0eajroBuuAWi+pa//ALw7ivypQ7DkHD8XmkZ+sg3NoXdLwGBOxO
leOebJlmKZa+GVkoWWXyfa7jcp9TebL1xki+WehrFNsoUWudz1DOTV3kj9qS8nbwKOwkVz7eJ1Me
kwMdBtfoK2iKo4HE2SAbF/iWY/S+cylRxmktbbUYy4j2kkT8QpmAAHxo0q/rNVipb65JVBiOAm3Z
ms6ZhiywLN2mHXWDywks1nmjwmM7j5SsphqdKpZbokJ1FSYkqPjDw+gXHEpaVvvMMLuv0oiCnp6t
gox5dxb1Y5Mv/aN+YGDfVrw4YU5Vr8HydWv5kW+ugnjmlBQ0AhJG4I+v+WDSOYxAIzhaGBqWbmut
YIFiP7zmCI56dIJTus27sr0t5dCuuRVCozmiblBtK/KzCevtrwkudORKSBXfId35gS5ID3tzGVAo
YHSqH1PMJLhyJhrZVok7Qzu0jjD2ERD1SzQQjzY6ZbOdQ+LbyAoT43vNlnAnpnbcVHWJos5wWmJe
HAq/rSpk6FaJRb9b38XpCy3XkRpRdgRJlW+t2eh7fLFj8jBpH4GdHWor/+DdtSldkAX8ALn4bikN
ajvnVlfUwQq/iM4xRMoGUT6Vdi4ayckDrQ5Q6pPOw2NEHX6qfH50Owi9qURAvmbiHcs9VE29Myry
LUqu0PWIWpfFgUybrshokkZ3ivMMG2mcTSu/ZJh0Q7eCeagLAkSsaEcWlF4hKbS3iWK5a5FI0jBr
HW1iAW8qk0QdhZ/adMM9zJ93mmsiD7TZmqT9lHovVMPrPihVF4ueIdqUGEfVyi0b82x4lRabrkMj
7rSsZwmU47VdtMARqfYRR4fTaSAGZjM1RXbVQFLgCENReBS0Q1zb6VA8QP/QZJ5UgtjvFO7PCLv7
WXJhZtzu58B5tgyOgTzIPgJSgTepICOyStLuyRjsHOWxwl5bYlhJlGc94kjh1AoKgICwc0NYyhRn
a2Zzw56IWRptbPXjkN05bvlCzE6+ps2aUbJy9mkfPwhRym1RWeka42O5ThMTH67q8mAPR1IQkyKW
V7uankwH86A56vDgVwyRdi6gF+zUfhD1QPliPmfc81vv4HtusRUemVJ033XDjRdmJvKkFOiq8NhE
SPpCdUe4hszgtFQtJYkDvf/k+95wrCdBrApyf84Uv+LsWCVeZHxjRyQoiMTx+dbMuHqTMqYgY+Rs
xCYe7OmLcPcDzROnyTJCtY27WO0iex7WfWkWa4IEyWJNsuZ8MZL4pH0eM3zAsPyaatVkhGdgj/XC
pif5aTQzLsNS3k8sCdtodkCjMLLyattOyoVKhGL4LUFjzmvujAnzuurVWkZGeUo82d0iM5w+RpMw
TGL056sC2fLWpHxrg4B22LVdULw2VYDVCokMga+8/a8pfeW2NxhnL1PlrYX4e6Pz2HyigiT/0Wm3
f/PhtB79RpX3JN3EW409aZfX7nAzEmN/SE1yIhnejWxLf2/OoSsT0oZcp7oOZOe8E2Wt947TTCdl
N0QQWXW3p3LbgtH0MvL4m4GratKPsVWIgAh4qpz7kawCM4zGU+fl0d6UpCyTH5RtKjfgyMzjW6yI
6T6h4ePOyAYfE/lIq3DMmU+US29TeNnL+drMMZIXiDzPiZ1Hz7KcidYEXOy+6MROSPk3xuRkM4Xv
O5tcBwLa1deiH7L17NTzkzM6NvnmqY+0lJbdxdvVPTfxZJ9mGU0n6DXgZKLUUz5vjXygnIjAjHi0
d3OV1htaZ6hOFrqXn+um7u6cGaOa7KqIJWI57bmjq3c6mf8Pe2eyHbeRbdFfeevNoQUg0A7eJHtm
MpPJJEWRmmBRlIW+bwLA178d6aYklksuz10Dl5dtKpkAInDj3nP2yR5FRK9l0TvGuJZSpEsdFzsc
9B7gVdPdcxprk7uwEQYHKL128CQvJkcaqf48aSHO7XJ0m/gTysCg6JZd6fS8iVLdS+7mUoWQFKLP
1wTY1CuYeGOupMrzV5rjNG/TqcAaHbMFR4TfMA9o6AeFyHG3Us8fyQaot8SIhWse0uCGW5nRzS2y
e0Ea2souwD2FGlNfh8L7n/r4v6uPsXr+bD52U3yNX98lFSp7KGKr17b7v//VEFCpmla4FmbBH6pk
z/sAvgvpHr4fRXH8fjBmfHBtBFQIFxFmqTL5+8GYy79QP4YWxESX9XcGY5b1nnYNXcJQ+kHkW+j3
TBVw8n2V3JttFM/RiOIX5u5K4Mp4ZSLMkuhjnRRN2pomadHtNC/bXuM4nYamcetETX6cnQBigmEU
bIp6PCAmMvK7ORgL8ATJhDPJT2Ed8VMUlWXQbfJiLj7nNrx+DgjmXRMTMbxIhkYcZyPziBZO8jAH
XoDEJna8B7dJs0sz9sOdPrzmZcP8u41SfA968wLedwBjONCZ2qZ6Nb62pLGN8BY0Mvw0EZrBavQL
MSI6ckPVkq5TKriUckagoWDEbDYkMZlEwaVjDa2FfPj+GBLLIWizo9rE1Wl61joDYySWDSBd8uu9
RGxrP8JhjjkquhWJO3hrMbmxC1sjY8zCblu+VW1VvZQ0DU49aYVLMD3tIfRb+eahK38hId3OYC6G
0yGWaX0/VUn4akZsjoyQVAR5vwEJWy0dRinLMfYkvMGxPNN5L/0FdrS6YTYpXcBccXryRD7ew71F
98bqJ3r8hrwoTBRo1JdD0TcLx5q2kqjps1G3Poh8kb/xHjcgFOSUfLZR3QSEID6QAQcOukUWb8lJ
EGRXGRloQnDGdodlMJnm/gB4gA1nbo16P2CZpD0W2rgOYrt2bz2dluqy0absSeRV/9BbqvVBe24G
ATEYz7GbBs+dVo03lbRx1xe+ditnBv1dETuLcmZIhmRvvp1Do/+UpVNVL20/b8juaOoDAcjDN1wF
Mz7fqdPSVZtZ0d1gFdma2U6RrArpw2fA9TQcM5r+WPOcPn2tsYvx1h9rexvGeclokL7c54RecraU
KK8I4qhFeC48vzB2qH3jCxZA8ckM8/jen20+jVyz5sGozGTT15F1MEyaiYsIodYOZU/YLqayWpnd
UO+IlBwuYYS9ySEW80UrAA8ToeX/IhvJ8NfR8xDBhZBevJZ17V/8xJnpSnVhqT0noXDOUOjQww0e
BQP12py+WVUpfDQfZrrGvZavfJskkDo3ikfuY/pRGsxj3TFpj60xUSs1JnmbRilrnJgFDmRnCvMV
j2v56Ika7EjDbHul4UO4JaLHOqK96kvyvvPqlNBNQgwjc1b581gYCTKZ7FfRTDqaHhIa/1clTckJ
q+sW5NpMiXNpS3/Us9uC1hAgSbPVOtiqspeLYJj14ALhTUz7yI7gkkrnbHhJuqosd17CugoXlIT+
w5ixetbt2GcvZBJNZFtjp125veW3UO3MEitjaz/0nAor8nUMXqLWVC+jAg6GxcD8trOdaGvVib3A
T6G4m1O4pjTBfgApetmwXi5BO+qkZQ5D9nFEZpTjZOz05OzG7Zz5K6uae/3BmlsCgBjWOIUNpK/W
drJvnizaT/da6gG8xjMkb0Qz7IewcI5lVTWUb6m5ysZs3tJwnu6p3MwbhF00tTw75BzTZveyEc0l
kxTdVppQGwmf4U3FjURhuyD+K0b0Ep1yVPZ9jlFP72IAtPtKxvxJQqu3vRvUaz82XwgEsjmeavsk
MRcYMZnpeIxNOdDJ5Vi31hMmLesmaJtyaXBZNq7vtXexbr34OPtXEpXNupSDduREHuyAUY4Y9oGa
Gx3tDSab9Dy+Nu0A3ZVrGHQ6UfUmBZJBfb7Bjf5xFLQP0Pc8eS7HmNyr3mzu2BoR1oUONm3rLnsK
RXPnyCQ5d3XxbAXU+OZ0cOMJtaJePgwx8/J8dDv6j7BZdQnLCPAcB8N+pEx3I0NlH3FO6Ye2htUY
OUeasu2+EXgykwBan0+alCkGa2W0U1ovLKwzK5f51b4JXSR0aM7ml2hs26M/Snrm8MFNHqODw92+
1cMGAZbWFxcyscotQ2tta02g27upnE8TsFqm/iVVlhfb1X09Tf5F4P4EPB932X2qjfKO/sFXl/yc
fRqHxmHOffqnLTZd6DEjlAAieZm4eTx+j8g9acQadgmqyzbXc9zmK0Kup1PGhBJ9otF8nNMQLZ9t
tSfTj+/tRqtZEimW2WFoT3kDLqchCvhhyILgntrRWlgqOMIudWCI3CY/0OUqNUX0mo3BawQN+N6s
XHk2R388YLMQFyf2i4deklfUCWffgvdBu8ujk2j6J7sF42Rr/CVC9oimhN/UTN03OQ7thSOMu5z7
cdqIafY34Nuyb9B5i9Ms1ySM9beyww5I858QF/YY7RYnlmsuiPFBW4LvYYWqMj1gkwasGZgVHfE2
erMyLOILv2zbpZv2Fx7C7OSDHqK7FNj0tBx3DaQS5Iyhn12rtbDaJc1NPgtxzrDzrLR+gkAkjc/2
0Djr2tDSh1yV2igWzE8IKOsN4/QUug5lQbagLmBqZbnFhoNEo4EdcLa01+ODNjj+3m7ltCu8eLxx
Ol6RYzo7NxpqCGP1T53839TJpuv8nK9yicqvv/zPTZu9Fl9/MCL8+oO/y8iMD7jzTIMcAZ8ZFUXx
Hz1l1/jgkRijaOOYXVSz+XcRmfmBn6AF7dD7/E1f9puIjLA9A6PZ1dFAdf3OcvAzC4LQsVN8301W
RiJP4Ovid+D3Ekqq9n2dXAPfaXK4asTRt7hNaQw+8DB2+Og8n0aPaT/LfFA1SBVT/FTPGZSBG10i
qi37DILmHPEWbK2c9Je8ONMNfLJBR8SLKgNiXVr4duZewwxmuOjaJ83dkBEt0Va4p0rtl+ZonJNR
Nq++yI+OzI5Ck9ugww3RNbaP5h8hOw1PjzwMBvR6H59yruOydqtigZikZh+ElcTORFtQnxn26WfH
aAXtXflaEtC0IJ+Fds2ULnDlf2sz3tk5mqK1W3onV4xbGSMyoJ37zU+Lo6TiYUTODDsG7Gymx36a
z4ijDnqopAiJRokcv05VV67Ken6zOxINBuOtdJ3nemqhPAQZW10kPgW1Gup6zkLqoBNK5HIUnt7J
6MRzOmSvrj6jRmeapmMEVVegy3uPwXv2LakKjcTuLtmIDIibIHicxg1d1UEOj6GQF69giE0kbXjT
ZP4bSRn+1oisXUjlnfYmgXH0D/BEtVwYXUcMFu/NqDfpbo2PTjRdZGU9RyLdo3x5beqEpAf7BJlP
uaks6mS+EOoB5nDT2SIZbTOJDgJohXrWUmksWCNGZL8IDDlrwPmjUxQxhA5oHizwkkTYZhUTURuw
RVWQr0JNXcsof+0NsIM6wohFhzpgqT6rsvgPtHo+y1Y/d6bcojQ5GF6o2Gr6oXLBjaBS/yYy/jPb
iI9pOh5Qx9g7ryT3MIn5hph6n+agQ1jSOdkq9qG2M+UEEIR7c8WsYb5t7IT54fzUWHWwiOzxkTkr
k4BCLouo6VZByRl4kP6a6fSbV84HMrGV7qkBn1y7z/Gof/FqcefLmFEwPtXJ7HYM6ZtdPQ6Pc23v
IIZ0PKhiF+bcIw0g+zLtBjiG/XxwyonhMgTbJRIqsfddnoRxptqszVwsqlZ/KkLjzRf41RX+Gqp7
Rt99eKyb/tEas285h82l7pQd88fxUQRGtEjjrtoQpQc4x9EQERvA86/X3SgcouSt57Iuko1j2afK
ttwNR0c6PtybCPHHQgqHI0ujWr48jppBxI+pVZ+TQPOXLvSOVaMFw72gs08ZGNIjrkExT9gidjVY
5X2N0xKRqePdjIOm3aXRlAEOrJiUEw230ZlK7AnGbJemlok35rifJ95ut4aXViFPTcksR7GJgJ+B
NBErN53la+CWvNDw4nMyTqy6eMJP+5SPmgNn3YJMjgsYXGIUnKwi/dwIonfSkTINkThds3hVdRNT
ZmtEqNAg4QVLiPRs75WgkxwXuaEWnYuSVjkBek+lBnECHJq9Hnr7dSwmmNWFCW2VKIV1hgKUUhBF
5Ow7mzzOQXVPZXBGydgtwoLHf07Mt9KgM9vWOb2DgfzQ0UTn4RK1x2+BAXPmMYQbouPSt7w7nJuo
pACJLGAEPbuac+rNWt4EQ/MNTsjBctL9d82ZP/FqKTvk92ZNj5YJVTAdFRNZqktU2A+7eJyQrZCA
mtlZpJsuRF93yvp64hxLKqDhLH7+af8mOubTfF5ozCEJJkPN/OOn+RZ4D2dyScVhqa8IYt+bmNkX
jmBD//knvfeg8b2UD8zlw3SSaq9vr+9mndJ1R5EQh7Mzu/QVW0W6UNtxYshpyfyR1gB/p29+/pnv
5qu8EflMjzc/+lFf/f+P3y4UBawCisTdhPJjbbfDI2jMbKkh1JEabQ71fZkCHJqW3e3nH32d3b67
j0JQo9IgA574b+5erKQSu7lX7Nq8AYJJmtl5wtultosD8L90p/vjm2wB3aZyGPYJqk6sNySugad5
i4j1DIv50OO/xulv73w/15a08tcwEWHusn17DpFOGCbQECZH5Cqb3B4uOPGfdDvKwVwAHPMybTmW
pb+14XK8hLbtkE3N9vDzb/onjxCNXt20qUV12zTfPUJmFvt5aVrFLjKBPJf6GRrEmRy2+i+uqDJr
vl8ZfJBQpRXDfNDOP95NXxreyL/kWfUz6wYi2XkyYmutZ2zCBVGWq9YDxsBA4B6ow9nt9Pw+UsZq
aw6/1QP7sipViExKF4Y5HkIN0xq++0fNd04coLeRx3ZvVzEm8zACLTCaxD3a5rTNQ7PiSDnF6D2b
9lKk49PY8Nrvzdjad7GXr2kTlgeriL8FsQ1DJM24i6NXbsGsfgvKWYGDNgwoeXlXYhdN9i6iUYB2
kGOXqMZD6gIcYE58didMYzhRIJB42ucGETbOLGqsn9+wP9lhhEU/1zV0EnEQM/x4HWdXK2FvimIH
sOFaTozsbHDRwVVJsfv5Z9EF/rd7hprC4m4hpGMe/uNnIXVC72NNxc5OhwvC2n1OGNxffMSf7Cwu
7Vgax/zVp+v542fEEZClTNcZavhDRcgeEFlytt7UTh/PYtp22MRS09r5mnmSgU+AS5HttTH4hATr
C7DrAsPTACc7S8RuSHiJRz67UzXlR0LGvsHZEms3IFg4E0zmExuuVK/P7W0WO+vBqz56SM0WTusB
0ZviaZnZ1C0G4vUlmWPVxmwYagq/Nrf0EzpwffE3u+ARrOP0OIzpPrVJscUmRYGKlIHZaLUsCtKa
B727lIUZrS0x/5p19R8dudafrFjuhY8SnH3YYsjz4wXDVNKN5ZQXO4NZ/mKI8ngZM8BCmpfynfHD
LfC+Jats8k657ZB41zbwV2mdg4B78sgrRgJWkLEcoGzsHKNc9ZH+DH9ErDwdGWg6OCclGAYva5Pp
YSb0qtmJKhLF0EtOT7op32ZQuyQGPYyC6tCv+cKNNm7TSH+aKMSQbUfVVmQSW7K8hAzJFknD82lV
bHytM6D50ND45zTFt6Y9P/lVMxx//lT9ySLhnaH+Zwif09u7ayTDGpywZKgvvWJFiTMuXMmvYxFL
F1ThX9wRMhj+fZ14vIXZ1gzDRNr9bk3WlpiEafUglU04jQY0uZUXJPuANxWC5Xg5Y2pbzBMHJIYd
zCQSKsAwO+KYoEUHqx7rpQ/IHVAdUdwzI+is7XBbeFBYjVsNM0Dmg6cEwwOkvijFSlTtG+29y5hN
h9xVL2Mes1Ckr4FUVaokp2TWj0ASV8lYmkvKVXIdEo90Hvt0PV4SqC0Q//IfIr3cO1rHT1Ry2FQB
0oFs7qKb0RvP10NQUJCZAHup3Be9fIw7DpKe6jPNNUc9e5aPTRfqdF19HEsDnj7jXGvxHulPjQiw
X9F6nlbqb7ScfxIM6oGs+mFjWAD/1DJqR/tUuvLRIeEX1HGqsZ4Qb2c11RKJg8eRCISVW/FfN5r9
TEuWJUbK0C3j/jcEpitStDgqZPExFpxZ/JFS3Mqs5yQaLlJY2NJLezcUhJfTAp1zJUUKWcBdl+05
FG/zgDcL+DoeTFaHI7sjrsPPUSuLfWrYJ2iKK2E201IdjLCEA4Wsm/KAD+xEduCzSTbfX7yPnT9Z
3tQ6EN50GzyKUO657/sA2SSSGrpNvmvd6Q23yQXT7on6gotns6xV/XU9apfISjadT6V3XfNF1G2Y
s8hFnfBjdS5WaVckax8JvMcIzIVJTWgL47li7Y/9tMsMRM9DnOIECulz1jiV3mot849V40dQnHkv
dnPk3xZUTcvZFSdTY49Bcf40CMotvRFMkfS4X44haSyZR2UdcjDkfRiJkhsSUma7Sf/YDeygjdld
GkT1S/I1j0PfXyxbAUszGC1YUcWqlvMhj+QjRmqiagzMCShe3px2rgg76i4up4NdGjungZcIh8z+
UTBYV9V85/7+fv0H8fEXiA/KbHbR/2zUBPhUNq9ff6B8/Pozv/XWKCI/0L9i1kvr0wDv/S/IB1Ti
DzzOQCRoo/2WFvh7d834oBumsH3nX+7N3y2azgf2b5ydnKRQ6ym08d/osFlqE/6upKdaoorhjeB6
fBzarHcLS88jZOrarB08to/E3/D+8Kb+uRl8q2j2iZ67SGtS3/OiZOu2hITbtwxWcrkOcx/fJ9Ul
5Igq3Fs+yQziWIAb1R0UX7DUdehdXtbE7bZPk24McDrFdhwDdJS4zBcz/zTod0E981kfdXuQ9Rwu
wj7vx+jWGHJbNWSk52qLyGPyQkPZY8Ni4q/opVAl44kjbTDoL2ZBJt6ydDqSzx6SeqZQWXtWKF3M
AWMf+XdA5tHR+xY8XmRykDztHu8fqMZm1iaiPMEBohYssU//WpX+s2r+YtVwoFHi4/+8bHav8jWO
v+9I//Yjv68aGwCOCiN3oYEzvlEZm7+pnA1HV0RwkGJXY7EuWFC/rRrTJJnTIBCTAyrAMTrZf+g3
DNLKgW57qEF0juvkt/2dVWP/WJ6j3sY7YYF9Mh0d0bR19T1/d/DXHT+bUeuaD21bkYrDlLGdFgNs
12Y5Z7l/W1lhcx/FWfNWuan5GGFzuZg+lDqmOFO1zGIPXHU7KgFskEmGx8ayI95L2RmgOeg6f46j
gXxd0MGIyWEYqxSVK5iwMhrTTW+Z5ppQOP/W1HS0VH4hVzGHwC3aivQyJ0Rv++TCAebX+l8K8pMR
cVjSutPGOLobiwwcXIQn6BWm2PTqimiKV1BKsahFIdnrgOMacvsyvd6DoKy+9AiMXwl1nBCYTcC+
IQS/QG9olj6iT3fJ6Kr7ZWhCRoAVR9jQ1FXKnXNvdBo50WXWmh97Mc7pX1QEQhWr/9q4rrfA4WTM
XUWW4zGB/bEiyNEaJlrQOg9zI/wbW/T2ujIV7suHv0WTyaxJEiCbwj+XbmXeFtLkq2HBLG1A0XAm
Sbqiz+7a5Y0/9wN9KDuCxGGVX4041T4VgDcu0aSNaxBmHGTQAkRwuBm9ZlngbcOoqTZ9K8o7z2s+
dhndDOB6t2QWmo8IS7YYD8E1OvWX7xbJ+ddv9z3zyP9RNsSXpjWnHmDP09Uh5/1uXTGNCQO9Kh6I
3gxeDHX3w7I0njlJjmeNYShDccE0jxPfGisPwRw5MoFNC9vjOPY0jKvU4DL4thzvwoKuOQpy+yGY
+LtamOYvMEEMugimvIuQ4d2KsB7Pthc8hdZobv04zmiCygHjUQbetpDFNtIabZsOwlmhAiYYXs95
phXH86DP4mvhMMOEn7frODbtEIhTwFsBNfYIs3Ck0F7rlR/BJ3zJKj/ZW1Yp3+IImnKGHv+tahAt
uRNEtaZjXEwo+7CsrkHrcrywKNOTO2gspjaNd6n4qucxyn5HhXavUvKbqUcpfaGEjNTb14a8m/hb
NNHm0oTxs3KLgui+grukJDHJkclIfTt5mflp6orqFw+wiMrHa1p4omhSd+PsGpsiatudP1bxIes6
/RhE03j2CmM42mnNlzNFD7W9juZkR1hP4i9nKzQvWtyNd21ncEHNONzE5GfspK3WppbO9/kg209W
1NZf/DANCQtq/KUejuPp58/Ouz1LRRPAczCQB3P4417674wZCDLRlw2udonQSd13fl9sNdgGTwy8
yNJxe6zYvnp2oAa9SQKYEMu0KGNRJ0Vfk6qkIe+YwR74cP3JrS3SwaApbnlnPo++la7wDeUEVfGn
pANQFhRmothm3PvbEjccaotwxoYWjuuJxtplZLRk8eblq06kaxyJD8S0ZBDKMXC0VxsqLZWGQAFj
bXcE48V6T8JlMg7jqUnL+f762FYJ2BwYsNOxqW0DSlYZfIOGrT97Wg6aLDHaT4U216e4jRnog1GG
AikgbX8pdPTgNPdVsAgRdjSke0dJFFJ3nUJqufP0upzWP7/815bhv/YrdflBiHuu7pFHYdMzVkv7
u1eGrDlahHMTXPBKEtTcwW8DglNrDwm2gGNjJGjPnLrVHpMpBn5kQ4GG9tkU0bj18CDgSWAN9uRS
1nDW0qF6pSXRTKBQJXESldEEL1hG+DI6lOAbguW1zd//AuDr+LVAkDCIvbYyv/sCBdifxohC95I5
hJbDdh5PdRWSGkaaRAPHgX0mqCX7BSRMbDMRymsqtuoVY6d9MKQTfGPtkbLF8OJVjC5yRkmvKDLp
f4C69YLHzK0hIEVFSLrRz3/39xwSdfEtjNr0IZhDcE589+wjN1ImVmlfSoYspAm1bfCNpzlAXd82
2ZNBcMAxGdvxLnOHYtvlCn1kFgUOiSoe9vS546X0zeYms1XKqFtrj52TY0GUSAuXDS2FO0yt8a0L
5/ssc5+Ym66V7beB1wS3KCY4JoAyps+zx5SIQKtzb8m02LpwZ5dwQhkRm/SWu74PPpmRkew0T/P2
pLqaxGDgUoe9FJLeE40vZIIQJCCH4CaeIqKPCpeMVWTe4y9GSFOerp+lKeadaayRbvsbUaZfDOKc
2wgDykKkVXWTWUPwUrgsdWqC8XxdegEwla8NwOph7ZBafe6LFMTW2JiXzGynHgABAYqQdKOvOtTv
TaJHwQtP3vCLleVqB1GXhkjsfR8X89HSZy6fRYv5UsV02SYzTx/1yqS6t2onxnWQvJE2Ut6AzRqh
2Jot4mtC1UjZM2+jEVmk7WbjKTFm3iU/fxAoEn8oG1iGvsCYBtiQPVuVg+/KBvbqvG/ToYZkaHQu
VhMW2OK6N2PnqLfQ1SNoy8jp0eBG4YZSrHp1zI6wPYM9iVMPkdVa7a6iLMn2UAbpLeDPjtPloCVx
Dg6u2HQ1c94FK0n/Mkk9+8j2333BnTP80seEl60YsOTuqo2Ifd4WlGPHoejsdQ5QlOcAKkm2ABwV
ZJvMCNCeEd4Bmi3UxhXIEfdmtIgNlABb+C1bcAaaGW/92tHuyQ6Z5KpFhPC1tnmt8HxFK3LNy91o
zAR0sGrJPYtVyanuK7q37lM7pjuSBoeJuWAMNk5Mn4wKi4Qgo2DB78MwvU1YEH5o8bAmJnHcmAjd
Nw5h+Qr9VLrHsAL/zM8IW8MUXm/pf0UlogEgzsuqT6Mn3gPxU0uSINC9SgoP/0yefGo9yyeOIa2d
cBdRt4zLXLAbLNqoir6iijIuiJ5VgdOM5V6HkrvVGO6ulHEMMXHUd+tujHKdr5uy5WVly4UiAJi/
D7qeZYBPbQ5ombUWlKEZCWcIauMm0C3eOrORiC+RCOhrh4ZTpQcMVar88af7sItLbT1jMf+C44x9
tatpvUzs7PpSK2bjNrRlup94ELwF3J/yQLJnVC5tMq+fDWIxiObB8X+fFH5AMKFLNHBDbbnrtALV
btvO8zfTSb0br5+1ddbnJKt5TmAoPiuKL2sYYIq0TgwiowlIwWo0nsK4psokOashIoM2IMOcQF+R
P5N9Q3Z86cpaUXYpW4OFTN1imZHUeHLdHHQQLVAcFJnPlQE/fX9dSP+cbP/qZMsMmxbKfz7ZHn4p
uv4tnX442/76Q79bE4wPxCgRX+grs61Jp/N3ZJf/gdm4BSycvEtPnXr/ONkKH0kVQ21UMbBOTdX0
+QPZ5XzgXKAgxGx2jq5+6m/0gww1WPquTGFCr/OC92yGzFSL/zb5JOYqarw5CPegO4gep5p076UR
zhsBmmkbk3ILduJLosnxpqotCxgEcIYLEKZu17j5sBW1UW/R1iLv+e4y/snZxzb5ju9+Nb6crbNp
O6Yazr5rVY2tPWHq95wbd7Cr8s73U/3Omx0U0BwEbTq+ffkQG5Zm0T4NEKyg5taqAQgSRV7w1SsK
4741bK9u1hXJEe6nudLC0xTV0Dcov42XPIo6EAnZUM1khTiat8psqjLo8TZ5cSvL6TRvJ5lOrEhh
LAgkNEgCSUesWFAHPkbTEGJB0jh7LX2ohBcvaDNwe26LGBdZv7/3mt5Q9odkPTb+Yw2ftenXvvTE
eTacnpwWkDuyqUEEUkDABOplUn/JebtcODNBnR8sRaDnfISl1UtRwm6GgEzLfQcEP4VIpuj1SS+s
e+gQK+xKYISa4GkMQm0LobfZk41pbPtetG+xHjV3fm6PKwi9ByMs91XptI/uFaHvj9PWbfvuQN0+
7Edt0MCizHggMjT0JzXVuS1g8mt0HBCbKFC/BrEfEid8x7gtofiD+gAVFMDd0ntbHjU09/d0+2D/
u9HUrmU8QC535we9DyE4gpUC6OOTG9BKxwg3XqpZX5o2TxZ+FbWMD21cYMD2Y+eio9e5DHEhiDz2
8rM9zC5nQtEY6RF7YCs+JoqPMHLEJU60XmMYNRGIQVGYdHgKBTXQzagYC4RvFpvqCl4wGodoQ3qW
qpYydqMIqjUZi2SsKmrDqMNvwM8rl4ZiOnDVawBTabOBS6XvQ05ae9+AXBNdgRCBYkNwZmkfS8WL
qKUBOiLtNWzLiichFFlCKMYEkjlnYynuBCcmGi6KRZGhSFqbV0AF193awCQCW1EpgkWqWBYMXMZl
p/gWsyJd6Ip5QalLfr1s+3WmiBhWHWXrTpsZ/spY8IUgZ0SKocFsF5pGo8Aa2RWyIbH6McBQ7A2b
P2SpjZkG09IHqIEk4RUBHazeK7KjDoNjnRNU4Y2g/K0r26NjVPfSXokfAWLyG/OKiyylQkfOncJI
DlekJLBT2EXmFTXJCRrsJPCvaZVdYZQInbVHe2SOA+9T0SpxkRz8yi5tAvN0kmddBbbMCce+DfGa
Hgj15eoh8oPANyhP+UBw9GTayaLwAustl4rzFyuC5iyr4tYH8cLlA1V8ZEAUUAhD3TQ9polEAysY
Z5gpMCfeVSCdmJHlvVvosU12aencpF3z0Y/k/MUd5nEdyNa6gQZYwgNWAFAIwOWJnVC+DFdAKF2Z
SSenQoFDUyY3PlRYBRQtFVu0CFy/X9m1Qo6WV/wobh3ixa5Q0hxMRLIwrrDS6QouBcA63JRXnCmG
T5gBiaKc2lfg6aDYpxhx5L3TDOB28OQDR52KNrujGVJhOqJJDxNAgVSbVkFVK8VXddgOmCP5Wbwg
GzV/CsDkX+JedAQIESN35NBW32q1squ4yrmCPLF8dGEWkSnTx9ZKVx4X52p3aZTzBfJRc5Qm4S6x
KdOPBHUWgL3wyoRTn69gR+F+vVpp7DZN35KQ6gdPvDLbYHJ3zm08ZdpzJXA/46bAmWNeTTru1bAT
Vg2qH0v5eJpZ1HtS5CTg6gj3lvL7GMr5gwV5NWuOBrFR+YL0q0UIvK91iPwh2bhyaB5sUWImQloW
3QPOND+VQx5f3GnMjV0LoOpsEckMIX/qUkQqFNKfgUJBNbaMgt2hUS4mUtfS1wi5g7GwjXE4djjJ
MNcZ0o4WE0gfMMA4WmmpKneUPbR8XBZ2wzf2d8xGWiQ3teu0nx3N5yNCX59vgUUK5MUiuWlS0qpq
5cpibxhvEuXUGpRnC0kp9q1BOblSPArkesPgQ70XoSe42r0SG+eXcTWBuZOpDGEt3jBMGNjEBvzD
h472w/W2cYSMDrneaNjnBV9yMNx1GzlvicDOID0LnVU9iidcPtVNUrnu2RcRUGLMamatbGsUm+Ju
1KrbJGDrn+3sNpy8ACcb/VK3J23c1iCFERuCPqKo1lVlJafJLt2tVWoVPzCP5h0neUxYUhnqbGWt
M83eXOXRhKum4S+xp2ufkQXW9w3wyoNl11bG0TXCsGf7w9ugTHypsN1VA6dnq+qSLyTSlm88peCI
rKsH0Lr6AQEmR7dtOdA34XXaHISn7IW2iPARGu3sWmvSoCdrRR/AV2RNQMarESvSk5N0XbGulVHR
unoWJ1/5F8lswsuYXH2N3dXj6EWufC1aQva21dUF2StDZKyskTT9uV3RK+qN4U7jiHGZdOchHQNY
PldvpbAabFgFR/Bje3VfIjoz75CcYCLqovIzYs5u0/UYNnEwcr+Cq49TE0nxWdh1zp+JzdNUhk+A
FbiJXGUD9WpSzlq2M1aRsomGV8codRfu0YxZHiZt10xfAcW8tJrhACsyBI6/xK/2CZ43d8GqI3Je
4L6Mln0WSAQwZZ1fZKR3pzJJpnvLMdCyZIMuVk5rYOIkdFKj6d1eQl/ysiaS9RjZZYTNlCV2G0Om
sVdYUDCeoNJmvmbnFv4wYllWAUCGN5xZ9RcP/RD+6lnz95hPpCowbbNZ5wmq4cmYOwDXspnJVnbc
kk5+79x20M8saKAZadGjNrs1MPNkuK2N2a4Wkn0kgcLHjHVJedJ8MhPGefeDsHJr2/PSp7taoujR
eQaCtc9sfT8khCUtrTgu6l0KAnZcjTKIAl6tFvVXmQnvYRwNCwm9q7VKz+kcvCZlo418UW290smS
I3JGkgvZ2nPMfN741DDbuWA2dD/XAUDA0sH9hxw61d4sI9AQ/bp1sa3bBtCMFua6UJHJvDJqKM/b
OK+MM23hKN/TbPLBjrrVNyhTVrwkNUW/qbwk05fQ07VFK3oCr0ackaI7ON5kAlT551j33xhpBGen
nx7rHsq+i/5n+UogQvyj7/y3H/3dSuN9AE2pY6+5HsW+P92JD0IdX5Cv/H7uY2foov/7X0HEsc5x
jwm8AOCkvOV/HO6UeMAjlA4dKy8qAbfpbxzuKN3eHaFIDtFtnVYotCfmAO8Fy31sEkCQxPSEBhe6
vB8xSEebR+0YFQj7nAK9FjT1xLv36THAKie8+SQdtE7D/7N3Hst1M2mavpfeowOJhF3MYo7joack
kjIbhCRS8EDCI3H1/SSpv0s6mqaiZt0VZeIvSgSQ9jOvKdOQNoEcBXiUTH70+1Tf4chaf5h6P/4S
uQL34VXO6hjMq3dUnaSWG5GuXmYGhR0UyCxtKfH41W6wYNGitBBE8ioEB39TiIaOXUnZ9gK9xLLd
t1GWrJtOa8CcxYjszm6d8vpHX6FAuwki7R4Kq3dvqZQud0UaE782wP73dmvJiy7W3ORMASxlS6YO
BpALwlITYjHX+CLHinIpfaWxkvJiRuOFwDOza0KhdvpsV7zUjir08MxTjBCEW2O1EY81nJ1QoUzH
Ly71Hu1/eY6LgY/dJDBZ9F+tGbqFDT51T95Q/ciY8CN8u+UOjivCERSY46cVdQywFIJ2j1otowjK
m310FZYA9WwX78lnl7vY9GjnEZ9lhUvH7dB3k75c2iXxdi53KLdDGoR4B1dUB7e2MOxUTIrDdzik
ay4yxUDmIkaux5aIIHJ+LcE7qtvqi0gQO4lLAItkW50tdnEUuPWO7Kg5BCFqud5KdVFV6rYQbXTn
IVCQXuU0wY8943eY8ChAzTijxJem81U6Rs5hSaeKDptXNx+EaMN3FnBhwMho0EY69I6VoP8GlEzc
x1iwULBmdqwyI/gdg+a26NrJ+rC6uIX6QS4uuA3mbVsWowsEz/H642pVA98s5IGeTfttBqb2uUOr
/qOyEeTdRjBcfCNP3z8Jqwr3bDW0/cJZR+8WlRCkaTf6ABQtebcgscBFtHRQSbxJfoGn0/cgUyzP
2Q14l3wNV3xKi17Qt1cyQE1M2wBalrzOjnHQDuv5iJOZPsvi0bpyYiqT2xnNzT1+imGdcipH+XCe
eoWHG8iMiSjqbF5xlSJAdKdCS8gNOab/UAvtXqe9ZSO/K0vXQqsKsdAVh3tBqHuWLBqZl42V5zMt
A6yt8BHTXtaEn1uKK+BpohkqtsKzjPkxGpQ068Z23ht8zyHpxOoApaGnhVYVQkD2edm2OvvoqD5C
PYV/0cpk+XwKqAZ80DQ1t04RYy5YTZfZNPQf07a6iRGeuqIsmUXfc8/KkUxxZNW41gVXVlDvAqe0
HzzycBqYmj7TOqz7uNPFAbxPuhkkORsAnvkxGxxUsSLKwHjNtPseqBqyBOkuKw0cmyoydr4Fa+jR
9+PEP7K9rXvMe+Mz4iiQCugGI8VgI44DpsFBxLdYkgNQzD55QmrFKY8aifgRJSVn3OlhQWIutPPz
ZoQ6RfD2vlnDqyHv43P0s/ttFDbLxZzl4z5YshIGWZrCLYBXZ7nWk0eJoC3jbtvGGFqHIj+Dw0pT
Tg3BTa+XDxC0kx0tfWOW4j2Kjm5bPo4jkNWxuZ1DmxtfOjD/QLxjZgN/2W2TDTRiUE/KTw4xzql9
7tWXxMf9MxHQDVl4/Blb9Pm4zG35AR2w8DafkOnWhYsVTNlPd5iCYvzYYA48Z6k+c/2VTDPUZ6Vr
D9sU5ZmDFgUCyBZ/SwD7R060Ix8qwvVzE1NtQOH7dlXd9UCdaqscqiMYu3dnbVxTs/At+7rrYvjV
6EptqNV8Iylvz+pMhPss1vGB+yonrPF6ZFSd9rg2YBbLaYIJX2XiUlOi2IxB8sXYcewSAcC5CHS9
cyJ0icuh6T5SsJqPJHLDA7SOgYUxW2dJt/wYOx/XagO4GDrszyfhxF9k4UHifvGh83OXao9FafJ8
9AEFH2Xlepd1myFqGhGsb1RCq4R2gntB6FpuF8sK3o0qjc6ylaspr/rsbPDcilXhrwFKoChoYSJj
TGHDNhveR30bP0atx5b1qngP0C69Qequ/VajkA8EGVmPTyooq4MYwczHmRMeqn6IzpoVNI6aY/tj
1CXWfkAffNvM9XpTh05zqdu5O1ayCt9JfnDdYxl/C2L+MUjayt6KCFWRpCf/7pxYLJtxGQpx4S15
chUVVYhBa+2123LIxmALu7zBssrPqCzOODd5Ax6NkyOQTTa987VKl45SZp2dBdjWnAVgii6sLsHW
RiXjprVG63FQdv+RFVe3u2yc1aWNFoKPE+k7OH32jcyLehcO7jlGUywDdz7YC123xXAzHURZNlPv
Wuc0HfJnCVn2mRYKdJsU/9XtNMSzxz3oY7cMG0Juc916O9/LxEOTjtN7FLbDpyUckz3equFVGztf
rAj5eqTBPgGfWjYYm9jb3vUeatezrtlTxdaRaJVPgnNu1W38kHTuGTyqL6Tc30MH7ZC1QSoNgXFK
e5n+pNE62w1l4+yCoPvaViWqHdI+L0BC7TvhqOckDiYU6S2Y9aHMj5MD83brIHACDzEWdyVSxPui
n4t3tfBv6gSbHpg8494ogukNsIgMnYS0m9G2R0YbWeoh3quqfxrz9B62IaEU8QWkC7GZ5VQeA5Hj
exPbDmYB5nClJGiCmZY2LODtzcItt0/rOPvqFMW95fjQZOfW/pI6QXZssjB47kT3fpzEjxiQcdhl
GGBbwee6hJzXekN2thR2cBFplFkUxpIbkt3PTQLkd43Gi5m2LGenUmiatcUuTCbE4xZdnctJnXva
RnPAFw/ZrIurkjWPqbUvDqLrYRTkFPOVnZ9hnq0ummFBhSPtD2I1WhOTtx3TfH0aiD+3g6SMDmhm
2hrNjgJbBgToS11Pew+2pyk3VYdlRNuls8LvceJ8ojIaf7ZJyW8xp0MFGdXhVgysK+975VTiPFtH
+LRppi4VPsOXY+s8B9W8JS54gtzUpshnlgqx9B6rXETGNj1FRnRoKWVNIXojRCzBe5AhqNMj7nFA
qX65deogvuvi5qJj0puyO8tS+4bSMmbNgWKJQtTd6XRxdsAqxI1U+cNSKB/yNPkWjU+ErAOnbt6P
CMtgmWGhrokYL4bEG5crnVpYj66gvz4OOb1Vgs1W1LdU5xKwMBFg7uaHlyVHeLLA6Cz7lvLg7Upx
rUwHGtk9Mo6q+gL9uaZQu9xTnL1TYrilCnZNtJZt+cUQaoYYVRD8cIkBx2Src7a5h7UvHl8Spb3N
ErjeVZ2H4ZVftfUWowgEPiin0kio1js05YtXtsb/9vP+1s+zDSL6f27n/d/ya198/a2Z9/I3/sGp
OhHNPHpOFGqRKaD5/U83Dxjqf6KbQKcOI1r4qDjp/ANTRVNB4ln6koa9olv/O9/z+JFng8KWqJO9
SJf9O/megcL+0jEzryMcQT6K8i9vjRkPP/8FsoNti66q0XafU3tV+Y8Scp60dzNQyBZi+IAp3GNe
Irty6LUsq23fa8/7vsQl9XPRAIh2DspCqhvVptDioqStjaQ5kTNn70NnVxYU8M5V/krhPV7Ajm4n
ObXGG7JEmgCYXz72DsKsXFgUa21lzQ8pSEBabPmYDEgKaOR2oC8Tu4Vnsk+yFsnLLPeijj72YoXx
oUbrUGVbdHNjmOq/TOTdn2BKk+D/NjrAQCSiFyH/QbHYOR2dpofmNfSr96z6ecK1paItw4HXuZRe
rxHojXjkIrK6+tEi7afv3cAhHMGjfez4nlrMyfLw9iudgMRcP+IKRdoZaiE0F0DKJxNGcLxUtA2S
JxxzveIaFYLkRdmA/hFQSx/1sg2AfPJecwuEI7ceyGBOHNpUBYISvSbBDEaC94vSnnokD+jkrvDV
y4Wp2A9wV9bHtPNjcK3+CvriZl0LwR8Dy997LfJi/RhEf8Hc/N5RdgFxmzUIbYAaB/IiLzWJXxZh
nBZLZhVl/WzPlvY/eHVmNe9RZm7Wu7dH7/f+sHmQkZ52gc8I8Nk87/fVrsuqjdCWjJ8gEBE87VUZ
F669cWx2+CKD3L3Fqo2iMKqRXmkNgOaSYHpfkL/mP95+k9/ZSi9vYqo5VDdCiZOW0Wj5dd9RLCWZ
W3L/aeoxKr7xlKbOvOkqC7z7RcINAKP27Sf+MciwSwxkQEIIATP/QvP4ZZDRD7BwMgrk93KEiqV3
rVYWJKiJVj7UzbefZRbhvyAC5uuoH7kCIBUnH3e6KTL98ixqQmWBi7nztIA5y9xnh6QjTc8hsLHu
koZIAEiO9kfMtN9+8J8fyRryzb8BKHDongAAZFf2XZQX/fcFmwRogzRhQyRRHAOw+ss3ij+nEJKk
A1oTfi+H92mlLAdVXcyTUz3RcAOudcyiuH4oHVS/UUYOkjhRt0u0xnZ11WRd7dtobafF+pj3ATWE
TVVyIMYbG+pW9I5uaUDtPZ1qp7wqpqQLNQ4prgss7+3x+WNisKSFAkvGTwnSqPn8PjEoiIXO4tj1
91oPKKAToUVF/mMSGopg01Q+HMmYejiMwrefewIaYUW88PIQsoS05KIKdPLg2BIIgHee9W31LOGs
W8qQ2Yj+VKjSjlRIAiIsj2yTIviq0zIhZ2u7roPcWVmLM91n1TpDOExDkpVvCYJ44BZrH0Uzr9Ju
H+7efttTVzoDA4U79bJNEFAIAdX8Pk7wj1RXjV3zLQ0zh62Yh3pY70jgQL6QktiJns6iXvX+jQVM
jN3U167LZYCqhOawjAo30d9ZgFWOXJfNeuX6c+HTktO49P1fD2AX/MP0Hum2xP/Uo+4HRQmPl4KV
ig9bz+zU3eBzDaO1TY61wSzKHNFWn6Y80NFLGb6DMDwsn1fNvvc36NzHjAUWM5JD3l4zHwUjx20N
NbvFdpTyKx5h1bM/jyITYPDjfr1j+0fep5rmKyozqPHyjkLlUQ06rR7Fp6JvVF7vRx9hvcd1kOi7
TF3rT+/7nP9nBoubc4Js0tRvmDMHbCaPRgk9g8SfS0V5FdAAv0NuGtxrgUvqtKbgCZCDyk27oYEU
80cyPwC8d+ZNSzq8G+bApOsaJWqO4L5zc+SO8iTi0VY204TcUEQ2T7MSrRAxiIqs/dxCHJuOsTu1
2XXp1tRDUGNc6su0tfR4McJsYC0tIZboWPhMmdCX4dSnXJZ2PJg7sw1jhMGPKmwHBAsat1ZFcfz5
AR6ZEZ+KcTAt/p0NGY4B9eya5dcviTnESqCZFqj+Pvb5HxSZdIWpjcID7Z/f0arW6vYUXD3Aeyy5
Bmq1TFdT7h1JYXk0+tocjrjL8k3J66i6RUH7irAfRcPuOM/YgFxgHz9S4BBpZJ4orYCoTasYUNYG
zBKo9B0HvVkuTQSP9YcsmppFk8d+Xr0HRNpghJVLaZaLArrEnprqKGLVJE6HxOdWgmfhbyFoEqO/
A0U1pCLrIgPxva2WiTGkjJ7zfI+DUcQfwtJGuGa3BqhuIA/j11OBwsNKCh3ugH9LfqYBf5uPoK/o
L9etjKc62TeU2XnjwJk4BfZUNyc+pgERxJt0Ep2GCvku2crpIuonTMJ3jUZXDo52LlENYOaHgLur
cyDzYivA1/N/ziPq6/nOjVBo9rd+ELAFdYixD/n16vvuEXqg5PWoVIUmboMYWGQ3PcRL71M2AthC
iwjZWF6LmrYZ4xZBsPzHuMwjw7mGgVlzJSGgixz74jI+CQLuLFETWk/3Kqz571bgcD5Qwxw4Gwgd
V6IMF42u6b3uNKwOSvEUlL7mLRZLbGkXKlKD9aMrmAkK6hgP4y8mIIQHWQEPETnQQPX6OC12n1fX
U+kKfmELJJ33W4nFzKqWWYYWlCqwsvKOKL14S7fL7fso9bJo2sGRC8zJlJYk8KieYiKHQZaShwF1
RBeLyhTdWAwfbbXeeVovLP+wR6XH3UcVPpY1gcLcgBHxvAnQAb3fsoWGEOcyu20o8OE9TKxuZrgG
X2aLA/o+/WSdZ71t+JdLZ2Aj26Xse2u+LOIe2ZhjbPXMTYs+eePRMscFDVEaOsAJ0m04pbv1DXDd
CDsyiNJ4ae45iDlu9gOdXNRGEzU2ETKsxO0YN8WOP6THGMF3YxYSFhyz/vcV7oyL5phwtbEszpEV
pDHTpUuaJlcFVSkR3AwLxRkWT5abIyUYZk17C7MRsy5xRe5ZQ7HM8DG/bNZm5WetM42dQPhXclRS
QGSUdlXBfGBBZltibG9ApzkcuXnd0pPY1+A1uQuQnJj5XRG2mgzSyOCzcu1MxcNEqQLzILknhWn5
GYod5lyCeoZ+cASEioWUuiMG0hvlLmiLXtKL4HSYGEX2gnCGngU1tShLNefMfqthNOmElR6WyNUm
l6hHjzzaFeXC+3Ncch1NGmkyY73mKXZe6Jbmkh0GBJeoKVC0Q5giCDvN+YAhpuXeLiiK4kbCEeW5
R9Ui05/uw6ZrAHBUjgmxbGsu9PcqBFJ+jcKayUM49c3gzJiwIMNTdJyq0T5J81lasM/WtaP+HSI/
34IpiPeIS8Tth7hd+Pis4fLX+0nPAW8c5DPm0oemSgM2dj6uhNPHEENXQ95/XdZVNpufabeRLNw1
W0zg7DeWOe57CzDGI4UhmzGWQYekHjUS5PrZnxY2XYA6wxi87WZORaBu6LDTEETItxuo96xC+1+s
ei67D3a1lPdYJUc5a6hrs/bCx3e8OPjNNKrvCtUw67JLKsu9jnlTuW1qlbVfMs7c9QDiuimfXIwz
uvdV41fd1xm5TYw7Iqu0NzOwtuZSSQ88Gs0e3GTUFvik2yMzMnsYUXdtGi/Nxq/sCmpYybUK3WOY
UB1mjqjKIuzUgitK66kD9pEsBYj7zbR2sy43LsQ4J9ooBKCHz5EjRveDXw7axV69BZRq/GIdHTcb
FfH9qG7rOBnOh5SbrNwGazmvWLtm5Wp3xqBhbi4XNgdeF0NxPdu2oN8XBYnceQRo632SA+rn4vOH
4KKnahXCRRocsdXYFjXYq4CtRze0cQJsaECd4IrulckxcOSwoz+JikEMnsE+E7NInUOsMOccNkNQ
rlC+YulZd6poKvdh7Nsub85sFaBFDVbDXpZ7LB3kcG31Q229B9jbU5OrWdUbj44ayq4BAsGm9YDD
JNCMxUvWBevvQPngUKhdnsXZkC+4ELhhBZqkaKQDuaNb+zaEFJOH9RPso2ZadjRxdfuMczdMsC34
iyag9dV7g302xDBBw91Y2B4ycHFlFUjZicAqCqCDirA2fU7DWqI6sW3CAonDnfAGjSGsLwcJvBix
IHy77n5G37bGSli8n5Oqwfh4bvBqybaKHoLyHmbtAaLaqXju4ol4yk6IUTBi84jGkKBlw3S0CFn/
tdXlbMNOLkb/yaP5aDZ3G5rwseMCZzukrm9OuAo0AkdJZunYOLHocsZgmQ9Tc3iJZ71FSOql7cTV
g7xWzi0z1HCa1zMdBPzOw+g1Jvrz+8JkDvRoV95Wu1OFQs3YVhnYURoOvIpQVoDSYwLVdNypsfU4
JoF+EtmD5WWUzgA9EAXDhTFRdKTpcGJrG6IbP1/G1hyjoSMBWdt7GNT+Ko+R65SERLVDxm+dVyMw
NrQ/rRLm8dbzKkxtzgtc5bijQXu5hCY0fQcGSNWBuTlDkLO8aZekEH+RdV6DZv0ArxAhj20T0weG
ApM36FaDYcLMNDvrQQ5xohRuUPJHnFxEvFEdq14g/NkhMkMZGKXs9dEZ6GR9m+e2bg4+UKP6Kmny
iWtxUMrEUjWYYn5RGg1mjDCF9gfxY7TQUI52cymmsdxwH1I32AQqXhjbyEaUqLrmDNcmRHop9/h9
ZW6pnzeYi2PPdF8g4MuJhrWteXshES1HfChx86ihaVmRdJT4rhC40lM2bzD2Vsry+Wck1pYttBmV
XIlIgzrlNzYVDDZ3VwgEdYAY4lnNkGU2ccB7rwK79qnsBLWn12nkwhTikfRvHO7DNl74YtBphlc2
9gBJOroqxTSnxgDZjqPPUxF4iMHRrcZc6dwlHEWPEsMyvkqsyhSfum6csvRc4fHD77IptBOCzwhr
cSmGPlDrTxX1OrFss9nuAmAABVinG0B5JpqfGtV13tFWST+Fd8jyOE125eP+xPvoFZhlv5eys/nU
Cbn56b7sXbNFcMQ1Ba86b/kD8eSaQE0AAviUtcIsMBmPEO7OWicoibOT19s1naaES3NE0JsNhX4P
UaAPjJV4c/DNeozLHOb91mYE0EVbEWRG+irX5k8TlXQIiJZhwHUpUt7LoYUbmNCw8MfEBPO0JniZ
1+1RDB7zUiIkzaR2PQdfdSUXOSVfpnBOsu7oiaBAgapqWQslJo3EBPnB7eALQ4Kunai+rmBq4Led
lLiDjRf8gkoS1M6NZm7RPYX5tq/Xjk+w1ZSZYgWqDEheTg0pXxJEWfd16kYjHt4Xoxo4XPTsyit3
FkNRI7TjsM4qlK4Y2Vx5ZGy2WMyE9G5EeEniyTwP2lv1pZwd8icfEM0ynS2ObIuvUyoWBiV+jXz6
xJ6INfom7PharKEKAoOfGXG41uh6HpYkscm+6qSV/FNCzoJUrmVZy3f6rSiz2iix2ljsqJR0BKZl
0lvH0FdyvPfXUo4WOrMgK+4sOpQmZvdDE4V1izBJPk7CJpBPwClP93EfJ8zaUFHQBReK6zm04m7y
amKUyEPqjlE3J+4qWnLe8zZQ9dyb/IHl5Hs8ntIezUp+reJM9o8q8NChxQN4YekfRSgQP9QFcuXf
X7dePZUmtCqtKgKphKU4vbrdgBq5WRj1bOpHViy1WZLQief61nYXeOoMyGoybi+yBgYScoHZ4mTL
ibr2YW0SvOo5T87itF7Gd/4SrD1Ms0WUx7B3yCm42CyX+EAuw8TR6ZdFw6+J3IFe1Vne1iYSddDO
5ZyZX7PGpUgKdmkLlIJDioB/9FEpnTmd91EymSzwNbEo49W8dLMus0627DINTGsIVzJedwJNDgtm
zmxW/5zWNVOaidG8+lgv3IQopo7xMOytBT2C60BRHOEPrpoVpZ3CHFgD04ie7FL0dJU3kIv7lc4A
ZI7iq2wWk6GDzjEnB+BTE+hWojCr8u2q0Wk9kJpRCDshkjR0AqhWJzWjcGlCdPbK+dsSDybPnFKr
TL0dBMC2jDY9cAem9O1HnpY7zSNJT1H8dA1z/LTOqlVdh/bgD988fzbdm9elUYaWqez+u49CU8Jo
ApiGEa2pk8qqkyZqnahOfMvc2JxPje9KerULhzVn19vPeqkG/lo/FpSOAyHxJXYl+imnZcreRnVg
Lgv5bZHVSCIzphWCL1tQDynbEHAzeC5a9w2HxghoAI0vOsQtGqcKFBAdfLgrpgpHymvOnteT+Wfv
o+4SkyLUtEq5EwIfkP2/W2k3oB6bwBYlBdJxxzaz9kv1e+niCjGUwPs6ZGLhPbigTFrI5UoK9fZI
/bHmJIXhiFYQnSB0eU/r3YRRmVMTQH2FsSJRJ4t1mM+Q1QOzRQBPzX9dcqctFMHEBD6teZ4JaPuU
Yte1vQwT6vdflZuaM2pY2Gx3Y8bJ/j5xInNnxRHxPsGE5p+fSyewu1ujuu2dv/3tp4ufrqnnmV4G
bVL0A09XJGTDBenrRH6hJkHqqNOUKlVYg0D5m6rt6SijZGDztciq8DSKYyfF64LAMJTgBL4AGwkQ
W1WlSc2znEztOKWOiRrf/rQTERekE2iDhWh+oe9lTpWTFYTk4MphorsvXU2fKN13MjbHHIeiZl6x
3ykXsUmzRKdIXxdeys349gsYt9ffOjiEWtKJbLgTAfhALKh+X8NkibDfVVB/aVNbJ/WeXha2gVQ9
0ig/ew1bpi41obGPyg6T/rMobnmDKXlVPoIp6fn8OjgVGDfGiNK/Zhc34BLJFtYS6QdJHDE3Yb8L
JdRJJPBFMXBaB7NnLkvMiqEq7dLYZuNvjGIJscgQjBSPxNxBaSF8o0S3DwnmneE8o7WMN3tTWCa2
6qfehF1W5wRkMSglmOvcVxmxDYRLc8Ur1SleK3gt0PeE9pyaReGYoCkPh5eIzxEmWI5zOJuGSpNg
Ar8Nk7yjMulMC1zzy7QuKMu+Pfx/LLjAdXBMAOcdOfLPpT2SWYAbWfXnJm0lMWuiwFg1uwg1XY7e
nyXrtx9pzu9fj1xz1EZGO5GuGS7Ahln866FFo0wPWIbPn6PENzXGMYt8iHFI6RbWjY1bJw92ceMi
iVpEbIJCqwQC97dG0emXG3w72gvIY/HZNN5PLtHab2vsdob0cwG9rLrIqm6oHhwUILorpx/+Inhz
usiBanuBpFLky5B+5akiLFI4SZaqvv8ytQoVSy8PzLLIc2Uiq7eH1znZ0vx2ZDgMqD6g8yb/wNUn
M85MZT05D3U/2OEupnw5JIeEMiqZbpbP3A4bGt4V/xNQsGFdLp6MHknWvC7cKMq6lGBIeUz/Xs2y
JA4Vq2sC9QyXgk9pwCHwPW3y1JS1FsuUAcLBb9iEYKRMmbio6I7cT6CN+Tir8LiLksQynSKBczB7
g4SgWNpzy+IcLQ91Y+NJ9fYgnIw3YxBxrtjsUzfASMQ+mVzPSwachcflYaxyczPHDa0KSH9zQ+b8
9qPkyXo2c8rh5QO48LkW4VX8vp7nRlFTFW58H7rNy7NGj9Ipsh4m1B856jmCXnvv2JyaTBCdDVMl
/flP3TSaCoE12wyu5wKoNw2NUnHSOVWPItu5VeSjtV71bFX0zTNVFfOZliMJ0x4bANJjRJxMWvKz
8Ue3yDSRrDJ32DtrCDh6AjJfmQlfsZLyPlkv3fHgtTQxCSqgww7/CTOTuSBqwT134uBvdkMHeYDM
6LWFxo5k7eb0PLj3YhjD/EItMAlt/nLfhr9PXxAELp189FBQyeMuRCjl9yFt+YIptFX8vZxk8Cnv
as85OLRHjyhWKJcaP1KqibtElzrMyniHT299rJyifJwSvGoh4aInFfUJ3iaWhqDgp0P7EJO/9nfl
Ald3ixS5c8yi/F1Fq+37pFxIGT70ROTAg8S/nby4uUwROrrmRkpXsvV0KnZWn8uPK33k6SLuZozH
8KO33R1Vw+IR0cqB5KCEGLzto+4Ofn5dHDAGkdcIS027Qel2T0+8fAQ27aKJ79AlyNVAOa8pZlp4
gyi/gJrwLvWSADKGegIrQqouuHe4n7+qtBHeBjmxlBJG0vdgKOv6fg7k+JhJCZAc+iIECou63edi
jPonTGi6D5iH9IRF8Qgwc8wPtAm0kealubxd5iizNqNbTRdl3eyHOUL0Gcpu/nGEtUnVPB6L3TB3
zf2aj5TEXAEZsLYsd2v79jt30PY3Rw/9FxGs7kM6euM2XXAFLoI+22NXkv1FwPn3w5oFQVuZw8wj
VMDfKziF0zSUf4LWS+on5mu5i3BVLfZ+2Rj/is72H97e0b9v6NeHBQDlzDVPDHcakWD+SGiHVcCT
bwcVGKHFvoeL60AAr9AUd+VI/pc01TtahEHxl3jsj5X/8plgdWjZcIif5iOj10fwU7rqCdg4iass
VbEcKikAvr39kS+/6V/X8MtXuihQEfdFggv5NIlcEEJyJrAyT2Ju2DPS4brYNCQ82W7BX/197VTx
+wxivNrYpRepHbjerDybMs/fLeUA7Auwnn/b+V10UaNC9MB9i68ddcXhsaoIXpyhrtTGGYT7zjaM
qWqU4VVNefbd5GgHTTTy1I1ohK22aM3dyipiHVtB5VO9KejFiRm+j91F+ilvkoFWwtgdoBvbX+1l
kNuV+ftLLHQCwmNITBhAGMS4SO7o05BAILy9uKFenxAKZ/DTTKZniF2Ux2VdvtYiKj9LrKR3o5PQ
9Gg7yz+6tfbq3dsz45nT7beZCQxYEyEVB1MNrvGTC0UUcUX7IEWaYaRxQDmtw0U99GCD9XRJht3k
VssxqAaYJ5mlKro9TQWce4muJ+UjXl4GiXW74g59lKumcIYh+Zcqo56+7QrrOtN1cKUl8p+ykvfU
QMvbxmLSUCtsF3QYhoW2S44R0zZQUfCesHFqDsbqSPt5diMDleG3SskzSxp1W3lQkndN3I/fdJmO
D7bnFO+sOuSC8BcxH6QzzONGwny6n8sozbdpa/MB6SKizTQktACCvEXfIeBO/AAmP7yCaeJ+FFS1
MegoEBb5y7I3Y3c6tujKEIP6ZLPBqV8C1q601+wgfmoz17uxWpk/qkxqvSva2r4RM7nEX554Ij3P
qkLszaBuwSNJIHinOpmIx6BzwdX5nKvcvaBsBtUkhgOOwMSaH2hEDJz0XtI9KWhLj1myDFdZFtnv
rAl++NtL68Vu5vfPJ9Tk+HQQMAeJewoG7PAIgxZS18/JQoOBvL2JvzTdCta7rbS3aW2noMJRNagT
Dx61wl2e+rhpAIfdUSeJoi0NT5QLu8bH82koJ1P6pYReW316XfhZf2ylXG78MU3OEy+AcN8ggTdv
ei3QGE+UDS2mE2GzDSsY02cWw3LIi8G6Rv4HvjylDOvqhcyJDiTXWe7Buklmbm84QFlxVdHmJaKU
lbH4bktDrJnh8Uw0PR+9idSUWKT/MDhLfZ5Wpew2HdI6NiuRdtHWp+p3J6OspuUKom6ho0lfCTus
ErsjsA/Xs4qg4jWZgknJ+DXiHHDK3J3ZfuJ8HLom+zTW8/DDfTEp76c8/lvh68/zh5Xy6huB7BHq
Sydhj3TohBbLXDyjt20HmKdE+TdQHpquIVNGThU8rf0Yn/u19U3jpFGDHp1U9f+xYEMDQebqCyO0
jc39+EtVCaRUXyFUUD7HlY/e3suE+OuYlldZ6cOkQiP7vu0wqNB+Cj0lipfPadhNinWyivu3V+xJ
ge5l94SuqS1zdIC1PEXsIjg3T81S5M9JgJJB64v+vVNa1i6gsHvJvTjejGU7XCi3rs7LRYrroQ64
yDCXWO6yIA0BJKMSe5VZo/wBcr71NtCwig9/ecs/QobAB++KzyByWaikn1aIpirWGIO64zNV7zZ5
ILKAt0YlUW/G3p5uHH8q6CnBwMKaofOaH+lqB5C9MMqcz7DG6h+9qEyubIwiHpzOHemQcAscurwr
Ge4kD7ZuS7v3daL/l2dxr9Xz//mPr09VVuNaTZLyffiVNcHKNknz/0y0+Kgb/mry//g7/1AtbBe1
fOkEPp7ttoBf8Q/VwsJ6hB9hMIZmmVm4RLI/qfWuh44+4UXow3n3wfuziH7q6Ls2OvrGL4gKtM35
LJx/h2rxewxpRMlYiIR0HoVaIOjSBNO/7N94nAW8nXa+GaunpC/hKn37ZTTuXu+LX6Wff68w/PmA
kwClWyBoqIUHII0BUrbajNHXbLrJom1aPb39qJfKyL9uLJ6FvrQnuTol9G73j1RQi16UHmC069wr
tVHxryzA7qj6Ez4VrfcFuFYSUo4ArGKD13B6a8UnwdNZfWFLu02qJ2QnwyBBy8JN8es5i7vEPsM3
bHxG8wUNpquxc3vLvbR9tZ6XtN/j7j7MbTqGrtXE97odDrmTeRf9kIu7HDOwbANFqq2HrWlQbULZ
eWgtI9E2g6KYZDTsPMD/afGhjeDzoZ3u1lMAyLgJKyq5viaPgP180QmVPYCsHS/LuIV3ScujnA/V
lJX/xd6ZNbeNpFn0F6ECQGKdR4K7SGq1LPkFIXnBktgSO/Dr54B2Tbnc09Vd7xXRXdEVbZkUCSQy
73fvuSK/cVt6ROyRwK1nEOX+pJW6s5LgOhKkFjwtukuI5NbCkjnfMGOPtUfUg8QqNkxowadis/pe
cuBeGw+u38g/q8Z/WDW4qpY76d+vGpev/duXP8WzfvzI74uGwaJBapG6IzJaPN25bX7vEViOGr8v
E2A2EP85jMAGZmkxmIv8WCYEKwgijMcywRGFiMXfwyua4k+bYQw3xJ2WCQsPeqYA/6LExq019kVd
oVHg83tmvm4fJgHnFPxCphNaxKSwHqvySDEI6KnSUP2GpxHQPMfLdp3ZqBPZ0858seNZ0hCU1fEN
dZ/EC8yKBuw1N9b0LHqrf2llDjM0gikbV5M5Bn7vsYWr2rRdjw6Wsl03TMZDJ5rytejD/nYGizMG
HqY4YkUzxCLaNephm+SW3Lt1CisbCg7ByWpqdw4EdKxlVFpTnBGV1FZpkwAlPE3AiuMRuwIeHgMz
EJsIYJFdBg83m6T8AlNH3SaR3eerYcjH2zAsm2hFgJTfPa9yKohSwtjuoZxqCwij0Y3VrpkAD1DF
bVfmsfOi6U7FtpoOkVZww+b5NALY4Q1SVheCjFgBMcrFvelV5b2PuZw6BNnfqmxYVajgFCPFuRfR
/lX2u3So3T2w5kIFqVXO0T7BbnZXex1hac2qx7Y6C2l+wNvTunO1JgdetmofGmQbaEgyI+HuPLuQ
0datKfcFzJPmNVlnCRGIM9ucF5Q6TJhlrcYoaQmqIhU7AelrSJQQQ+BPZOPHhs6ERjz0EjxajeMF
FchO4ILQ8NpTqbIhSFLj8iujOt9WXuVBhSTd5EQBneJpeIulVIMCWRrNENhNK1gcVde77anBHYHv
V3HULfd6MxjhjVnH6HbKavrlwnHn/TxCnt4CY0GslTntxv0Rq2hXcSbDS9oue/mm6eFurFDoh8Z4
icKYIr9XSApTUX9pB4XBhAbjec7Cf/CycGGTdvpPCx7zGdaev1rw3utfE6ksS8sP/VjyfPs31JSl
HMInKGWTKfxjybtuoVyd0QsS1J/2SYJVjvMHh5zv7FnWyf/bJ/2dfRGHtF8WPOYCBP9YgcmNOcTz
lp3TTzujxYmjTxAtT9AE/D4+z7I2oSBjIaWTqzj1bmJNVX5I+hArZad5EHISOTzZBOcODb21j1nu
LQXVvP2Fku/cmnXjnMYUbCXiL8/dxYQJqUjU2raYk+7FavL8UnuuStc9aIqt33rJxRw9EUi7jujh
6+elPSVuAhuMz6WNcjvAPKa2eg9TVEq9uGuHoXvwiSDR2jtF8rmehuFoaSwNWN6d4kVXQ/jc6bFm
Ei0p/QfYSPlDbbZY5OR8wHw17pizR3eOsucH3cjqhxHAyRZQjHNLJfS4oZQSckDlz4jCAnY4Vjf6
Oiw6WxKpsqcuScc3KM5qD6QDlJtFrPFOqaq5Q7mKP6pcdljOyhSBMOrNrR+7xqNrq5i4kZNuegIL
NMfoxXiqKSQ5gYr7wDrSRiv8DCRXrV6YgS6q+QmUsQwwcb1L4J7NioLcZs/CkZxUUqTkfSu7+QTR
fQCawnf4IZNpfvEGwJvUO83HOse3soonvN5Z77lBWkjPW9HYnNyZfgPEPotuB5mCZOQ5sZ5jm9SM
4/t7fSiH0xgX3anQjOQSG7njrXBfTY8MKbutxAwWtI40b716bPaTqYqzq/ThZDXFtKeNXrwxmy+P
qW+0j6iLGfBwqclNYVZ0rtWx6R0gbHZn7Fo60X1Xw8qZFfdaq4tHDNLtq/DN7Bt7Qv0Jz3+yAGaK
hfGrXURC6sPWW2SWiOYLNRb+HVPT/AUxjW4+DzJ6ATRiMxCn2g06BQcQLccvamiaWziK5SnlAULM
pKcyK+XCiZiF+P5nQXwByExtUHqlzYBql2GK3FhOEd9TZafLleOrdjOF+bzK9bLfeg0DEGSCt97s
vZsCq+TOEnZ1sbBkBl2hQ5EzZ9T/JhoZ1yKPbnrNT08VE8N9FlXeXgdr+jWF43WnV3AIEhnNt9JO
QV6mdqjRJS44QIQRxKOVGpxsXDEy7m6gRbisX3F8TGSdrQB4YcvXMmZdRq5/BGA6nhwYVbiLm+5M
DAqhsKxUf1/Ta/GqoPvYDMCouqvAIzzRCWLfLpzV2quiXd+7xR1iUPtgYqnYSFu0HNP7WeZck5B/
yZp3bFRadjBOA+SWBFmhYRgAj34QaRoeYGPXEC7SJkNLMKx5FY4KLRZQev7MMlLdTUU27/EKYiLu
chsgV6Wf3dgoaG7vqypwVQIiKp7UbR7l0W0dW+baUY74RBmST1MkoPmPDWitCNW3mx7x0wlaNYoM
GnxqxHvbCXPYZD3yV665Qxj0mrL7bVFN+m0aMuQPNHYC+UWTCwDGgKWG4bCENWYpFbKSJNW8nvPy
C5QP3VtRlTKexeyCekmkncg1flHtOeobOthTEp5hkGnRuBaJkZbBTOAE1NaoeA6zAxjv2Q0ZH2sa
oDvCMpSJqG3mlLY+nplweDybVzQ+dqO5RR2K8oVFO1EaBMkYVeQxZDM1OR8iN6/ah1YAcNmzX+Ju
P87V9RjXemk+VmurZyr/WF/PeVYksRQGMcTjwf6Qo4Epd+NV9AZsta5r0y8TkVdD7jAx1TV7dR5u
/xx8/sM+gKcwSsW/3waQMim+fm6Tz92fVJbvP/ZjIwBmAocJOWCCFo7AcPSHYOKK33AhsREQLt5C
92c4hcVRCMshWwqEFGr9FgvY/+0EfgM075Bpt8nN/N0Ote9P/p9kBsvDbuUz/LE8ONi6/uvox+ZK
9PEwcAkWEb1iMYCuGOsvRsD2ZXLku8cIi60vZTNFN9IrlDrgdWiOOnJAhxDWek9e70FCygitjF12
6j2rwV7hXExCU6tMhzvspnQqTJ3FCtcV89YSdEaoqALASWhpW/kaqUD8EwGK+X1FZHBNsQlRA3DK
G0O5gGANXlPDqwxTpuA1daWvCaC/9Jn/1BGnWqmKJlnHTt8dFhzyg/xxaQAuKnu3PlR9/WJ4cYU3
qhcrKqm0TR66z9gOHlJhvPegrfjZ6iUrk2+M28RqLN0k4PR4bxCxwozL7+NUY7vRa/XiEIsmRObS
XqPx6xUR474xL/R1r7mHuvYOUYGLNmz4aHoODlFLgzhnn284fMaV4/BR4rVu1joHAIg/fASWjD7w
K/Ax6Dwxk6ZZhzV/Cj457tbK0jZxiG7S4a7fpxZ1ZyXc7mXN5P+V1v3gUcKx/GRqhbDE/C5dzSbl
ItHER1BloqW4yZjvozK796es32RL5DnDnXljW4q3Pwhz0ynekKgcueaI+0E2/rgKyZqu/bL4NhU0
l5CjNAM7nOSaFBpnGwTbz2GmGXwO/hMOlHbD05QoGOFjZDDCgFbLDoTRqhnUqd88hRQ7n5TvgELT
snlbzTrFWx6fnmh40cF2D56hPV0vkkRNNH1YkPMrl+vAmAToWGp/at1/Gjyjh5fHP3Ldvu8T3lSU
QjQUWk1hJg7+dRnl49H1W3PTV8tV1PJnEb6onjKoxiobc+P2TOKcECDWbHJhdah5QW7bF67nb2x4
lop03no2JO9gF/ju5+tWikdsb2jFemg94vQEH4I851MC7k0SHCXqrKvGDzB3v1y/7zzymM9kXFbt
wO9LKM9frO589Yq9R4eEcNSp/+Ym56qmnAn3AVen53KplMu9EKl2+pDF/CvZhneqH/j+R99b9TCP
Lx0fF8OUp2nmmx8gykEYHsLjwFzpHLvcHb7bvLhwSUjn8g17HReTx914/TCKipti0Pijlczf85Lq
t1B31REygL2xQi7aTDbhcQK3+ZA3Kbv6aoBlXk/AZDiAb4kjmhuqv5AJ6qVtTO95D1Hc3NDMMO4i
KjNOQtEhBq2R7QX08mAaxCkZ0gLlD7K5gMjFXruQZ8/kRhU6C4HXg8snJpttdO4TPeuT+z62L9fb
i8K8ea8bnbkZrYz8V+mx2elAwDNOa9YWmYIjlYnFbtSFXGJL3IaSGdv1u2XEtjj4i5PTQ+CMDC6B
oqKqTAx8NterfHblvCXF4u+ayJJUomX+FoNPtiYyWAXXC2C5wrnF7xNrLnZiYhnze+5va/bn/fVr
brthCZVyGY3SpMka6ucbVA5tby9dahjmsZ10hraH6sjqZSfvycT/GAz5LSIVs8LozroCUobmndZH
VzXCo153xclN9PFij/bOG9J3gpTAKN2hOIXSlJvM5Y4gqKntI5v7FHqlcZroOty6DhdZkYviBAmR
Vyc+y9qbE/9lcTAoJEhGa4djuyFQOvKXGZQIons4gcuufE2ap1kps6kPg4MTyy16bz0mub7XwbVs
OEawKEYGi9vAV3eNmoWdeR8zDCCTQdtAhfCxIZnTB5yB8HP2vAUoCNxFRPn2VL7yDzcT39cm0x/N
zfWm7ROH0qlIe+Lvju/smkuitq17CjqmHYgcb2W35fLYoQ8cXEG1pZqH769EjGKiXpxGxxovnSu/
+ZbNR8MmNLh+1g70z7XM+Ss7g+/VKhz2+mPbrDVE9xU0ESJYmRbemcYMZI8Cn50Xqm9qAVvnHcUG
IVzrKGE9oRYh2bKn+ozRyGbey+YfKPUzSM5yI7X4Thu6i7v4cUB5R8cpGSlC17ImM9YOBNMNOzjg
sMWoOQsAaP4k0cj7lcOOwNlQqAn2jKxu+m6m5bg2gELQi6mbT3YkszVO0So9TyTQjwSw+AqFHkYh
JwbD6japrsiklkl7F0cWLnQwD1nkbkks9WkwyVbfjJNPMflsxZUROEppRwrU37S2LL80cN2tRC+7
VSRG+c1TQgMeReJmhpUJxn7fFnW59XPOgBX4EiVoR6u551OLFpKIR9Ga+EJ4Jp83a9tMkMO5SJOB
46EAYJTvSV622gvB9z6Iu6jPTiHQbtI5dWY4gZqkSi52D1hkE5lFqD0UHdsH0sdPP23F/p9RzZ8H
k2ye3MWOh4+IiTHW/V+9TJnP6cwq627vJtO0Y9L/DV6GxxLkPZF1B5ZAizIA8v8YrFhGQL/sp5Ze
3KUfx0PN1n8ZZUOqo3ugrbq9MVwXO+5BkcgvxcAUE0zUt7/+LZeJ1r+8GiNYJHPDp4H1l1ebh0iz
krno9tnEBbLsBHwZaptIa/T1P4eA/0YMRMYz/vIU8HiFkq/fZNn+aQby4wd/FwQpiGKLzb6dsSR6
4B+MOrA8jEcWyxveXQwz19Lm30ci9m++RUjgp5nq78cAwHYexgBqzn3jSjn/WwKhWC6Uny4knSMK
PBEmuow0Fg76Mvn8SSD09aZow5CUvWUZ/T29y4R/rNo+5BmZBLficavTbfAgMqcHv2/NGwMgKBs3
D31blsPTBFP8Bj5AHhiq9fYSNyq2zTQtgOYbKdvpIt7INnpg27+3ZAtUwqqzwLKK56GTd4Npgeof
Ii/QWElWhpOOTAcsf+XnVG80ltSR1CkmfKQ1BQhLZTI25IB9sYa+eSqED//Zba311NXZF13r4CrQ
QkROUlSYU92wu5/8CQBy6dg7wkgWmb60yx+SdO6OJeSEGx6f2MdGJL1dL+ZknWbIdtPguIc8GvNN
ms7t0cJNtm2bDrIl5acONBddv9SOZo6rgY6jdT/C7V65o8ICRo/JtCfWr290LLpBZSv7pNfeHvvr
Q6Ub9D6QVT9DtrgpwjFfp3RjrSIGnBtyDhSqQ8rZtnpFRbrPU4a2xJrpDD6KBPp0JEUd8GXlN/Q0
yK1ra+4xB24V4GhiHm25hAfMaCz2I0wjm3kE1G2ZzY/Khko7TPEzSHXzA3YohxZDt38tiDZTRK38
tU70LLxU9YS4lpUxI49AaXQq3fRFKObHohZSdpuELIn2WZKOYThVEniet53T0PlLcKeZA90uLUDZ
VqugC9jp9IBxybv4dK9om4EnzQhQvlfDLmejsWcyh0abFwg6iWG5t5yk2geN3QiE0wS7FYb5uRE9
LWIU3lO6pHMAZDK1obCX1bTtfeCfaWfJizYlhELXWj4Sz9yxp5vr+ox/MdFiKmJKD2VtxV/UuPQh
9mMxF0c3LKgZe4WHY1MPCI5UApItEw3BtQainA73IbO7HeefZYTOIKnvh60fxjQL7qy5qlt4xlcV
Z7hKOlp/1XcQACkeD8zv2g9AxasURHJ/UYaGpABDsIVghGgEWtD4WC5K0nAVlaarwGRexSbm3eM6
uUpQWrfIUcmiTMVXkcq8ClakxsczzEBkrMJXMLQjRShHmeFDkcEvCZg6IH5RDRY/h98lsXQyjSBf
lLK5H5x+m10FtE7FJUn2tiiO06KwUXSjbZLZRXbjaDk91lcxjhPW+FFeJTp7Ueto+THpj0LBU4uW
5yyqXrvoe85V6uMN6OdZ50iRL0og3ZrzHu9ldec0dfHsXyVD9yofgo5BSsRWVB8gaoWHeFEavcpF
dGSOhgAZLVqkoRktDJRFoWyvYiWECIRLfHPmJl7UTGZtxZ1aFE4XqTM2evvWT/voCSgSOuhVElWL
OvrPA/G/eSDCkdQRsf69LHZGpVj+U1XJz0aiHz/343noeb/x3OPZauJtx+Pu/KGL+cZvBNoW68sf
FqLFgPDjySf03xDLcAcwWyLr4lKx/TfaOEiq/PnJx4BuMYKTt3UQwizMdn9+8iUuMEFZNfJA/c18
diMOhZrZmF1AUMhb222s71tl0w9qGi17e4MdrAX9wCxOHAGmD3PYkWwpOSVGq1I6SPa+QQt7IEOT
MXbCMZkunOp1rmRN/VuTJh0klsSduk3RVOZGcG2fobzoe95lFtKZao3y0mMN+Oqm5E0DlSTztuaY
1aCICecB2JqLrhJSSD0M4931EFsJKPVub4XH0h4JUTiYik+8TUqWwf9Ub8JHdvN0nyNwp4nD1HGz
kw2xtKJi4wi+vH40wrljhE+MA/a+pnvulz4SkbMdfFczn/U+jJJN3kUjJ0wZa/YrjqIJXDpOzTa+
KQlje2I14God7kA30ADrRvgP4Ltrsbct5WRE8FZ0Z6tnMuceTaJc97Zm07ccJWPsJwcaI/mTEcw1
92WsZVXsHMbmq0iDDLpyaFkG0mw0brQ2yNsKD+w+LYXI7LmDggGXr4je83mKbnt3KjelvqCgGxfc
1MqIlPcydzSEQYsaRsZGyt11zrxu+bdFpao/26nqLy7WpyZgoyH2mSMM6jo45wxh2L/UiGeen+3A
setng/YpRPZtVZOpD/rMUTd1Ts2YpSosEdLkgqlw3rZdUgba5If3vTONH2RlyxedviIOnQV1SzbI
65apw1etGNMHr2nHlWJhXBeMqrZxYSSHln3ka0p5G+SkuKT7sS4OiV+wDQmzvWkYGdXJqbzvR9bu
BbXkBsWgqJIfnGNTUrDoT09uUQPSZ/bVvNulET7kMnbXoxDJQUZOvtEH9hCunjWUQ1h5EM9J9qHs
EQ+VZsQ0YZT+ZweRIgOrUKd3veaot6gnrBKMPEUudIvM4FFSQzsWscNPseXR72u66neDUvOzMLOn
VKvMV8eJqPA1Lfk5MR2D2Sw3lTUIaxtmoXWI5HIaVmN+qMXwdWHTvc2jNDZ+VYKF7+Oofatn2Hoz
5A0jHqyVrIab3ortW5SqbCv6GU6GE4XlvkbDOZTslc9h6RqvI+Csi+EWQ7gyh/YAsDQ7FKCOA1p6
m6emK3moD3a5p2tN3AzxNF4ySFaIOpV9X1WxcWFglb6QxU1f+Uaz3Th24qYr52zfFUV1kbOVfa6i
FlETW517TGox30GO7095q2CWJRW9NWHluQ9AZ9mlaJpgWRFjcvamWtz7M1g7zDfc9hlZdm1VeUly
LJxI3HZe15z6WiQfx0YHviamQUeu65MzaEL1RNXy8JgkTnUUksywNib+a8lz9LnunfYG+KCvbWh2
SY+Ubc3m1sjj/M6m0+RQwYXYtbMerfXU97a16u1vNpzJHUVJ08cxNeU68rVDIbEBtHZ4zmi9I0IZ
Q9Dy7XFjFBHjv+pmsnVwK76gE9PqvuALpxNTFtlej0a6PakcXBtG0+/qpHC3ZqzTGTQ66r0KmWwy
r0/I/k3I7YU13KelrS6xBMPKKV3cQ8idXroymT/bIScQPpDwlpLBjuDZZAQ9lQxr7hMiF/mY7ofM
SneU3TmAMLuS+sOkznZ87dwt2qC2viurL0Jz2t3s5SPzilAXm9EZrZUi7HrnGkBg4YBOGIGYhK68
xja/zWZM3yjdbpwedBoHoHk9VcC+znGY31V961/M0oxe0Iez3UyP5nYUk9av9CnRz04i9bPfSv+i
lbl5D24FId5oJv8EwDbb+RmV9qqj2MzgRj12XWStZ8untScc2vGQSCOi+jUt1pGHJsGHUZw7ts++
K1hqiqy40ZhtHE1lGY8OjDhsA60WBo1ySKOmA60Ug0aFAYbrNN03U6PepeMyakzlkWeJvwlVaX5K
mV9j8rSznaJ17cmAXgVsho4Vs52ohwDlAn8IbeZDAxvkMtrufO6bSnuryo72c8MYHrKkpFmFu8c9
FcMwfZm0EvKOjJS9L6hXOmLS7HdhY/SXvq3F0czMYuslSj0Ptt3cjTZHJLBV804kY3zPk616dags
efewrX+bEtlmK6fFhub70ZdBjilhutmnSLzacuDoSAc29hofcUvLFO+TuoZG4/iJLkhkPOvfqtwz
6Kc0ie0GzsI8yWJLPdMZ1W6IOJQHz86TMLAdNObCMtQWDUx9JBDiOBuLucG7iCKP3f4Ynjsj9G56
8JWrjIqmQ+x7e7+TZraaTJ5vSIdtdmkt3b9N6WtiEz61mw786pG+mPYctpqzTpm6X4bM5RzUF91H
vDnOyqx8SpAp+Bg9TiJDdw83yTvRwDd91UWXdSu/A4FN2Z6KbrKh1Z7i2HZeVVKy9EitJE9CfXux
LNqVg2QYhhsizuUtjV7ikuikQLuCAnlJZsLA/AHJ3eUUs1wTdNAGpq+pIDcoSWe25b1JOPRbPRFv
VteUFAMX9qMXRc3K0EdxGlrfYhmczLtJzXoQhcV5+QKPKhPGbm67oJ+KZO2nyjx3VPIcIhMxrY6L
8q6MTPHB9dp+M7patlWqtHeakxbVynfEhsJeDg0yQYEtRXWYOCDcu3ZkfW5jKECcQRjOk3jwHw0s
ElvaUs0t/cjGkx2msQWiuLLuZKgA38ME8O+zqHB3Q8xDdtDpL8MjydeeW/qZ9OgZMM94ZAzkbYxE
U/iZSLvTgDL4e6K77t7VmGw0uCEBYk4NfWlZdSc5me1TjHX7UdgFo8JEC4YBmX8XGrX7kb2A+TTi
HMIvYQv3m5dr3WteevaWocmLrTJ3o6X+vcAVhQuz1Fv2HYPX7E2WvGiVtml8hHaskV8xG2R0C8cE
D201f05gIKtVk4TD0ezGtV3yeINSFHFpWs02T6V9F7I33RoJD+sOvhC5Ka9207VQM/uPkUX4IqJO
rRtVPxd6nd/2Q0+taDjr1o7nXbHtLfKsWatNWy0x3L1ZZt4ttqiRp4KbvLJBc5pASxmsqCncd1Ua
BlEsqR51DQqdDyAEASHShHQ3lBX5YRCI5H9dtONN0TcTCrgcHpyavucBBtLB0afitpVq4D4RTs3F
4btf2PjGGwt4GPE5lhWyaWymqasc4bCa+vDY61n0QUfS/2ChIm8t+nqoEAmVuq1k69/M0mG3Etnh
QUeHyqkwSIXOoZ4n2Mrrw0PSUf60xtqVHnGEUzec9EZCQDDyGTgoM2q+ijx1YU6uZDthH1oJGnLC
nvHA2Hr10c5ide9ojThbVj1dfBxCa3DHUdBGajzGxTBvmExEL7Pj3aSW8xQ5yUAQMrkUiW3wW1rH
XLrGpwTcBNJGBtI2dHD7kOZ8YQRtHiaNYTFYNrFWMOg20N/ecMC8J652T6Ib+FzcO+tsNpCwVKIH
ZYtZRhfEjZkUUCpamTdJZuSUNTCb9U2x7SbPCsCqdmuRsblhOnHbU/R5bmzr1WgsIIR9i5gkGSBI
6dWADTM+mHzwV1k+YWyFnkY2zSqYnCmxRXzfxlExHb2kvyWAaD6DLiB6CWkpJ/BMXxUREKCfACiD
UHYgRcqJsKyV71xvHFaUO4nXCQlsBzuOsSizIB/c5y3eZhlUDoO+gsvvTWvcDVpP+JQTwd5XWjgd
bZxfZ7JqybqPBiuYvZrHHG13h6Ryve3UtHNQNSFVWhbN8lXZRhfwJjzZZTrd2jq/XOplKBVtzjkB
NSZwKsakP51a/4sJAs5NqDQCaoUgH8v58M8HQxoNpyzpvORAtRXHOm10w2M9YzZe2Z10Hi29UJ+Z
2HgFj2xdfpfbP4//E31lKcwA7RY/J01+FfaXFyf1BVyReRSa7C8vPidF7UxzlRyMsaw/z5AAToSQ
41tP+vLhr39P618OwJxnPP67nH7/FUuSqCR1xjjnpSpcfhTAeoR8C36Br3/9OovV5WeNebHCMjW1
MJ0v5GrnV5KSLGkDrKUbHboqnLYk55YqLOaAWcEYi0Y26Z96H/oAX3r+VrkRJ+phjqh3xvHM4TqM
eXd//ZZ+HRLBJiEDgPkG8BZn2l/hXh32lbjllHHAZcgYH6jlTqQDJ2gwLJOx1qO4/jx2Pd+zUYff
Q9f/uKr+g6sKIdcgj/Hv9aPDl7e4/Fk5+vETP5Sja84M7BNfm0XeiVnbH9Zqw/2NvJRhWwuS5OcE
mo+zmhnHMpT7ffry+yDFIIEGC4p8GkIQdizxd+Qkz/o1Irb8DXi7SVQuAyDx60ROGoSabDekbwR9
5cD2aVQ3hTtN5kbzjIlo8GoBEIjiSH2Gkz3OSWX77ziCv8YM8h8tl67twCjFk4Mb+aN0teSGDcdI
tt30kIeqwsE06s/AEuhVnRlqaJkZqVUcwUP9wIrEWbL4HqWSftJg+YSMeXE526gVbYfelrLs4kBo
UwRu2rEpRJlZF3lmcWxjNxMnBg6P1O/uZeW3NZU2Q3jKRFWdms5sd4Ru1dGE8fwFwPInK2+9L5bf
6K9wc1wiaEn1qc6lHlDV4Rwc0byJOl0e9V48pSuIxPENlZXjXq9Ka8sXpV2KVAtHCuX6bcyCUYdB
/T05xnPeyHvotRmPMhP/yK0Wx+bHfhpPVieqtZGM7OCSWH+YGhrE2k4Va6Skjxk09g+jPU63gGbE
rjL9j+PoOXixObOKPr+3Uk3tra42L3We14fOE9S3pklyopBjONhOnJyBRr/5CH4dn3W1sfFF3TAW
8mlA0/r3RrrhYQptsZWFkX3l8VVjTfWMr4iZngLqXpd730y+dh112j51EC+2ATsSJ0HKAIvgSEBz
nvfJNDu5sV1Y16NXfsyT/CODluSMYRWdOx76V44R9kYI+CSWTNzArhiSrDCA9LjG8p59h0j8/NGd
R8uhqDyuDssV+UH1jbOlMoAkf9hlBIbMTiWr2HVb3n3vrgut78VO74UzrasM5v7K4ej5YElD3k1T
M1OiFusIQZaiN9WkdxsTis2riHJDZZK1I21O+yb9OckjFpHsZDNPOMWTI86kl9MtmejhbqhVvS2a
ZvzcgohmtqCLNuikRpt206RsTAbL2OVQx080dib7EXjxqQ1hsUFGHyJQ0JkWZFVF9J6pRLSausq9
MSp6TFdJ6+qXAVQtfmOf02oNmbgI6MmgxdFrumcxTmwVlJjMrRRSTcHIBndtRjEMoNi0A6lRlbXi
fO7f9DkiAiUA0C6CXpX1FqLvKVG8KVehrDTz1NCH6MIF7RlHfiu7mSmcl/l4CaRzqm3tC+VBOuUS
YGPwGEUOoAcNJWSc6doVlViw6rr/EVg/nNzavanCIrnLPS/eZjjb3wkaZFB9DOcz1efzcR5zdtZO
Hzu7odaoeTTa4cUvLXGnydBd6y7TwA4TTBQUcphuSmpT28DzKN7jTDVUcOa1eDN15nzn2owLZ+UX
geOMxbodhXloTFk/0GOFlSgbumebsvh7CJ4xNaqhhAjgR8mNVgn6Ltm95YHn8ys5sLqpbMp8otzu
QDcY9ce0J/fpDnLAxAjQmz/0zHHY1ypjG5NlXcf4C5mcWeEZEnd95zhqzTm6fkpgTz/4otvXhZip
VNYH6i3co80OelilmYn8EeZ0Dg5OeZfmpgb8xGgwilbe9IjCV53zpjefTOCOnxLdUGvNoXyxG+rh
4E1JHB4KDH6PI6fRwKcDQYyMnnKXEuqiHO4jS9WnCfhEwOKpX5puaQ610V+LPKERQGfmGYlBP8zK
+GIMtnOpLFUcTINde9509MkYTR6MAHDgZ4XRjgrReB0m1RPp0wml3hTt4+zH09dcZ/ZFl/S0n9Lc
ukd2Jq5aG7AlQOzEAZlkuXMJ0a2pI2pXujm3N0kMoqvIdGoNqyIKHK93zvqI5lCWLER+FA/rUPre
qyj1eD9VnG61MfM3NfwhbZ02SAM8BOc9hV/aVyNV2mrkhBFMjtV9I/pRXiw8pQ8oREaAtrtqS6W/
RXMebZSRZWuz7Pud1zcap4NQxa/mHLWnOs8emrLsjrHvFIGo6+rGzKL2bi5sKChgsu90I/FvG5R4
eE9dOG+syKl3uVUmgSlGb91Ir193bmx9jSZ6Kgd3/NyRCQoka2a2CuXA6dGxtRONB4rIgj18rEYs
YpZRzf/L3Zk1t40sWfivOPp5yMC+PNwbMSIlapctS170gqAlNoiFAImFAPHr71cE1CYp2mN3dcwg
Bh390lQXgEJVVubJzHPuLadCXVRPra+lM2dv6NZy3CDFeAH5RX2T0JGEwfIhEjAD4ymK19RM0ktw
q3pJMmmUVJ1WCzC1umgevRKTrlUb7ZwaI/LxysAzwUvVerxUGips3fi+UdQLvAdgrUxXrdNIgeH2
JIEvcmwH6w/VMvI/D2pzMQpL9Lg3FC68DwELoN9Y+dUnxbdWl66+si99aoodLKgHrFDNB6O8UK5z
e6DfN035voQi6GQVKzG8qqQuTNbeAynYxaVH0oQtEUyosaQ2Eff2wnUG99HGZanBOkWVl+6hcZn4
Dp2QFuq1ThGf5npJOOZ416R0o0lq5eWFp4QkfxslGFfLhXHBhpqfwV8STPwC8FGrEXBHi2dx7ZsZ
5ht69+k8UGAeWSvWVbPO7WfVjuNvAPaDWzPPPuT6wvzYOMYjst6Uc7ne6rqqdGqai0EzcUq7PF2Z
9voxX8zLS9NaTMNGyG2H6HSvoiCdrMHkziHtIRVTD/z8MoB7CwTPN+5zxAHeN6TYxg4n1xrqvw8q
HRNfB1VSXbucyrBOqt76sxoEg/O4WZvXi2UA2hmYZ6kerkZUrN9FlvGpHoD+K86CqC/RQU8oLHtw
HX85KQsHpMApSEzkSK4oK2/mAI2PLH8+nzjoj5BByePzHAK867lhVHTGRP6XtQtlk51DfQn+sxob
ltn8CY7zMKcagSrj0P4YeTxCAVnmiOdDXyHUb9ZYVURU1SdqUwYnlADO70IajuJqsLkBXr6G4d94
jFdRcrmCLO6Ufpb1JMiozAzqyHvKyk09Meoge6oHCaktFxbOlOaiC7sKS9pH8qdKxa646FDA/YKY
rgEvc1zOp4PS3IyzDagHSarm0nU3J3bkx1d1cWXDEawByi7Wt0ac+vC7KelortjxYziwko84VRES
zg5HvYnaEAUkkRPepWmhTsg5Lm9j3zhbWLqQbVCyG7Iy9FbV5mAyRwsa+E3zr20UM04zLSzPfS8k
FQfvjEWiY1lfzI1YPaNPJxtvwtAcVUb1REV0OErtDIabqlKbu2WFGAX9fupl2mTJmelU9bR0PKju
8xXZIy/KLfMkiv0VhNKblQH81dTPcH0unyxKjhXc3OnCd70xDwKJ1mJ1Fi4SNx1tEF+42OSKMwIg
owq2ySJqWFcR8tWqESU3y1qLRnpEhWUFPfh8NDD8F6/ItLFBFx1HmgX9Flpq9X0UhXf4vaTilPis
0tASUbwlJ2jlqbTiRFR6Gnibc8dRUL8ZKH8KGteTgkL6k7KAKzSFXhKIcZGhN1xmp3kcfQA3p4o8
Vzb1FcksZbRKtPBC4VM/0R3sn2s1wK2dlMucMtg8usxyBNr8+SAfr6oYneGV7dlfoIMVFe0lNStB
o3ywSSVpJ3B6h7dqVajPNSLZd01dYxDWWjzSqQlG5byJE/WjU3tl6I29tTNPn4NysbaMEwqo3MWD
XcP1bVwCDAfRVVE7bvpQbdbMWlq8IOQNqUSCp3wSZpZKYdVJrNprEoqhOTZdOsHpiPfpxi68EN00
f1PPltZy/kJq2DzBRzABuvT0aeBX3tlGQwMZEXOSEuraqcdK7gSX5dpZ3awgZAfEttKvOjtPjzYZ
7VTO4CYCshtDN6tNApv0EVxJdfKSecC4EHs5F9SUN+xggrlbu7QeGkrlT1aZab0YMfjQCUmu5ZVn
utWp2bjZPWAqLR7WIrsc0Mj+QSF3Orb0dAN6MK/KcyMuHGENNmO8Pm2M3FVNdjAHU/SD6JzcvXFq
x6aGVnxuXGZKhgtgkjly4jnQLKkXwRvK/ZRomT7Wwdr4TGMBzQGUQixs2gFEIyoJbmQIqvC+AtgZ
BYjBfK1M784nl+9DJ+fWH2sIlcfr0CcdUVDFfUP+XRuFBZ0fGZSjgMGmY5VU+S4dWi+zJb0g9aq8
CHMVHzlfJovLmnKvBx8NrK8FricxU76+3SSN/3FhNvkZ3TgrIZITTgZuQfRlaov57cBbV9lJmtTr
U6tcKhfU3aw+et4CSjLkgMJJ2bjmRUR5zn3hu6jErtTVJ6iH1S8q1XFfktT/5MEndW3QDxCcNAml
57q2XJYUHylLOgiVK9tdLD/CbpaTM/RQALkp67nxIZmvpnaD6NkJ2UefvksUcEdOpXDsB41vkLpB
ieUuijfxZ8RTw0cnrLyJQ5chYsylqk0IhYrHKCurF8GpOlpqhn+Vk6Id80TJWUiVFkoBWdKcZFZh
bk4IPfB1EA/Sxt7crL41eH14/APq2pFk2bxf2U40J8ceB/eZ7+KJrZoMeYqQ/oLcGahAlI17UUVG
cDFvmvDanJMyW9BSfRuj5Upln8ViUgbfYidtHqm69ihMUCHwJ0WL0UApdvOZ1lvkv9V1pdAxaDd3
g03ajGPgrkmhreP7RPhJesO6yhoKHmmN9S89DQ7UJZ7vKAhArJPQUykwVJHBZhpxZFUzuzZ1nOsg
UUxhwfxTF9F7G7w4CBerL2lB78cdibBcp/zdIhhb0bekUKGSzx0Uxa1coZrKsJoXoQFfvVfdQXhu
zZEOD5L1YPO5SOpl/dBUg5DzdVAQ8BbvSyXXbTqDSpvafZoUsrq6Ykoyh1qOLX+C3pIp/NfCQOHP
KAb1bePXE29grx7ieFF/2oF/jmChot52Fzjc8voATcLVDLiimuYBGAqnRhWSfqpuqWuG7d8VJaLa
mi+yuBg4EP36T9pCn6xDjaS4eQZrxJk5V08d27tZlg3yFvSurQcTtwkhuwsmP3+4A6C2fTbBhWRQ
iytqkvZR4oW6hj/P06pbqK5v7SW+oncOJdDv30TQCUBgZ0B2djgBqCPWBL3r6jbQlBPxr0WCLbHT
s+1t/t9Akt2LjKfF9HRbqvahnGWb+1kOS2P+WgQmfn2fBknxkP69P/r5QO9+jUKCnC645B7IuX2o
7RP/bIx4CkNF+QKNl6EPXbggQOZZV9vrj3cxXZjdz2i4KkMTvlRVKI5zp53Z+dH7//zV2on8+d/s
PfpzSv5cfAA/SJNdxFYTBBO/8vIHI3x/ed0dcrSaNrkXkFsuIOPdl3dBdLc1ey4xrrjaG/7vz8H0
R2RrVNEbhzj3by8BjVpHDepM0UgiLr707izQXQy7CFznDjD0/8kS+OHrszqFpsKvLIKDMXYWgUYl
KM3PQufj2Os7Ok0VrBADK7y92vnu0SIgpQDzi9wkkNPgfIY4i/yFuA7WAEIuQ/isBG0mNbHi6ttS
ONJH/9sbQR2aggobwvmjk2BrQ1tnpWxrhvu1EchHGTgNcmtAHRo0s9FAdHwjYA0RTaGYgnTm9mo7
lnq0EdBxp+VIbhKcIbTycETq2JU9K2hzFlik/GBt3V69Owv4bKIBUer1NWdIftIUSc+jW8ARHWG2
bmiCSVNcvTOGwLaCI1pqFmACRJOD/hVdab81B9/eWnCHJCpxmyyrnQViBW7Yo51wjIT1t82hJmhT
qRChCWh7sd93ZwGqa1xDIgasZfsHfZsFDWhddi3AkuLCXWJg+dpvfeAj2uaQwAzeSLXzEXu3FtgR
ImCU2hGGjRNk6STIERfaXodrQeHwoAFa69yD3vkHEG0L3mi5WaAriB5ow6SYfXsd7AgHu4B4mw6K
0P7eu1ng0UQpi9wssBaIBwVQ0r7lgXVsQ0Z8alqvtlumvWGPrKNG3Zt01KQMIU+hAqe1Cm88Ztse
Ojqijrb9fa3064yggUdU/MmtBWPoEDi6OEzHd4SJy0x2nOa39vfeWUcVIm/JSdCZBJeFAGp4dBJc
nCYa6E1wlHaxtJ56nzaEglcnOwt4zqYmFG/2jwbbGtqKSgXkK4jSQ5dRlXacWQOGJjQ14Z7fXgdu
gqpY9KI6gp26d+aQ5lghVSJlCHR8QUEUh47p0T1gO0NhKw1kZ9vf+7cHqOeUPRRE4ADFBon87lTg
W++6zC6z1IoQdLPUPwdBV0RHtNxaMIcOk8lS7+wdUenuLDjWkMpa8CZRLCuuNmrtkT3Eb5FeCoBF
1A1riCG9eXvHAE2FDrHdCf1bA1TNy9oDwxhCGuNiWTr35+BUwFW2wZKALvsKJBDPSZ+JgmKTRisy
DEa70g9OBVfHHlA2C0tB+3vv3CNCaEHTI2UP0F8hbERtUu+AxQN7YLNWKGohvdltiN5Baxqwtyy0
ZgirhzAFXHXttz48G4whgnQ6GF7/zKGFVrzkItAdkEMh1UZAtL0OX98Z0sdAhwwO5PZqV12fDgXY
/WQnwRjiZMDv+QoWHZwNou2EQ4NOEQj9xdXOeo8mAb47TTZoJO2KAIHQRuncpAN7sJ0F2+HotPpn
Dw1kZyRXAfbQIBrEGhxPOwOyAxoA1fQWTANRlAbTMAi4R6BIxIavG37PS1TIOOo2B0d3arQeWY/2
Alif0MCQOhvZCwIasU3KxLbXgYeAr4y1QKfU7fZK785GyAGlDQLQgUvPnGJ0GPvB2aAqxFUk5WBP
2k53n9aAwDll1wBRIcCJBmHjQahg8vE5Lwko2y3Su49/jLjyt/NMQCck7QyTFP4xQ8D2p+GSmrSt
oCq7rUefH74xaccQQwhqAjbYweUiHN41hAI+tJEswwdr56d30Al+qyG7CdBvxLfA99nx/3ZnwXKH
Gtk8g3iqx3tBdhZ0yvEUkFKw+ePHgcg6UImEi9TOQv8cJAH3SxpEihJpoYaQ4LUQ5+BQpCINY0Ex
Rm8BJFx8ocYl5RoYvCUFV8JRbtfCoV1whw45eLynvqYVYPl12hO7paT4q2r2NwpUYWKEoly0Fr+i
AwfWUWVHqAQLUAtur96dkejYSsPrrAULwTUXZuf2OvAUxI5AyhWG5y567p2jxFbugI2/vxYAFalL
1/jn0CBQw0lcCh9DV57QuyOyEyuVMggibja3rKXfU8q7RyS82kOLuJIOsdYi9A496OhZ5WaB6Jjo
E8Cw2wpvkWXQE41YogsmendEQvPTfpm/vxNYCvAucwS+eksHk0BVEtEEwk5qZzB6tyGOMbT8jciB
akyOwNei5AOrqKIJbAn5SzS7+xY4aiqSXbIeAjWpFCurLsXpx8ADVaFqG5ljDUqkX3//Xwiv/uqD
GSHV9bLtgAlm+bFGmR/9wWsDyNvfu+aPi5d//SE6PPb+ULD+tPf+3iDz773K/m1wuPPja7C4vU/3
v3cv+PbWe/d6favX/3gezLJp9jzfbH/YdI95O13QRfPf8fTbdDHd7U7BZeGQ+v4k//pj7zl3vvz/
MHAeHYwrQi3pcbOgSZP9gbfwtvzAEVI/0/z1EcVnbEtsZEceTWO00bIk2HvqtvdBeuw0TrPpyx4h
VItryY/8M/m+H1Oh/3VE/mx1jGfxtJpms93Jbg8X2cceB3mRBc/Fu/TPdyMEFhbf9qe9rbSXvcsZ
sx7si7p3ReyyI09maebvP3LXKyQ78jkzHgS7M67qWzUV2YF/yEgmuUgu4jhI0mB/R7bFsNKPnLwE
0wMr0mLi0iOn1d4275LxssNevbVNbWpTemAGKJ+jzd66aKFh2aGv0zLI30xzG1nLjn0zDZI969Eh
efLjwkI6TV52pwOPXNRTyA+d59PneZnPimJvTXetkNLjB8/zwJ/ud5q2lbLyQ3MW0Ai+t7K70gL5
sX+qhyFpQ4TaRlpme2avg76lHzxNigMb0rnGsiPfzr5l0wPvqcPl5IdeT/fPrS6+lx+4enc+XSxz
lI/2NibjC1j1nxj/cpblsz1L1RX5/BOD38zq4HnPj2JwUV37Twz+Nc2i15G28UHb3yM9dJoV83ej
aZZyUu5vzraZ7J+5wVv1tq4zR3b4OyjI96alrVGQHjaK4Ujdj2q0tkhWeuhsBjXx/jNvuQxkB34/
S5IcbqTpQZjQdXzIDn8/T19m7y7yN2dbC/HKDv9xq/J3bCGKPOs/EPa1N3i7ELs0ruzzPzD7szyf
7Vkuva0olh+73o8qu5Zn2XEfi+l8dyF2BU6yw36aZQtOtr2RWwRceuSAyOZgeXcV/LJDf55y7iR+
sb81u54x6cFnefHu07GHb4uJpMcP8uc0yYM9s4Iyqyhllh57ky6YmNeBxNnTddj+fORjSNNf9Qtv
8adXbpRj/9s+uCb+4jmeTbN//wcAAP//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1.png"/><Relationship Id="rId10" Type="http://schemas.microsoft.com/office/2014/relationships/chartEx" Target="../charts/chartEx1.xml"/><Relationship Id="rId4" Type="http://schemas.openxmlformats.org/officeDocument/2006/relationships/chart" Target="../charts/chart4.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590550</xdr:colOff>
      <xdr:row>0</xdr:row>
      <xdr:rowOff>1</xdr:rowOff>
    </xdr:from>
    <xdr:to>
      <xdr:col>11</xdr:col>
      <xdr:colOff>457200</xdr:colOff>
      <xdr:row>15</xdr:row>
      <xdr:rowOff>47626</xdr:rowOff>
    </xdr:to>
    <xdr:graphicFrame macro="">
      <xdr:nvGraphicFramePr>
        <xdr:cNvPr id="3" name="Chart 2">
          <a:extLst>
            <a:ext uri="{FF2B5EF4-FFF2-40B4-BE49-F238E27FC236}">
              <a16:creationId xmlns:a16="http://schemas.microsoft.com/office/drawing/2014/main" id="{444CA44A-C9F1-418A-8F42-A658F3C70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15</xdr:row>
      <xdr:rowOff>152400</xdr:rowOff>
    </xdr:from>
    <xdr:to>
      <xdr:col>11</xdr:col>
      <xdr:colOff>409575</xdr:colOff>
      <xdr:row>28</xdr:row>
      <xdr:rowOff>57150</xdr:rowOff>
    </xdr:to>
    <xdr:graphicFrame macro="">
      <xdr:nvGraphicFramePr>
        <xdr:cNvPr id="6" name="Chart 5">
          <a:extLst>
            <a:ext uri="{FF2B5EF4-FFF2-40B4-BE49-F238E27FC236}">
              <a16:creationId xmlns:a16="http://schemas.microsoft.com/office/drawing/2014/main" id="{230075BE-1C95-4EE5-BA5A-6A3EBBC5E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533400</xdr:colOff>
      <xdr:row>16</xdr:row>
      <xdr:rowOff>47626</xdr:rowOff>
    </xdr:from>
    <xdr:to>
      <xdr:col>19</xdr:col>
      <xdr:colOff>66674</xdr:colOff>
      <xdr:row>28</xdr:row>
      <xdr:rowOff>85726</xdr:rowOff>
    </xdr:to>
    <xdr:graphicFrame macro="">
      <xdr:nvGraphicFramePr>
        <xdr:cNvPr id="7" name="Chart 6">
          <a:extLst>
            <a:ext uri="{FF2B5EF4-FFF2-40B4-BE49-F238E27FC236}">
              <a16:creationId xmlns:a16="http://schemas.microsoft.com/office/drawing/2014/main" id="{2B7A38F8-1A08-46EA-9D96-32FA00CDF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190500</xdr:colOff>
      <xdr:row>0</xdr:row>
      <xdr:rowOff>57150</xdr:rowOff>
    </xdr:from>
    <xdr:to>
      <xdr:col>24</xdr:col>
      <xdr:colOff>561976</xdr:colOff>
      <xdr:row>20</xdr:row>
      <xdr:rowOff>66675</xdr:rowOff>
    </xdr:to>
    <xdr:graphicFrame macro="">
      <xdr:nvGraphicFramePr>
        <xdr:cNvPr id="8" name="Chart 7">
          <a:extLst>
            <a:ext uri="{FF2B5EF4-FFF2-40B4-BE49-F238E27FC236}">
              <a16:creationId xmlns:a16="http://schemas.microsoft.com/office/drawing/2014/main" id="{8827E6CF-2FF1-42BE-84A0-9961FE761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0</xdr:row>
      <xdr:rowOff>9526</xdr:rowOff>
    </xdr:from>
    <xdr:to>
      <xdr:col>4</xdr:col>
      <xdr:colOff>9525</xdr:colOff>
      <xdr:row>7</xdr:row>
      <xdr:rowOff>1</xdr:rowOff>
    </xdr:to>
    <xdr:sp macro="" textlink="">
      <xdr:nvSpPr>
        <xdr:cNvPr id="9" name="Rectangle: Rounded Corners 8">
          <a:extLst>
            <a:ext uri="{FF2B5EF4-FFF2-40B4-BE49-F238E27FC236}">
              <a16:creationId xmlns:a16="http://schemas.microsoft.com/office/drawing/2014/main" id="{62117D93-7528-C0EB-27F3-8A1A2F059ADE}"/>
            </a:ext>
          </a:extLst>
        </xdr:cNvPr>
        <xdr:cNvSpPr/>
      </xdr:nvSpPr>
      <xdr:spPr>
        <a:xfrm>
          <a:off x="76200" y="9526"/>
          <a:ext cx="2371725" cy="1123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editAs="oneCell">
    <xdr:from>
      <xdr:col>2</xdr:col>
      <xdr:colOff>114300</xdr:colOff>
      <xdr:row>0</xdr:row>
      <xdr:rowOff>57150</xdr:rowOff>
    </xdr:from>
    <xdr:to>
      <xdr:col>3</xdr:col>
      <xdr:colOff>381122</xdr:colOff>
      <xdr:row>6</xdr:row>
      <xdr:rowOff>85865</xdr:rowOff>
    </xdr:to>
    <xdr:pic>
      <xdr:nvPicPr>
        <xdr:cNvPr id="12" name="Picture 11">
          <a:extLst>
            <a:ext uri="{FF2B5EF4-FFF2-40B4-BE49-F238E27FC236}">
              <a16:creationId xmlns:a16="http://schemas.microsoft.com/office/drawing/2014/main" id="{BBB8873D-9528-46B2-013D-EBAEB7005330}"/>
            </a:ext>
          </a:extLst>
        </xdr:cNvPr>
        <xdr:cNvPicPr>
          <a:picLocks noChangeAspect="1"/>
        </xdr:cNvPicPr>
      </xdr:nvPicPr>
      <xdr:blipFill>
        <a:blip xmlns:r="http://schemas.openxmlformats.org/officeDocument/2006/relationships" r:embed="rId5"/>
        <a:stretch>
          <a:fillRect/>
        </a:stretch>
      </xdr:blipFill>
      <xdr:spPr>
        <a:xfrm>
          <a:off x="1333500" y="57150"/>
          <a:ext cx="876422" cy="1000265"/>
        </a:xfrm>
        <a:prstGeom prst="rect">
          <a:avLst/>
        </a:prstGeom>
      </xdr:spPr>
    </xdr:pic>
    <xdr:clientData/>
  </xdr:twoCellAnchor>
  <xdr:twoCellAnchor>
    <xdr:from>
      <xdr:col>0</xdr:col>
      <xdr:colOff>266699</xdr:colOff>
      <xdr:row>0</xdr:row>
      <xdr:rowOff>133349</xdr:rowOff>
    </xdr:from>
    <xdr:to>
      <xdr:col>1</xdr:col>
      <xdr:colOff>561974</xdr:colOff>
      <xdr:row>2</xdr:row>
      <xdr:rowOff>85724</xdr:rowOff>
    </xdr:to>
    <xdr:sp macro="" textlink="">
      <xdr:nvSpPr>
        <xdr:cNvPr id="14" name="Rectangle: Rounded Corners 13">
          <a:extLst>
            <a:ext uri="{FF2B5EF4-FFF2-40B4-BE49-F238E27FC236}">
              <a16:creationId xmlns:a16="http://schemas.microsoft.com/office/drawing/2014/main" id="{13AF51CD-FB6F-C278-B62D-55F625B03FD4}"/>
            </a:ext>
          </a:extLst>
        </xdr:cNvPr>
        <xdr:cNvSpPr/>
      </xdr:nvSpPr>
      <xdr:spPr>
        <a:xfrm>
          <a:off x="266699" y="133349"/>
          <a:ext cx="904875"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r>
            <a:rPr lang="en-US" sz="1200"/>
            <a:t>Total Sales</a:t>
          </a:r>
          <a:endParaRPr lang="ar-EG" sz="1200"/>
        </a:p>
      </xdr:txBody>
    </xdr:sp>
    <xdr:clientData/>
  </xdr:twoCellAnchor>
  <xdr:twoCellAnchor>
    <xdr:from>
      <xdr:col>0</xdr:col>
      <xdr:colOff>95250</xdr:colOff>
      <xdr:row>6</xdr:row>
      <xdr:rowOff>152400</xdr:rowOff>
    </xdr:from>
    <xdr:to>
      <xdr:col>4</xdr:col>
      <xdr:colOff>38100</xdr:colOff>
      <xdr:row>14</xdr:row>
      <xdr:rowOff>9525</xdr:rowOff>
    </xdr:to>
    <xdr:sp macro="" textlink="">
      <xdr:nvSpPr>
        <xdr:cNvPr id="2" name="Rectangle: Rounded Corners 1">
          <a:extLst>
            <a:ext uri="{FF2B5EF4-FFF2-40B4-BE49-F238E27FC236}">
              <a16:creationId xmlns:a16="http://schemas.microsoft.com/office/drawing/2014/main" id="{06C82E11-C117-6112-7111-AFAC5408B5AB}"/>
            </a:ext>
          </a:extLst>
        </xdr:cNvPr>
        <xdr:cNvSpPr/>
      </xdr:nvSpPr>
      <xdr:spPr>
        <a:xfrm>
          <a:off x="95250" y="1123950"/>
          <a:ext cx="2381250" cy="11525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editAs="oneCell">
    <xdr:from>
      <xdr:col>2</xdr:col>
      <xdr:colOff>104775</xdr:colOff>
      <xdr:row>7</xdr:row>
      <xdr:rowOff>57150</xdr:rowOff>
    </xdr:from>
    <xdr:to>
      <xdr:col>3</xdr:col>
      <xdr:colOff>594166</xdr:colOff>
      <xdr:row>14</xdr:row>
      <xdr:rowOff>22666</xdr:rowOff>
    </xdr:to>
    <xdr:pic>
      <xdr:nvPicPr>
        <xdr:cNvPr id="11" name="Picture 10">
          <a:extLst>
            <a:ext uri="{FF2B5EF4-FFF2-40B4-BE49-F238E27FC236}">
              <a16:creationId xmlns:a16="http://schemas.microsoft.com/office/drawing/2014/main" id="{5DAE98EC-20ED-80BC-FC41-78BE869EBF7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23975" y="1190625"/>
          <a:ext cx="1098991" cy="1098991"/>
        </a:xfrm>
        <a:prstGeom prst="rect">
          <a:avLst/>
        </a:prstGeom>
      </xdr:spPr>
    </xdr:pic>
    <xdr:clientData/>
  </xdr:twoCellAnchor>
  <xdr:twoCellAnchor>
    <xdr:from>
      <xdr:col>0</xdr:col>
      <xdr:colOff>333376</xdr:colOff>
      <xdr:row>10</xdr:row>
      <xdr:rowOff>66675</xdr:rowOff>
    </xdr:from>
    <xdr:to>
      <xdr:col>2</xdr:col>
      <xdr:colOff>104776</xdr:colOff>
      <xdr:row>13</xdr:row>
      <xdr:rowOff>104775</xdr:rowOff>
    </xdr:to>
    <xdr:sp macro="" textlink="'Pivot Table'!B48">
      <xdr:nvSpPr>
        <xdr:cNvPr id="15" name="Rectangle: Rounded Corners 14">
          <a:extLst>
            <a:ext uri="{FF2B5EF4-FFF2-40B4-BE49-F238E27FC236}">
              <a16:creationId xmlns:a16="http://schemas.microsoft.com/office/drawing/2014/main" id="{D17403CD-DB3D-7A4C-3D09-21469CFCBFF6}"/>
            </a:ext>
          </a:extLst>
        </xdr:cNvPr>
        <xdr:cNvSpPr/>
      </xdr:nvSpPr>
      <xdr:spPr>
        <a:xfrm>
          <a:off x="333376" y="1685925"/>
          <a:ext cx="990600" cy="52387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fld id="{94D3D272-051D-4EDB-BB45-F1B827C34FBE}" type="TxLink">
            <a:rPr lang="en-US" sz="1800" b="0" i="0" u="none" strike="noStrike">
              <a:solidFill>
                <a:srgbClr val="000000"/>
              </a:solidFill>
              <a:latin typeface="MS Sans Serif"/>
            </a:rPr>
            <a:pPr algn="l"/>
            <a:t> </a:t>
          </a:fld>
          <a:endParaRPr lang="ar-EG" sz="2400"/>
        </a:p>
      </xdr:txBody>
    </xdr:sp>
    <xdr:clientData/>
  </xdr:twoCellAnchor>
  <xdr:twoCellAnchor>
    <xdr:from>
      <xdr:col>0</xdr:col>
      <xdr:colOff>276225</xdr:colOff>
      <xdr:row>7</xdr:row>
      <xdr:rowOff>95250</xdr:rowOff>
    </xdr:from>
    <xdr:to>
      <xdr:col>2</xdr:col>
      <xdr:colOff>47625</xdr:colOff>
      <xdr:row>10</xdr:row>
      <xdr:rowOff>142875</xdr:rowOff>
    </xdr:to>
    <xdr:sp macro="" textlink="">
      <xdr:nvSpPr>
        <xdr:cNvPr id="16" name="Rectangle: Rounded Corners 15">
          <a:extLst>
            <a:ext uri="{FF2B5EF4-FFF2-40B4-BE49-F238E27FC236}">
              <a16:creationId xmlns:a16="http://schemas.microsoft.com/office/drawing/2014/main" id="{CF65CB9C-40C6-8824-E963-75167E201705}"/>
            </a:ext>
          </a:extLst>
        </xdr:cNvPr>
        <xdr:cNvSpPr/>
      </xdr:nvSpPr>
      <xdr:spPr>
        <a:xfrm>
          <a:off x="276225" y="1228725"/>
          <a:ext cx="990600" cy="5334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r>
            <a:rPr lang="en-US" sz="1100"/>
            <a:t>Average of Sales</a:t>
          </a:r>
          <a:endParaRPr lang="ar-EG" sz="1100"/>
        </a:p>
      </xdr:txBody>
    </xdr:sp>
    <xdr:clientData/>
  </xdr:twoCellAnchor>
  <xdr:twoCellAnchor editAs="oneCell">
    <xdr:from>
      <xdr:col>2</xdr:col>
      <xdr:colOff>28575</xdr:colOff>
      <xdr:row>14</xdr:row>
      <xdr:rowOff>38100</xdr:rowOff>
    </xdr:from>
    <xdr:to>
      <xdr:col>3</xdr:col>
      <xdr:colOff>561975</xdr:colOff>
      <xdr:row>24</xdr:row>
      <xdr:rowOff>47625</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A82833AE-F33B-4CDB-9B88-6B50B189CC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47775" y="2305050"/>
              <a:ext cx="1143000" cy="16287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47626</xdr:colOff>
      <xdr:row>14</xdr:row>
      <xdr:rowOff>28576</xdr:rowOff>
    </xdr:from>
    <xdr:to>
      <xdr:col>1</xdr:col>
      <xdr:colOff>590550</xdr:colOff>
      <xdr:row>24</xdr:row>
      <xdr:rowOff>66675</xdr:rowOff>
    </xdr:to>
    <mc:AlternateContent xmlns:mc="http://schemas.openxmlformats.org/markup-compatibility/2006" xmlns:a14="http://schemas.microsoft.com/office/drawing/2010/main">
      <mc:Choice Requires="a14">
        <xdr:graphicFrame macro="">
          <xdr:nvGraphicFramePr>
            <xdr:cNvPr id="19" name="Product Category">
              <a:extLst>
                <a:ext uri="{FF2B5EF4-FFF2-40B4-BE49-F238E27FC236}">
                  <a16:creationId xmlns:a16="http://schemas.microsoft.com/office/drawing/2014/main" id="{667AAA70-BCF8-4EA0-ACF4-3366EFF249D2}"/>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47626" y="2295526"/>
              <a:ext cx="1152524" cy="1657349"/>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xdr:colOff>
      <xdr:row>24</xdr:row>
      <xdr:rowOff>66675</xdr:rowOff>
    </xdr:from>
    <xdr:to>
      <xdr:col>3</xdr:col>
      <xdr:colOff>581025</xdr:colOff>
      <xdr:row>33</xdr:row>
      <xdr:rowOff>57150</xdr:rowOff>
    </xdr:to>
    <mc:AlternateContent xmlns:mc="http://schemas.openxmlformats.org/markup-compatibility/2006" xmlns:a14="http://schemas.microsoft.com/office/drawing/2010/main">
      <mc:Choice Requires="a14">
        <xdr:graphicFrame macro="">
          <xdr:nvGraphicFramePr>
            <xdr:cNvPr id="20" name="Order Priority">
              <a:extLst>
                <a:ext uri="{FF2B5EF4-FFF2-40B4-BE49-F238E27FC236}">
                  <a16:creationId xmlns:a16="http://schemas.microsoft.com/office/drawing/2014/main" id="{FE073FE1-8249-4014-8E82-17E06F8BD757}"/>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mlns="">
        <xdr:sp macro="" textlink="">
          <xdr:nvSpPr>
            <xdr:cNvPr id="0" name=""/>
            <xdr:cNvSpPr>
              <a:spLocks noTextEdit="1"/>
            </xdr:cNvSpPr>
          </xdr:nvSpPr>
          <xdr:spPr>
            <a:xfrm>
              <a:off x="1047750" y="3952875"/>
              <a:ext cx="1381124" cy="211455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571499</xdr:colOff>
      <xdr:row>0</xdr:row>
      <xdr:rowOff>76200</xdr:rowOff>
    </xdr:from>
    <xdr:to>
      <xdr:col>19</xdr:col>
      <xdr:colOff>66674</xdr:colOff>
      <xdr:row>15</xdr:row>
      <xdr:rowOff>0</xdr:rowOff>
    </xdr:to>
    <xdr:graphicFrame macro="">
      <xdr:nvGraphicFramePr>
        <xdr:cNvPr id="10" name="Chart 9">
          <a:extLst>
            <a:ext uri="{FF2B5EF4-FFF2-40B4-BE49-F238E27FC236}">
              <a16:creationId xmlns:a16="http://schemas.microsoft.com/office/drawing/2014/main" id="{7DEF3664-8BB3-4A38-95BA-FAC406170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295275</xdr:colOff>
      <xdr:row>2</xdr:row>
      <xdr:rowOff>104775</xdr:rowOff>
    </xdr:from>
    <xdr:to>
      <xdr:col>1</xdr:col>
      <xdr:colOff>561975</xdr:colOff>
      <xdr:row>5</xdr:row>
      <xdr:rowOff>28575</xdr:rowOff>
    </xdr:to>
    <xdr:sp macro="" textlink="'Pivot Table'!F27">
      <xdr:nvSpPr>
        <xdr:cNvPr id="17" name="Rectangle: Rounded Corners 16">
          <a:extLst>
            <a:ext uri="{FF2B5EF4-FFF2-40B4-BE49-F238E27FC236}">
              <a16:creationId xmlns:a16="http://schemas.microsoft.com/office/drawing/2014/main" id="{888FDBDB-EE20-526A-44EE-03AC9E80FA90}"/>
            </a:ext>
          </a:extLst>
        </xdr:cNvPr>
        <xdr:cNvSpPr/>
      </xdr:nvSpPr>
      <xdr:spPr>
        <a:xfrm>
          <a:off x="295275" y="428625"/>
          <a:ext cx="876300" cy="40957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fld id="{DBCC4576-893C-47E5-AF82-27923D632DF9}" type="TxLink">
            <a:rPr lang="en-US" sz="1600" b="0" i="0" u="none" strike="noStrike">
              <a:solidFill>
                <a:srgbClr val="000000"/>
              </a:solidFill>
              <a:latin typeface="MS Sans Serif"/>
            </a:rPr>
            <a:pPr algn="l"/>
            <a:t> </a:t>
          </a:fld>
          <a:endParaRPr lang="ar-EG" sz="2000"/>
        </a:p>
      </xdr:txBody>
    </xdr:sp>
    <xdr:clientData/>
  </xdr:twoCellAnchor>
  <xdr:twoCellAnchor>
    <xdr:from>
      <xdr:col>19</xdr:col>
      <xdr:colOff>219075</xdr:colOff>
      <xdr:row>20</xdr:row>
      <xdr:rowOff>104775</xdr:rowOff>
    </xdr:from>
    <xdr:to>
      <xdr:col>24</xdr:col>
      <xdr:colOff>514351</xdr:colOff>
      <xdr:row>35</xdr:row>
      <xdr:rowOff>57149</xdr:rowOff>
    </xdr:to>
    <xdr:graphicFrame macro="">
      <xdr:nvGraphicFramePr>
        <xdr:cNvPr id="21" name="Chart 20">
          <a:extLst>
            <a:ext uri="{FF2B5EF4-FFF2-40B4-BE49-F238E27FC236}">
              <a16:creationId xmlns:a16="http://schemas.microsoft.com/office/drawing/2014/main" id="{7FB7EFD1-6E39-4575-8FEA-9B149B053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47626</xdr:colOff>
      <xdr:row>24</xdr:row>
      <xdr:rowOff>95250</xdr:rowOff>
    </xdr:from>
    <xdr:to>
      <xdr:col>1</xdr:col>
      <xdr:colOff>600076</xdr:colOff>
      <xdr:row>33</xdr:row>
      <xdr:rowOff>114300</xdr:rowOff>
    </xdr:to>
    <mc:AlternateContent xmlns:mc="http://schemas.openxmlformats.org/markup-compatibility/2006" xmlns:a14="http://schemas.microsoft.com/office/drawing/2010/main">
      <mc:Choice Requires="a14">
        <xdr:graphicFrame macro="">
          <xdr:nvGraphicFramePr>
            <xdr:cNvPr id="23" name="Status">
              <a:extLst>
                <a:ext uri="{FF2B5EF4-FFF2-40B4-BE49-F238E27FC236}">
                  <a16:creationId xmlns:a16="http://schemas.microsoft.com/office/drawing/2014/main" id="{CBAC53B6-D535-4790-9625-46C6049BF65D}"/>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47626" y="3981450"/>
              <a:ext cx="1162050" cy="14763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33</xdr:row>
      <xdr:rowOff>152400</xdr:rowOff>
    </xdr:from>
    <xdr:to>
      <xdr:col>3</xdr:col>
      <xdr:colOff>590550</xdr:colOff>
      <xdr:row>41</xdr:row>
      <xdr:rowOff>66676</xdr:rowOff>
    </xdr:to>
    <mc:AlternateContent xmlns:mc="http://schemas.openxmlformats.org/markup-compatibility/2006" xmlns:a14="http://schemas.microsoft.com/office/drawing/2010/main">
      <mc:Choice Requires="a14">
        <xdr:graphicFrame macro="">
          <xdr:nvGraphicFramePr>
            <xdr:cNvPr id="24" name="Order ID">
              <a:extLst>
                <a:ext uri="{FF2B5EF4-FFF2-40B4-BE49-F238E27FC236}">
                  <a16:creationId xmlns:a16="http://schemas.microsoft.com/office/drawing/2014/main" id="{75E1B1BE-FDE2-4F20-AE94-AF4FA0B72956}"/>
                </a:ext>
              </a:extLst>
            </xdr:cNvPr>
            <xdr:cNvGraphicFramePr/>
          </xdr:nvGraphicFramePr>
          <xdr:xfrm>
            <a:off x="0" y="0"/>
            <a:ext cx="0" cy="0"/>
          </xdr:xfrm>
          <a:graphic>
            <a:graphicData uri="http://schemas.microsoft.com/office/drawing/2010/slicer">
              <sle:slicer xmlns:sle="http://schemas.microsoft.com/office/drawing/2010/slicer" name="Order ID"/>
            </a:graphicData>
          </a:graphic>
        </xdr:graphicFrame>
      </mc:Choice>
      <mc:Fallback xmlns="">
        <xdr:sp macro="" textlink="">
          <xdr:nvSpPr>
            <xdr:cNvPr id="0" name=""/>
            <xdr:cNvSpPr>
              <a:spLocks noTextEdit="1"/>
            </xdr:cNvSpPr>
          </xdr:nvSpPr>
          <xdr:spPr>
            <a:xfrm>
              <a:off x="1219200" y="5495925"/>
              <a:ext cx="1200150" cy="1209676"/>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66674</xdr:colOff>
      <xdr:row>29</xdr:row>
      <xdr:rowOff>38100</xdr:rowOff>
    </xdr:from>
    <xdr:to>
      <xdr:col>19</xdr:col>
      <xdr:colOff>95249</xdr:colOff>
      <xdr:row>40</xdr:row>
      <xdr:rowOff>142874</xdr:rowOff>
    </xdr:to>
    <xdr:graphicFrame macro="">
      <xdr:nvGraphicFramePr>
        <xdr:cNvPr id="26" name="Chart 25">
          <a:extLst>
            <a:ext uri="{FF2B5EF4-FFF2-40B4-BE49-F238E27FC236}">
              <a16:creationId xmlns:a16="http://schemas.microsoft.com/office/drawing/2014/main" id="{30C126C0-F9D1-4629-A2D1-36AA1BBB3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57150</xdr:colOff>
      <xdr:row>34</xdr:row>
      <xdr:rowOff>0</xdr:rowOff>
    </xdr:from>
    <xdr:to>
      <xdr:col>1</xdr:col>
      <xdr:colOff>514350</xdr:colOff>
      <xdr:row>41</xdr:row>
      <xdr:rowOff>95250</xdr:rowOff>
    </xdr:to>
    <mc:AlternateContent xmlns:mc="http://schemas.openxmlformats.org/markup-compatibility/2006" xmlns:a14="http://schemas.microsoft.com/office/drawing/2010/main">
      <mc:Choice Requires="a14">
        <xdr:graphicFrame macro="">
          <xdr:nvGraphicFramePr>
            <xdr:cNvPr id="27" name="Month">
              <a:extLst>
                <a:ext uri="{FF2B5EF4-FFF2-40B4-BE49-F238E27FC236}">
                  <a16:creationId xmlns:a16="http://schemas.microsoft.com/office/drawing/2014/main" id="{4E323C62-7DC3-4076-A86B-2DB19E5DF75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7150" y="5505450"/>
              <a:ext cx="1066800" cy="12287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133350</xdr:colOff>
      <xdr:row>28</xdr:row>
      <xdr:rowOff>76200</xdr:rowOff>
    </xdr:from>
    <xdr:to>
      <xdr:col>11</xdr:col>
      <xdr:colOff>257175</xdr:colOff>
      <xdr:row>41</xdr:row>
      <xdr:rowOff>114300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5FB053FA-C640-4211-9178-00BC38DBCE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2571750" y="4610100"/>
              <a:ext cx="4391025" cy="2143125"/>
            </a:xfrm>
            <a:prstGeom prst="rect">
              <a:avLst/>
            </a:prstGeom>
            <a:solidFill>
              <a:prstClr val="white"/>
            </a:solidFill>
            <a:ln w="1">
              <a:solidFill>
                <a:prstClr val="green"/>
              </a:solidFill>
            </a:ln>
          </xdr:spPr>
          <xdr:txBody>
            <a:bodyPr vertOverflow="clip" horzOverflow="clip"/>
            <a:lstStyle/>
            <a:p>
              <a:r>
                <a:rPr lang="ar-EG"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829.640619675927" createdVersion="8" refreshedVersion="8" minRefreshableVersion="3" recordCount="1952" xr:uid="{A47DD308-C156-4823-87A7-4325B094040D}">
  <cacheSource type="worksheet">
    <worksheetSource name="Table1"/>
  </cacheSource>
  <cacheFields count="34">
    <cacheField name="Row ID" numFmtId="1">
      <sharedItems containsSemiMixedTypes="0" containsString="0" containsNumber="1" containsInteger="1" minValue="64" maxValue="26389"/>
    </cacheField>
    <cacheField name="Order Priority" numFmtId="0">
      <sharedItems count="6">
        <s v="High"/>
        <s v="Not Specified"/>
        <s v="Critical"/>
        <s v="Medium"/>
        <s v="Low"/>
        <s v="Critical "/>
      </sharedItems>
    </cacheField>
    <cacheField name="Discount" numFmtId="9">
      <sharedItems containsSemiMixedTypes="0" containsString="0" containsNumber="1" minValue="0" maxValue="0.21"/>
    </cacheField>
    <cacheField name="Unit Price" numFmtId="165">
      <sharedItems containsSemiMixedTypes="0" containsString="0" containsNumber="1" minValue="1.1399999999999999" maxValue="6783.02"/>
    </cacheField>
    <cacheField name="Shipping Cost" numFmtId="164">
      <sharedItems containsSemiMixedTypes="0" containsString="0" containsNumber="1" minValue="0.49" maxValue="164.73"/>
    </cacheField>
    <cacheField name="Customer ID" numFmtId="1">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Order ID" numFmtId="1">
      <sharedItems containsSemiMixedTypes="0" containsString="0" containsNumber="1" containsInteger="1" minValue="359" maxValue="91586"/>
    </cacheField>
    <cacheField name="Product Base Margin" numFmtId="0">
      <sharedItems containsSemiMixedTypes="0" containsString="0" containsNumber="1" minValue="0" maxValue="0.85"/>
    </cacheField>
    <cacheField name="Country" numFmtId="0">
      <sharedItems count="1">
        <s v="United States"/>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acheField>
    <cacheField name="Postal Code" numFmtId="1">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fieldGroup par="33"/>
    </cacheField>
    <cacheField name="Year" numFmtId="1">
      <sharedItems containsSemiMixedTypes="0" containsString="0" containsNumber="1" containsInteger="1" minValue="2015" maxValue="2015"/>
    </cacheField>
    <cacheField name="Month" numFmtId="1">
      <sharedItems containsSemiMixedTypes="0" containsString="0" containsNumber="1" containsInteger="1" minValue="1" maxValue="6" count="6">
        <n v="1"/>
        <n v="6"/>
        <n v="2"/>
        <n v="5"/>
        <n v="4"/>
        <n v="3"/>
      </sharedItems>
    </cacheField>
    <cacheField name="Day" numFmtId="1">
      <sharedItems containsSemiMixedTypes="0" containsString="0" containsNumber="1" containsInteger="1" minValue="1" maxValue="31"/>
    </cacheField>
    <cacheField name="Ship Date" numFmtId="14">
      <sharedItems containsSemiMixedTypes="0" containsNonDate="0" containsDate="1" containsString="0" minDate="2015-01-02T00:00:00" maxDate="2015-07-09T00:00:00"/>
    </cacheField>
    <cacheField name="Date From order to ship" numFmtId="1">
      <sharedItems containsSemiMixedTypes="0" containsString="0" containsNumber="1" containsInteger="1" minValue="0" maxValue="10"/>
    </cacheField>
    <cacheField name="Profit" numFmtId="1">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ount="1922">
        <n v="13.01"/>
        <n v="6362.85"/>
        <n v="211.15"/>
        <n v="1164.45"/>
        <n v="22.23"/>
        <n v="13.99"/>
        <n v="14.26"/>
        <n v="33.47"/>
        <n v="379.53"/>
        <n v="18.8"/>
        <n v="945.99"/>
        <n v="455.77"/>
        <n v="231.79"/>
        <n v="1876.69"/>
        <n v="293.06"/>
        <n v="914.29"/>
        <n v="67.489999999999995"/>
        <n v="2.25"/>
        <n v="54.78"/>
        <n v="424.68"/>
        <n v="40.17"/>
        <n v="783.55"/>
        <n v="3838.14"/>
        <n v="58.68"/>
        <n v="53.1"/>
        <n v="647.07000000000005"/>
        <n v="627.04"/>
        <n v="3267.55"/>
        <n v="110.19"/>
        <n v="73.55"/>
        <n v="29.57"/>
        <n v="22.85"/>
        <n v="506.39"/>
        <n v="4"/>
        <n v="589.79999999999995"/>
        <n v="1225.5999999999999"/>
        <n v="1239.06"/>
        <n v="4083.19"/>
        <n v="4902.38"/>
        <n v="5718.85"/>
        <n v="1400.53"/>
        <n v="1821.89"/>
        <n v="90.98"/>
        <n v="10728"/>
        <n v="3127.69"/>
        <n v="41.82"/>
        <n v="2875.72"/>
        <n v="170.8"/>
        <n v="53.54"/>
        <n v="3363.53"/>
        <n v="132.08000000000001"/>
        <n v="45.34"/>
        <n v="216.04"/>
        <n v="6276.34"/>
        <n v="2664.4"/>
        <n v="1526.68"/>
        <n v="1952.56"/>
        <n v="303.58999999999997"/>
        <n v="9459.94"/>
        <n v="1233.32"/>
        <n v="47.31"/>
        <n v="2441.27"/>
        <n v="11.13"/>
        <n v="29.5"/>
        <n v="58.33"/>
        <n v="20.420000000000002"/>
        <n v="26.07"/>
        <n v="122.23"/>
        <n v="228.46"/>
        <n v="77.61"/>
        <n v="99.94"/>
        <n v="59.85"/>
        <n v="1708.73"/>
        <n v="94.97"/>
        <n v="10.23"/>
        <n v="217.23"/>
        <n v="101.74"/>
        <n v="84.52"/>
        <n v="312.58999999999997"/>
        <n v="64.400000000000006"/>
        <n v="14.65"/>
        <n v="453.62"/>
        <n v="193.59"/>
        <n v="929.57"/>
        <n v="62.46"/>
        <n v="28.11"/>
        <n v="5.5"/>
        <n v="667.84"/>
        <n v="292.23"/>
        <n v="772.56"/>
        <n v="1050.08"/>
        <n v="33.82"/>
        <n v="715.55"/>
        <n v="45.63"/>
        <n v="1839.91"/>
        <n v="130.62"/>
        <n v="6945.16"/>
        <n v="30.94"/>
        <n v="3.42"/>
        <n v="901.81"/>
        <n v="186.59"/>
        <n v="250.5"/>
        <n v="221.24"/>
        <n v="46.65"/>
        <n v="164.71"/>
        <n v="79.680000000000007"/>
        <n v="53.26"/>
        <n v="203.49"/>
        <n v="2356.0100000000002"/>
        <n v="224.12"/>
        <n v="140.30000000000001"/>
        <n v="28.2"/>
        <n v="71.55"/>
        <n v="3108.98"/>
        <n v="12599.55"/>
        <n v="34.65"/>
        <n v="85.79"/>
        <n v="17.61"/>
        <n v="27.3"/>
        <n v="64.75"/>
        <n v="62.98"/>
        <n v="21.2"/>
        <n v="173.32"/>
        <n v="42.29"/>
        <n v="730.37"/>
        <n v="450.49"/>
        <n v="58.8"/>
        <n v="120.47"/>
        <n v="1599.96"/>
        <n v="197.59"/>
        <n v="33.04"/>
        <n v="27.45"/>
        <n v="4775.1099999999997"/>
        <n v="57.41"/>
        <n v="2809.87"/>
        <n v="79.930000000000007"/>
        <n v="873.18"/>
        <n v="798.69"/>
        <n v="792.11"/>
        <n v="28.73"/>
        <n v="109.74"/>
        <n v="1543.55"/>
        <n v="1332.82"/>
        <n v="34.64"/>
        <n v="52.47"/>
        <n v="26.38"/>
        <n v="304.33999999999997"/>
        <n v="1300.81"/>
        <n v="67.86"/>
        <n v="747.28"/>
        <n v="18.670000000000002"/>
        <n v="210.77"/>
        <n v="209.12"/>
        <n v="1287.17"/>
        <n v="46.17"/>
        <n v="899.81"/>
        <n v="68.459999999999994"/>
        <n v="885.23"/>
        <n v="836.47"/>
        <n v="189.83"/>
        <n v="61.52"/>
        <n v="8.3000000000000007"/>
        <n v="416.95"/>
        <n v="18.71"/>
        <n v="40.950000000000003"/>
        <n v="1155.73"/>
        <n v="192.3"/>
        <n v="748.1"/>
        <n v="102.54"/>
        <n v="70.16"/>
        <n v="1240.57"/>
        <n v="280.62"/>
        <n v="3206.94"/>
        <n v="43.08"/>
        <n v="66.55"/>
        <n v="103.49"/>
        <n v="192.18"/>
        <n v="89.76"/>
        <n v="28.46"/>
        <n v="1170.21"/>
        <n v="243.32"/>
        <n v="3825.32"/>
        <n v="8.5299999999999994"/>
        <n v="40.299999999999997"/>
        <n v="111.88"/>
        <n v="73.97"/>
        <n v="111.86"/>
        <n v="18.489999999999998"/>
        <n v="212.89"/>
        <n v="5555.6"/>
        <n v="55.54"/>
        <n v="1440.34"/>
        <n v="84.76"/>
        <n v="104.84"/>
        <n v="1714.93"/>
        <n v="107.95"/>
        <n v="1967.98"/>
        <n v="394.1"/>
        <n v="266.39"/>
        <n v="51.82"/>
        <n v="9539.6"/>
        <n v="109.86"/>
        <n v="1426.51"/>
        <n v="2331.9"/>
        <n v="27.47"/>
        <n v="460.87"/>
        <n v="394.51"/>
        <n v="38.65"/>
        <n v="279.83"/>
        <n v="126.9"/>
        <n v="22.82"/>
        <n v="188.66"/>
        <n v="1845.23"/>
        <n v="37.159999999999997"/>
        <n v="43.65"/>
        <n v="31.44"/>
        <n v="64.59"/>
        <n v="461.94"/>
        <n v="1216.32"/>
        <n v="1989.32"/>
        <n v="72.760000000000005"/>
        <n v="400.47"/>
        <n v="1531.31"/>
        <n v="919.09"/>
        <n v="236.46"/>
        <n v="73.819999999999993"/>
        <n v="243.11"/>
        <n v="952.26"/>
        <n v="355.92"/>
        <n v="101.71"/>
        <n v="1766.68"/>
        <n v="29.02"/>
        <n v="159.51"/>
        <n v="1838.85"/>
        <n v="35.479999999999997"/>
        <n v="434.31"/>
        <n v="19.86"/>
        <n v="23.26"/>
        <n v="51.83"/>
        <n v="32.4"/>
        <n v="492.9"/>
        <n v="1081.54"/>
        <n v="1132.8399999999999"/>
        <n v="143.63"/>
        <n v="73.040000000000006"/>
        <n v="33.35"/>
        <n v="60.24"/>
        <n v="718.03"/>
        <n v="179.51"/>
        <n v="73.180000000000007"/>
        <n v="8.82"/>
        <n v="5976.09"/>
        <n v="8.77"/>
        <n v="20.87"/>
        <n v="25.7"/>
        <n v="229.57"/>
        <n v="66.7"/>
        <n v="217"/>
        <n v="31670.6"/>
        <n v="239.82"/>
        <n v="66.709999999999994"/>
        <n v="87.16"/>
        <n v="101.26"/>
        <n v="17.399999999999999"/>
        <n v="52.93"/>
        <n v="8637.44"/>
        <n v="59.95"/>
        <n v="5062.49"/>
        <n v="646.97"/>
        <n v="946.29"/>
        <n v="123"/>
        <n v="554.08000000000004"/>
        <n v="152.54"/>
        <n v="89.79"/>
        <n v="199.76"/>
        <n v="480.37"/>
        <n v="5.76"/>
        <n v="3112.13"/>
        <n v="2589.0100000000002"/>
        <n v="1893.93"/>
        <n v="211.13"/>
        <n v="25.39"/>
        <n v="87.27"/>
        <n v="403.25"/>
        <n v="414.49"/>
        <n v="469.69"/>
        <n v="8585.67"/>
        <n v="57.37"/>
        <n v="66.319999999999993"/>
        <n v="18.75"/>
        <n v="188.51"/>
        <n v="6720.88"/>
        <n v="102.21"/>
        <n v="31.18"/>
        <n v="267.52999999999997"/>
        <n v="43046.2"/>
        <n v="330.21"/>
        <n v="6831.37"/>
        <n v="10331.09"/>
        <n v="83.86"/>
        <n v="1707.84"/>
        <n v="66.88"/>
        <n v="274.91000000000003"/>
        <n v="1128.74"/>
        <n v="805.99"/>
        <n v="1066.54"/>
        <n v="65.739999999999995"/>
        <n v="5.84"/>
        <n v="405.57"/>
        <n v="32.6"/>
        <n v="515.88"/>
        <n v="25.06"/>
        <n v="578.24"/>
        <n v="116.93"/>
        <n v="170.45"/>
        <n v="285.87"/>
        <n v="20.37"/>
        <n v="17.440000000000001"/>
        <n v="702.68"/>
        <n v="67.239999999999995"/>
        <n v="24.27"/>
        <n v="38.53"/>
        <n v="4910.72"/>
        <n v="116.8"/>
        <n v="32.39"/>
        <n v="227.79"/>
        <n v="5679.59"/>
        <n v="102.32"/>
        <n v="1494.63"/>
        <n v="46.23"/>
        <n v="279.27999999999997"/>
        <n v="70.06"/>
        <n v="81.819999999999993"/>
        <n v="13.16"/>
        <n v="205.98"/>
        <n v="31.46"/>
        <n v="948.97"/>
        <n v="136.99"/>
        <n v="99.36"/>
        <n v="9580"/>
        <n v="28.32"/>
        <n v="2309.4899999999998"/>
        <n v="1232.01"/>
        <n v="506.38"/>
        <n v="1042.72"/>
        <n v="1769.91"/>
        <n v="6686.34"/>
        <n v="4620.05"/>
        <n v="1912.98"/>
        <n v="4170.87"/>
        <n v="818.81"/>
        <n v="34.11"/>
        <n v="154.71"/>
        <n v="192.33"/>
        <n v="6901.25"/>
        <n v="148.94"/>
        <n v="200.68"/>
        <n v="29.92"/>
        <n v="19.73"/>
        <n v="615.54"/>
        <n v="261.33999999999997"/>
        <n v="202.41"/>
        <n v="793.39"/>
        <n v="54.04"/>
        <n v="832.14"/>
        <n v="221.06"/>
        <n v="58.67"/>
        <n v="101.06"/>
        <n v="1429.81"/>
        <n v="34.97"/>
        <n v="308.86"/>
        <n v="485.01"/>
        <n v="81.14"/>
        <n v="10.11"/>
        <n v="6621.17"/>
        <n v="253.78"/>
        <n v="69.959999999999994"/>
        <n v="2716.09"/>
        <n v="21.34"/>
        <n v="17.420000000000002"/>
        <n v="49.81"/>
        <n v="3722.41"/>
        <n v="95.1"/>
        <n v="734.74"/>
        <n v="1882.87"/>
        <n v="8834.58"/>
        <n v="78.540000000000006"/>
        <n v="605.1"/>
        <n v="355.84"/>
        <n v="1346.32"/>
        <n v="292.18"/>
        <n v="322.02999999999997"/>
        <n v="2470.84"/>
        <n v="5250.66"/>
        <n v="1423.35"/>
        <n v="1154.1199999999999"/>
        <n v="32.5"/>
        <n v="193.95"/>
        <n v="158.80000000000001"/>
        <n v="274.26"/>
        <n v="83.16"/>
        <n v="261.93"/>
        <n v="210.1"/>
        <n v="6499.87"/>
        <n v="351.56"/>
        <n v="87.89"/>
        <n v="6.5"/>
        <n v="68.56"/>
        <n v="20.79"/>
        <n v="67.91"/>
        <n v="40.369999999999997"/>
        <n v="122.25"/>
        <n v="206.09"/>
        <n v="66.900000000000006"/>
        <n v="43.13"/>
        <n v="11.21"/>
        <n v="100.38"/>
        <n v="1178.32"/>
        <n v="2016.32"/>
        <n v="612.25"/>
        <n v="313.63"/>
        <n v="397.17"/>
        <n v="63.48"/>
        <n v="47.64"/>
        <n v="1545.58"/>
        <n v="2104.9899999999998"/>
        <n v="353.1"/>
        <n v="257.52"/>
        <n v="411.64"/>
        <n v="17.59"/>
        <n v="141.54"/>
        <n v="905.4"/>
        <n v="243.86"/>
        <n v="39.97"/>
        <n v="92.96"/>
        <n v="1362.2"/>
        <n v="336.64"/>
        <n v="429.33"/>
        <n v="44.66"/>
        <n v="1619.95"/>
        <n v="56.44"/>
        <n v="56.73"/>
        <n v="64.41"/>
        <n v="344.57"/>
        <n v="279.01"/>
        <n v="614.99"/>
        <n v="76.23"/>
        <n v="99.92"/>
        <n v="79.400000000000006"/>
        <n v="15.49"/>
        <n v="18.59"/>
        <n v="834.08"/>
        <n v="50.88"/>
        <n v="958.46"/>
        <n v="368.84"/>
        <n v="30.86"/>
        <n v="568.25"/>
        <n v="126.66"/>
        <n v="93.82"/>
        <n v="8332.91"/>
        <n v="5.9"/>
        <n v="80.23"/>
        <n v="2044.9"/>
        <n v="53.3"/>
        <n v="21.93"/>
        <n v="89.91"/>
        <n v="138.51"/>
        <n v="41.96"/>
        <n v="300.63"/>
        <n v="240.46"/>
        <n v="74.08"/>
        <n v="5.28"/>
        <n v="50.83"/>
        <n v="39.26"/>
        <n v="606.51"/>
        <n v="64.89"/>
        <n v="267.2"/>
        <n v="86.79"/>
        <n v="292.37"/>
        <n v="682.79"/>
        <n v="125.77"/>
        <n v="3918.98"/>
        <n v="31.24"/>
        <n v="74.77"/>
        <n v="127.81"/>
        <n v="78.59"/>
        <n v="497.11"/>
        <n v="27.02"/>
        <n v="27.67"/>
        <n v="1033.56"/>
        <n v="19.97"/>
        <n v="660.03"/>
        <n v="199.12"/>
        <n v="63.14"/>
        <n v="44.85"/>
        <n v="49.78"/>
        <n v="16.62"/>
        <n v="517.67999999999995"/>
        <n v="573.30999999999995"/>
        <n v="140.22999999999999"/>
        <n v="594.44000000000005"/>
        <n v="228.5"/>
        <n v="191.1"/>
        <n v="28.05"/>
        <n v="151.77000000000001"/>
        <n v="57.13"/>
        <n v="116.92"/>
        <n v="151.6"/>
        <n v="31.73"/>
        <n v="85.26"/>
        <n v="16.600000000000001"/>
        <n v="2285.41"/>
        <n v="513.52"/>
        <n v="346.52"/>
        <n v="499.31"/>
        <n v="73.099999999999994"/>
        <n v="2115.06"/>
        <n v="47.95"/>
        <n v="134.38"/>
        <n v="76.77"/>
        <n v="782"/>
        <n v="15.73"/>
        <n v="1719.07"/>
        <n v="8.41"/>
        <n v="104.95"/>
        <n v="166.59"/>
        <n v="396.19"/>
        <n v="98.7"/>
        <n v="1782.44"/>
        <n v="72.11"/>
        <n v="124.81"/>
        <n v="881.32"/>
        <n v="41.6"/>
        <n v="1497.22"/>
        <n v="244.81"/>
        <n v="4.55"/>
        <n v="27.63"/>
        <n v="31.21"/>
        <n v="1214.03"/>
        <n v="3.51"/>
        <n v="120.12"/>
        <n v="7.01"/>
        <n v="1452.18"/>
        <n v="619.38"/>
        <n v="18.690000000000001"/>
        <n v="8.8000000000000007"/>
        <n v="477.2"/>
        <n v="2848.38"/>
        <n v="38.58"/>
        <n v="810.47"/>
        <n v="72.83"/>
        <n v="63.66"/>
        <n v="127.22"/>
        <n v="432.44"/>
        <n v="12.18"/>
        <n v="950.43"/>
        <n v="25.37"/>
        <n v="6963.67"/>
        <n v="160.16999999999999"/>
        <n v="7.47"/>
        <n v="370.81"/>
        <n v="119.99"/>
        <n v="650.70000000000005"/>
        <n v="11.41"/>
        <n v="680.39"/>
        <n v="75.52"/>
        <n v="2354.54"/>
        <n v="79.06"/>
        <n v="65.14"/>
        <n v="640.71"/>
        <n v="659.6"/>
        <n v="1137.5999999999999"/>
        <n v="151.55000000000001"/>
        <n v="57.03"/>
        <n v="347.23"/>
        <n v="478.23"/>
        <n v="1670.33"/>
        <n v="100.59"/>
        <n v="598.38"/>
        <n v="39.36"/>
        <n v="322.77"/>
        <n v="65.09"/>
        <n v="98.96"/>
        <n v="13546.94"/>
        <n v="6401.65"/>
        <n v="617.4"/>
        <n v="157.78"/>
        <n v="26.31"/>
        <n v="209.78"/>
        <n v="17.829999999999998"/>
        <n v="2527.79"/>
        <n v="121.87"/>
        <n v="659.42"/>
        <n v="403.53"/>
        <n v="55.17"/>
        <n v="377.44"/>
        <n v="286.39999999999998"/>
        <n v="664.34"/>
        <n v="473.53"/>
        <n v="220.92"/>
        <n v="196.41"/>
        <n v="54.08"/>
        <n v="47.18"/>
        <n v="30.87"/>
        <n v="309.05"/>
        <n v="299.3"/>
        <n v="45.24"/>
        <n v="51.02"/>
        <n v="2291.39"/>
        <n v="9492.92"/>
        <n v="318.47000000000003"/>
        <n v="586.96"/>
        <n v="11272.77"/>
        <n v="144.33000000000001"/>
        <n v="270.55"/>
        <n v="79.62"/>
        <n v="479.79"/>
        <n v="108.99"/>
        <n v="3527.82"/>
        <n v="4698.21"/>
        <n v="258.93"/>
        <n v="277.60000000000002"/>
        <n v="168.04"/>
        <n v="703.46"/>
        <n v="103.61"/>
        <n v="3144.56"/>
        <n v="2653.02"/>
        <n v="66.81"/>
        <n v="90.52"/>
        <n v="55.97"/>
        <n v="311.66000000000003"/>
        <n v="9862.51"/>
        <n v="177.41"/>
        <n v="406.91"/>
        <n v="1332.09"/>
        <n v="105.5"/>
        <n v="101.73"/>
        <n v="37.700000000000003"/>
        <n v="75.81"/>
        <n v="2630"/>
        <n v="333.02"/>
        <n v="27.76"/>
        <n v="3855.28"/>
        <n v="192.49"/>
        <n v="2560.5500000000002"/>
        <n v="227.67"/>
        <n v="8.83"/>
        <n v="34.409999999999997"/>
        <n v="157.27000000000001"/>
        <n v="1013.84"/>
        <n v="110.75"/>
        <n v="181.46"/>
        <n v="1076.3"/>
        <n v="21.46"/>
        <n v="3506.78"/>
        <n v="267.69"/>
        <n v="2307.2600000000002"/>
        <n v="39.15"/>
        <n v="266.95"/>
        <n v="20552.55"/>
        <n v="87.8"/>
        <n v="3741.39"/>
        <n v="149.32"/>
        <n v="177.01"/>
        <n v="35.159999999999997"/>
        <n v="88.84"/>
        <n v="696.96"/>
        <n v="149.41"/>
        <n v="4556.63"/>
        <n v="2948.61"/>
        <n v="517.85"/>
        <n v="2373.3200000000002"/>
        <n v="325.73"/>
        <n v="127.94"/>
        <n v="1350.94"/>
        <n v="75.17"/>
        <n v="1125.76"/>
        <n v="746.03"/>
        <n v="593.33000000000004"/>
        <n v="13.05"/>
        <n v="58.95"/>
        <n v="3672.89"/>
        <n v="374.81"/>
        <n v="43.27"/>
        <n v="11.74"/>
        <n v="5258.94"/>
        <n v="66.739999999999995"/>
        <n v="1282.67"/>
        <n v="208.83"/>
        <n v="228.3"/>
        <n v="129.53"/>
        <n v="55.68"/>
        <n v="568.24"/>
        <n v="162.91"/>
        <n v="97.65"/>
        <n v="1018.61"/>
        <n v="1145.5999999999999"/>
        <n v="24.52"/>
        <n v="5775.81"/>
        <n v="1878.24"/>
        <n v="1634.67"/>
        <n v="9280.7199999999993"/>
        <n v="1348.83"/>
        <n v="564.98"/>
        <n v="129.47999999999999"/>
        <n v="8216.2800000000007"/>
        <n v="152.11000000000001"/>
        <n v="35.97"/>
        <n v="85.64"/>
        <n v="2508.15"/>
        <n v="225.62"/>
        <n v="610.65"/>
        <n v="699.24"/>
        <n v="2346.0300000000002"/>
        <n v="33.770000000000003"/>
        <n v="172.79"/>
        <n v="19.66"/>
        <n v="604.35"/>
        <n v="3.13"/>
        <n v="378.23"/>
        <n v="7.15"/>
        <n v="29.85"/>
        <n v="366.44"/>
        <n v="69.75"/>
        <n v="852.53"/>
        <n v="219.66"/>
        <n v="81.900000000000006"/>
        <n v="2343.34"/>
        <n v="327.61"/>
        <n v="1774.5"/>
        <n v="1054.69"/>
        <n v="6654.39"/>
        <n v="4429.6899999999996"/>
        <n v="878.34"/>
        <n v="676.57"/>
        <n v="459.55"/>
        <n v="536.9"/>
        <n v="8.74"/>
        <n v="182.33"/>
        <n v="131.26"/>
        <n v="240.6"/>
        <n v="236.88"/>
        <n v="2710.47"/>
        <n v="8354.73"/>
        <n v="48.3"/>
        <n v="58.81"/>
        <n v="47.38"/>
        <n v="637.76"/>
        <n v="2156.06"/>
        <n v="761.16"/>
        <n v="682.68"/>
        <n v="73.44"/>
        <n v="2997.07"/>
        <n v="282.85000000000002"/>
        <n v="20.03"/>
        <n v="84.56"/>
        <n v="70.709999999999994"/>
        <n v="51.86"/>
        <n v="56.24"/>
        <n v="627.78"/>
        <n v="283.44"/>
        <n v="10.039999999999999"/>
        <n v="981.65"/>
        <n v="1748.69"/>
        <n v="119.29"/>
        <n v="3.08"/>
        <n v="69.459999999999994"/>
        <n v="1145.72"/>
        <n v="26.37"/>
        <n v="53.44"/>
        <n v="57.34"/>
        <n v="79.02"/>
        <n v="25.45"/>
        <n v="110.72"/>
        <n v="46.94"/>
        <n v="26.18"/>
        <n v="28.66"/>
        <n v="123.18"/>
        <n v="1533.59"/>
        <n v="2.77"/>
        <n v="31.55"/>
        <n v="42.58"/>
        <n v="145.36000000000001"/>
        <n v="3616.52"/>
        <n v="7.96"/>
        <n v="389.59"/>
        <n v="447.89"/>
        <n v="1420.84"/>
        <n v="111.97"/>
        <n v="355.21"/>
        <n v="536.23"/>
        <n v="38.81"/>
        <n v="2144.92"/>
        <n v="484.56"/>
        <n v="471.21"/>
        <n v="182.61"/>
        <n v="36.58"/>
        <n v="2376.12"/>
        <n v="1020.08"/>
        <n v="65.2"/>
        <n v="22.59"/>
        <n v="121.36"/>
        <n v="2013.67"/>
        <n v="1824.33"/>
        <n v="107.65"/>
        <n v="165.21"/>
        <n v="25.15"/>
        <n v="4285.5600000000004"/>
        <n v="631.37"/>
        <n v="267.83"/>
        <n v="2767.95"/>
        <n v="123.03"/>
        <n v="431.84"/>
        <n v="2366.5100000000002"/>
        <n v="291.64"/>
        <n v="252.36"/>
        <n v="575.07000000000005"/>
        <n v="1781.66"/>
        <n v="940.64"/>
        <n v="439.27"/>
        <n v="4410.1899999999996"/>
        <n v="552.89"/>
        <n v="621.55999999999995"/>
        <n v="88.83"/>
        <n v="307.64999999999998"/>
        <n v="76.91"/>
        <n v="151.34"/>
        <n v="290.24"/>
        <n v="971.4"/>
        <n v="193.51"/>
        <n v="157.81"/>
        <n v="19.440000000000001"/>
        <n v="4636.63"/>
        <n v="739.07"/>
        <n v="157.63999999999999"/>
        <n v="42.16"/>
        <n v="14.08"/>
        <n v="256.73"/>
        <n v="58.83"/>
        <n v="1557.66"/>
        <n v="129.43"/>
        <n v="61.39"/>
        <n v="2435.52"/>
        <n v="464.86"/>
        <n v="288.67"/>
        <n v="1030.51"/>
        <n v="2026.91"/>
        <n v="115.53"/>
        <n v="162.38999999999999"/>
        <n v="1316.03"/>
        <n v="1395.41"/>
        <n v="4920.8100000000004"/>
        <n v="28.22"/>
        <n v="74.010000000000005"/>
        <n v="48.1"/>
        <n v="11015.82"/>
        <n v="300.67"/>
        <n v="723.54"/>
        <n v="87.53"/>
        <n v="172.22"/>
        <n v="894.88"/>
        <n v="16.670000000000002"/>
        <n v="195.16"/>
        <n v="879.62"/>
        <n v="361.19"/>
        <n v="1088.26"/>
        <n v="105.75"/>
        <n v="63.93"/>
        <n v="391.4"/>
        <n v="14.53"/>
        <n v="144.03"/>
        <n v="48.81"/>
        <n v="7360.2"/>
        <n v="89.06"/>
        <n v="134.97"/>
        <n v="19.12"/>
        <n v="186.64"/>
        <n v="3.53"/>
        <n v="706.56"/>
        <n v="13121.07"/>
        <n v="110.93"/>
        <n v="118.35"/>
        <n v="17.309999999999999"/>
        <n v="23.56"/>
        <n v="494.49"/>
        <n v="158.13"/>
        <n v="163.01"/>
        <n v="333.04"/>
        <n v="472.44"/>
        <n v="18.73"/>
        <n v="2427.1799999999998"/>
        <n v="434.85"/>
        <n v="19.16"/>
        <n v="1959.88"/>
        <n v="710.16"/>
        <n v="48.25"/>
        <n v="243.24"/>
        <n v="38.54"/>
        <n v="1483.16"/>
        <n v="562.92999999999995"/>
        <n v="29.18"/>
        <n v="1634.13"/>
        <n v="214.14"/>
        <n v="100.79"/>
        <n v="735.7"/>
        <n v="225.59"/>
        <n v="145.12"/>
        <n v="94.27"/>
        <n v="82.21"/>
        <n v="417.47"/>
        <n v="1104.32"/>
        <n v="149.80000000000001"/>
        <n v="6.97"/>
        <n v="367.52"/>
        <n v="1576.35"/>
        <n v="52.16"/>
        <n v="4881.84"/>
        <n v="926.3"/>
        <n v="942.53"/>
        <n v="276.64"/>
        <n v="514.62"/>
        <n v="817.32"/>
        <n v="284.48"/>
        <n v="225.98"/>
        <n v="72.77"/>
        <n v="57.7"/>
        <n v="19.670000000000002"/>
        <n v="514.79"/>
        <n v="893.53"/>
        <n v="2053.6"/>
        <n v="37.89"/>
        <n v="343.79"/>
        <n v="188.09"/>
        <n v="129.54"/>
        <n v="49.44"/>
        <n v="14.29"/>
        <n v="45.28"/>
        <n v="13.57"/>
        <n v="55.48"/>
        <n v="5319.35"/>
        <n v="30.44"/>
        <n v="3251.76"/>
        <n v="22.48"/>
        <n v="267.32"/>
        <n v="284.39"/>
        <n v="974.14"/>
        <n v="128.13"/>
        <n v="464.94"/>
        <n v="2188.06"/>
        <n v="320.93"/>
        <n v="261.85000000000002"/>
        <n v="1834.61"/>
        <n v="261.56"/>
        <n v="114.81"/>
        <n v="546.21"/>
        <n v="272.86"/>
        <n v="2119.54"/>
        <n v="45737.33"/>
        <n v="438.25"/>
        <n v="561.05999999999995"/>
        <n v="11434.33"/>
        <n v="3229.24"/>
        <n v="101.13"/>
        <n v="451.83"/>
        <n v="20.239999999999998"/>
        <n v="1486.34"/>
        <n v="406.26"/>
        <n v="5835.41"/>
        <n v="52.1"/>
        <n v="45.87"/>
        <n v="256.77"/>
        <n v="605.82000000000005"/>
        <n v="1569"/>
        <n v="151.46"/>
        <n v="10.19"/>
        <n v="64.19"/>
        <n v="118.57"/>
        <n v="79.47"/>
        <n v="627.28"/>
        <n v="1160.42"/>
        <n v="103.37"/>
        <n v="40.22"/>
        <n v="52.43"/>
        <n v="818.49"/>
        <n v="410.17"/>
        <n v="269.54000000000002"/>
        <n v="106.57"/>
        <n v="38.409999999999997"/>
        <n v="131.34"/>
        <n v="251.61"/>
        <n v="287.99"/>
        <n v="46.86"/>
        <n v="658.62"/>
        <n v="21.96"/>
        <n v="24.57"/>
        <n v="1008.53"/>
        <n v="6968.9"/>
        <n v="41.29"/>
        <n v="88.64"/>
        <n v="1300.54"/>
        <n v="38.06"/>
        <n v="1263.3499999999999"/>
        <n v="202.38"/>
        <n v="56.38"/>
        <n v="119.13"/>
        <n v="809.51"/>
        <n v="643.64"/>
        <n v="244.31"/>
        <n v="466.58"/>
        <n v="2290.69"/>
        <n v="337.59"/>
        <n v="10.65"/>
        <n v="55.13"/>
        <n v="215.32"/>
        <n v="382.85"/>
        <n v="44.8"/>
        <n v="100.99"/>
        <n v="142.06"/>
        <n v="58.52"/>
        <n v="363.74"/>
        <n v="15.93"/>
        <n v="21.28"/>
        <n v="675.83"/>
        <n v="28"/>
        <n v="535.08000000000004"/>
        <n v="222.71"/>
        <n v="220.52"/>
        <n v="68.34"/>
        <n v="522.22"/>
        <n v="28.01"/>
        <n v="80.349999999999994"/>
        <n v="99.69"/>
        <n v="152.49"/>
        <n v="320.75"/>
        <n v="11.35"/>
        <n v="7029.1"/>
        <n v="1059.3800000000001"/>
        <n v="2233.46"/>
        <n v="928.92"/>
        <n v="3845.35"/>
        <n v="3.77"/>
        <n v="343.54"/>
        <n v="3627.08"/>
        <n v="8.34"/>
        <n v="63.32"/>
        <n v="83.72"/>
        <n v="1011.44"/>
        <n v="132.22999999999999"/>
        <n v="210.33"/>
        <n v="882.93"/>
        <n v="1757.15"/>
        <n v="1786.04"/>
        <n v="34.76"/>
        <n v="561.65"/>
        <n v="413.73"/>
        <n v="55.6"/>
        <n v="2099.61"/>
        <n v="96.6"/>
        <n v="558.16999999999996"/>
        <n v="8.39"/>
        <n v="559.42999999999995"/>
        <n v="1216.52"/>
        <n v="1058.3599999999999"/>
        <n v="18.309999999999999"/>
        <n v="4935.22"/>
        <n v="51.03"/>
        <n v="746.91"/>
        <n v="77.47"/>
        <n v="204.34"/>
        <n v="206.04"/>
        <n v="475.42"/>
        <n v="3598.82"/>
        <n v="41.22"/>
        <n v="875.39"/>
        <n v="8.24"/>
        <n v="641.11"/>
        <n v="2130.04"/>
        <n v="82.8"/>
        <n v="99.02"/>
        <n v="46.4"/>
        <n v="551.51"/>
        <n v="142.79"/>
        <n v="585.08000000000004"/>
        <n v="72.75"/>
        <n v="269.33"/>
        <n v="377"/>
        <n v="42.99"/>
        <n v="65.69"/>
        <n v="2748.21"/>
        <n v="93.19"/>
        <n v="363.37"/>
        <n v="480.75"/>
        <n v="16.88"/>
        <n v="925.19"/>
        <n v="408.66"/>
        <n v="122.93"/>
        <n v="32.659999999999997"/>
        <n v="14.85"/>
        <n v="45"/>
        <n v="6569.07"/>
        <n v="88.22"/>
        <n v="40.29"/>
        <n v="151.27000000000001"/>
        <n v="10.51"/>
        <n v="74.930000000000007"/>
        <n v="1370.99"/>
        <n v="1913.84"/>
        <n v="2692.12"/>
        <n v="762.38"/>
        <n v="36.72"/>
        <n v="305.70999999999998"/>
        <n v="277.12"/>
        <n v="100.11"/>
        <n v="31.54"/>
        <n v="4634.6899999999996"/>
        <n v="7304.03"/>
        <n v="632.65"/>
        <n v="290.98"/>
        <n v="21.77"/>
        <n v="384.22"/>
        <n v="31.64"/>
        <n v="565.36"/>
        <n v="32.76"/>
        <n v="336.92"/>
        <n v="114.91"/>
        <n v="934.52"/>
        <n v="260.66000000000003"/>
        <n v="4249.37"/>
        <n v="6676.61"/>
        <n v="291.39999999999998"/>
        <n v="146.5"/>
        <n v="38.979999999999997"/>
        <n v="34.159999999999997"/>
        <n v="120.34"/>
        <n v="153.61000000000001"/>
        <n v="1414.88"/>
        <n v="33.630000000000003"/>
        <n v="1063.81"/>
        <n v="242.7"/>
        <n v="3377.06"/>
        <n v="123.93"/>
        <n v="93.96"/>
        <n v="1818.41"/>
        <n v="8.9499999999999993"/>
        <n v="652.84"/>
        <n v="12750.99"/>
        <n v="20.54"/>
        <n v="7840.04"/>
        <n v="1094.33"/>
        <n v="389.97"/>
        <n v="84.59"/>
        <n v="9666.7199999999993"/>
        <n v="134.58000000000001"/>
        <n v="33.65"/>
        <n v="66.12"/>
        <n v="3.07"/>
        <n v="255.83"/>
        <n v="421.18"/>
        <n v="1377.46"/>
        <n v="6600.63"/>
        <n v="1811.99"/>
        <n v="799.76"/>
        <n v="609.09"/>
        <n v="2761.94"/>
        <n v="33.950000000000003"/>
        <n v="302.33999999999997"/>
        <n v="334.44"/>
        <n v="556.61"/>
        <n v="64.48"/>
        <n v="4845.2700000000004"/>
        <n v="19.68"/>
        <n v="9798.84"/>
        <n v="154.11000000000001"/>
        <n v="242.97"/>
        <n v="200.61"/>
        <n v="237.83"/>
        <n v="53.02"/>
        <n v="248.84"/>
        <n v="7.21"/>
        <n v="253.87"/>
        <n v="5880.46"/>
        <n v="577.25"/>
        <n v="4075.18"/>
        <n v="1798.23"/>
        <n v="727.2"/>
        <n v="6173.42"/>
        <n v="1553.7"/>
        <n v="18.68"/>
        <n v="36.299999999999997"/>
        <n v="16.03"/>
        <n v="25.35"/>
        <n v="19.32"/>
        <n v="86.8"/>
        <n v="381.91"/>
        <n v="761.67"/>
        <n v="5014.07"/>
        <n v="186.19"/>
        <n v="1227.94"/>
        <n v="294.97000000000003"/>
        <n v="2458.0500000000002"/>
        <n v="2465.75"/>
        <n v="650.25"/>
        <n v="272.12"/>
        <n v="428.85"/>
        <n v="342.54"/>
        <n v="27.96"/>
        <n v="1635.38"/>
        <n v="58.48"/>
        <n v="40.049999999999997"/>
        <n v="1117.6600000000001"/>
        <n v="807"/>
        <n v="169.46"/>
        <n v="5768.12"/>
        <n v="55.25"/>
        <n v="551.22"/>
        <n v="83.93"/>
        <n v="193.88"/>
        <n v="990.25"/>
        <n v="14.76"/>
        <n v="808.44"/>
        <n v="67.41"/>
        <n v="55.08"/>
        <n v="1608.11"/>
        <n v="99.75"/>
        <n v="51.41"/>
        <n v="68.72"/>
        <n v="618.96"/>
        <n v="77.540000000000006"/>
        <n v="361.72"/>
        <n v="1373.47"/>
        <n v="91.92"/>
        <n v="73.290000000000006"/>
        <n v="2961.32"/>
        <n v="87.11"/>
        <n v="170.46"/>
        <n v="4.95"/>
        <n v="461.24"/>
        <n v="577.75"/>
        <n v="59.4"/>
        <n v="66.459999999999994"/>
        <n v="35.35"/>
        <n v="248.21"/>
        <n v="4086.5"/>
        <n v="375.03"/>
        <n v="22.11"/>
        <n v="2875.35"/>
        <n v="78.08"/>
        <n v="2013.88"/>
        <n v="201.32"/>
        <n v="298.51"/>
        <n v="3846.06"/>
        <n v="35.93"/>
        <n v="1610.84"/>
        <n v="86.12"/>
        <n v="76.87"/>
        <n v="374.6"/>
        <n v="61.87"/>
        <n v="48.88"/>
        <n v="21.56"/>
        <n v="164.67"/>
        <n v="72.739999999999995"/>
        <n v="418.75"/>
        <n v="469.59"/>
        <n v="136.25"/>
        <n v="558.41"/>
        <n v="290.22000000000003"/>
        <n v="1129.67"/>
        <n v="2439.37"/>
        <n v="92.02"/>
        <n v="283.55"/>
        <n v="9757.48"/>
        <n v="850.64"/>
        <n v="1159.79"/>
        <n v="20.22"/>
        <n v="1548.97"/>
        <n v="337.86"/>
        <n v="84.21"/>
        <n v="38.74"/>
        <n v="134.09"/>
        <n v="191.73"/>
        <n v="618.85"/>
        <n v="115.99"/>
        <n v="19.46"/>
        <n v="44.75"/>
        <n v="9.23"/>
        <n v="96.13"/>
        <n v="73.959999999999994"/>
        <n v="1805.9"/>
        <n v="311.41000000000003"/>
        <n v="3707.05"/>
        <n v="2805.18"/>
        <n v="80.86"/>
        <n v="1096.6300000000001"/>
        <n v="632.12"/>
        <n v="1302.98"/>
        <n v="131.79"/>
        <n v="35.33"/>
        <n v="674.55"/>
        <n v="1721.24"/>
        <n v="668.38"/>
        <n v="324.62"/>
        <n v="40.93"/>
        <n v="53.42"/>
        <n v="8.49"/>
        <n v="69.89"/>
        <n v="77.42"/>
        <n v="7.2"/>
        <n v="61.29"/>
        <n v="109.15"/>
        <n v="1477.84"/>
        <n v="29.08"/>
        <n v="1162.46"/>
        <n v="5911.35"/>
        <n v="4649.8500000000004"/>
        <n v="2259.9899999999998"/>
        <n v="42.46"/>
        <n v="314.06"/>
        <n v="1009.99"/>
        <n v="92.16"/>
        <n v="16.5"/>
        <n v="1202.6600000000001"/>
        <n v="196.69"/>
        <n v="40.28"/>
        <n v="904.31"/>
        <n v="96.86"/>
        <n v="765.65"/>
        <n v="8.7200000000000006"/>
        <n v="6355.69"/>
        <n v="28.09"/>
        <n v="1130.1500000000001"/>
        <n v="54.37"/>
        <n v="100.87"/>
        <n v="1857.08"/>
        <n v="42.56"/>
        <n v="414.91"/>
        <n v="91.39"/>
        <n v="202.29"/>
        <n v="168.71"/>
        <n v="885.65"/>
        <n v="152.05000000000001"/>
        <n v="49.1"/>
        <n v="246.44"/>
        <n v="199.08"/>
        <n v="2039.07"/>
        <n v="436.94"/>
        <n v="37.380000000000003"/>
        <n v="47.4"/>
        <n v="260"/>
        <n v="709.7"/>
        <n v="27.42"/>
        <n v="739.06"/>
        <n v="30.47"/>
        <n v="96.96"/>
        <n v="4.21"/>
        <n v="3550.28"/>
        <n v="1188.6300000000001"/>
        <n v="1009.93"/>
        <n v="140.69999999999999"/>
        <n v="15.95"/>
        <n v="42.35"/>
        <n v="63.78"/>
        <n v="451.61"/>
        <n v="10.41"/>
        <n v="2849.64"/>
        <n v="38.04"/>
        <n v="42.53"/>
        <n v="14.77"/>
        <n v="438.33"/>
        <n v="38.11"/>
        <n v="724.57"/>
        <n v="51.13"/>
        <n v="79.61"/>
        <n v="109.99"/>
        <n v="900.12"/>
        <n v="237.62"/>
        <n v="176.42"/>
        <n v="2084.16"/>
        <n v="43.41"/>
        <n v="46.42"/>
        <n v="1140.95"/>
        <n v="42.69"/>
        <n v="327.41000000000003"/>
        <n v="3786.84"/>
        <n v="2012.11"/>
        <n v="471.66"/>
        <n v="662.8"/>
        <n v="119.86"/>
        <n v="2651.21"/>
        <n v="38.96"/>
        <n v="8048.45"/>
        <n v="1939.03"/>
        <n v="457.63"/>
        <n v="170.75"/>
        <n v="1339.42"/>
        <n v="8.66"/>
        <n v="10554.63"/>
        <n v="1749.64"/>
        <n v="355.4"/>
        <n v="148.36000000000001"/>
        <n v="2814.57"/>
        <n v="88.85"/>
        <n v="70.819999999999993"/>
        <n v="90.44"/>
        <n v="10.72"/>
        <n v="10180.01"/>
        <n v="42.44"/>
        <n v="462.57"/>
        <n v="125.37"/>
        <n v="190.85"/>
        <n v="370.68"/>
        <n v="2400.9499999999998"/>
        <n v="7303.05"/>
        <n v="58.05"/>
        <n v="68.64"/>
        <n v="277.07"/>
        <n v="51.99"/>
        <n v="149.66999999999999"/>
        <n v="61.1"/>
        <n v="193.81"/>
        <n v="257.48"/>
        <n v="3194.99"/>
        <n v="202.98"/>
        <n v="10.86"/>
        <n v="1477.57"/>
        <n v="382.29"/>
        <n v="881.74"/>
        <n v="7384.18"/>
        <n v="448.26"/>
        <n v="95.57"/>
        <n v="214.48"/>
        <n v="1790.1"/>
        <n v="110.68"/>
        <n v="385.45"/>
        <n v="30.1"/>
        <n v="261.20999999999998"/>
        <n v="42.79"/>
        <n v="1828.22"/>
        <n v="29.77"/>
        <n v="147.19"/>
        <n v="39.17"/>
        <n v="87.85"/>
        <n v="7429.63"/>
        <n v="224.29"/>
        <n v="51.2"/>
        <n v="29718.53"/>
        <n v="197.48"/>
        <n v="46.85"/>
        <n v="93.57"/>
        <n v="2694.49"/>
        <n v="174.5"/>
        <n v="26.01"/>
        <n v="1527.97"/>
        <n v="110.86"/>
        <n v="97.98"/>
        <n v="127.83"/>
        <n v="289.88"/>
        <n v="4354.55"/>
        <n v="146.16999999999999"/>
        <n v="42.02"/>
        <n v="3705.14"/>
        <n v="945.36"/>
        <n v="49.24"/>
        <n v="68.45"/>
        <n v="40.69"/>
        <n v="130.11000000000001"/>
        <n v="337.34"/>
        <n v="280.43"/>
        <n v="103.39"/>
        <n v="435.39"/>
        <n v="1051.52"/>
        <n v="25.85"/>
        <n v="119.37"/>
        <n v="257.92"/>
        <n v="207.22"/>
        <n v="237.8"/>
        <n v="448.47"/>
        <n v="1000.26"/>
        <n v="2184.9899999999998"/>
        <n v="1191.2"/>
        <n v="165.71"/>
        <n v="1277.49"/>
        <n v="14.2"/>
        <n v="52.21"/>
        <n v="170.32"/>
        <n v="203.29"/>
        <n v="759.88"/>
        <n v="94.2"/>
        <n v="34.32"/>
        <n v="392.45"/>
        <n v="511.25"/>
        <n v="29.88"/>
        <n v="599.03"/>
        <n v="356.92"/>
        <n v="136.16"/>
        <n v="130.74"/>
        <n v="49.87"/>
        <n v="24.18"/>
        <n v="27587.55"/>
        <n v="1191.58"/>
        <n v="6938.19"/>
        <n v="419.27"/>
        <n v="36"/>
        <n v="11.78"/>
        <n v="20.96"/>
        <n v="26.66"/>
        <n v="29.55"/>
        <n v="1237.4000000000001"/>
        <n v="17.64"/>
        <n v="74.23"/>
        <n v="627.19000000000005"/>
        <n v="612.91999999999996"/>
        <n v="2569.5700000000002"/>
        <n v="78.989999999999995"/>
        <n v="1345.33"/>
        <n v="15.19"/>
        <n v="59.49"/>
        <n v="57.84"/>
        <n v="1425.71"/>
        <n v="25.26"/>
        <n v="736.16"/>
        <n v="31.96"/>
        <n v="98.17"/>
        <n v="264.95"/>
        <n v="53.21"/>
        <n v="122.8"/>
        <n v="282.38"/>
        <n v="924.8"/>
        <n v="821.17"/>
        <n v="194.08"/>
        <n v="237.77"/>
        <n v="316.27999999999997"/>
        <n v="2591.09"/>
        <n v="150.24"/>
        <n v="10364.36"/>
        <n v="657.61"/>
        <n v="241.97"/>
        <n v="120.81"/>
        <n v="41.4"/>
        <n v="159.53"/>
        <n v="536.29"/>
        <n v="10.96"/>
        <n v="4146.28"/>
        <n v="3902.09"/>
        <n v="14.18"/>
        <n v="2118.9899999999998"/>
        <n v="837.64"/>
        <n v="345.07"/>
        <n v="5.48"/>
        <n v="8201.33"/>
        <n v="22.67"/>
        <n v="393.98"/>
        <n v="19.29"/>
        <n v="5.21"/>
        <n v="22.92"/>
        <n v="30.9"/>
        <n v="2363.08"/>
        <n v="328.45"/>
        <n v="386.61"/>
        <n v="43.94"/>
        <n v="43.31"/>
        <n v="284.33999999999997"/>
        <n v="3913.02"/>
        <n v="180.14"/>
        <n v="364.92"/>
        <n v="12.16"/>
        <n v="147.56"/>
        <n v="113.68"/>
        <n v="281.75"/>
        <n v="240.05"/>
        <n v="87.21"/>
        <n v="40.15"/>
        <n v="90.46"/>
        <n v="467.03"/>
        <n v="608.80999999999995"/>
        <n v="808.61"/>
        <n v="637.37"/>
        <n v="232.16"/>
        <n v="360.03"/>
        <n v="260.01"/>
        <n v="273.79000000000002"/>
        <n v="44.62"/>
        <n v="268.64"/>
        <n v="87.68"/>
        <n v="37.619999999999997"/>
        <n v="832.97"/>
        <n v="1042.54"/>
        <n v="76.16"/>
        <n v="1038.1400000000001"/>
        <n v="6296"/>
        <n v="8.7899999999999991"/>
        <n v="2051.6799999999998"/>
        <n v="5295.03"/>
        <n v="80.27"/>
        <n v="3292.02"/>
        <n v="199.43"/>
        <n v="110.71"/>
        <n v="56.68"/>
        <n v="273.33999999999997"/>
        <n v="226.88"/>
        <n v="5220.4799999999996"/>
        <n v="113.44"/>
        <n v="66.02"/>
        <n v="33.020000000000003"/>
        <n v="2273.1"/>
        <n v="19.489999999999998"/>
        <n v="5845.81"/>
        <n v="633.85"/>
        <n v="107.51"/>
        <n v="421.08"/>
        <n v="77.2"/>
        <n v="5587.89"/>
        <n v="159.88999999999999"/>
        <n v="180.48"/>
        <n v="350.48"/>
        <n v="936.8"/>
        <n v="232.5"/>
        <n v="7497.05"/>
        <n v="1336.35"/>
        <n v="1724.01"/>
        <n v="59.79"/>
        <n v="240.21"/>
        <n v="1785.01"/>
        <n v="318.18"/>
        <n v="38.89"/>
        <n v="45.12"/>
        <n v="90.45"/>
        <n v="2125.12"/>
        <n v="45.05"/>
        <n v="7045.02"/>
        <n v="370.62"/>
        <n v="904.25"/>
        <n v="16.309999999999999"/>
        <n v="364.26"/>
        <n v="16.07"/>
        <n v="581.08000000000004"/>
        <n v="27.53"/>
        <n v="32.33"/>
        <n v="642.05999999999995"/>
        <n v="1068.5999999999999"/>
        <n v="226.53"/>
        <n v="68.650000000000006"/>
        <n v="236.83"/>
        <n v="1944.87"/>
        <n v="135.77000000000001"/>
        <n v="55.43"/>
        <n v="20.46"/>
        <n v="931.87"/>
        <n v="21.41"/>
        <n v="59.75"/>
        <n v="162.49"/>
        <n v="819.4"/>
        <n v="1809.75"/>
        <n v="70.03"/>
        <n v="102.43"/>
        <n v="137.76"/>
        <n v="326.02999999999997"/>
        <n v="379.72"/>
        <n v="48.33"/>
        <n v="34.909999999999997"/>
        <n v="47.04"/>
        <n v="10.94"/>
        <n v="731.38"/>
        <n v="344.87"/>
        <n v="523.05999999999995"/>
        <n v="2424.6799999999998"/>
        <n v="2411.4299999999998"/>
        <n v="1278.96"/>
        <n v="25.22"/>
        <n v="34.729999999999997"/>
        <n v="247.53"/>
        <n v="23.89"/>
        <n v="454.4"/>
        <n v="15.65"/>
        <n v="111.92"/>
        <n v="1700.38"/>
        <n v="35.96"/>
        <n v="141.59"/>
        <n v="203.05"/>
        <n v="56.19"/>
        <n v="40.799999999999997"/>
        <n v="117.87"/>
        <n v="1503.05"/>
        <n v="382.33"/>
        <n v="356.61"/>
        <n v="1506.89"/>
        <n v="92.29"/>
        <n v="82.29"/>
        <n v="203.37"/>
        <n v="160.66"/>
        <n v="107.08"/>
        <n v="9705.4599999999991"/>
        <n v="3247.54"/>
        <n v="5582.63"/>
        <n v="2426.36"/>
        <n v="824"/>
        <n v="1347.53"/>
        <n v="11.16"/>
        <n v="45.22"/>
        <n v="75.61"/>
        <n v="67.64"/>
        <n v="240.42"/>
        <n v="184.4"/>
        <n v="3802.01"/>
        <n v="1181.67"/>
        <n v="29.93"/>
        <n v="171.33"/>
        <n v="84.04"/>
        <n v="251.06"/>
        <n v="2610.56"/>
        <n v="1173.76"/>
        <n v="50.28"/>
        <n v="2570.4499999999998"/>
        <n v="158.87"/>
        <n v="56.71"/>
        <n v="5086.08"/>
        <n v="1894.45"/>
        <n v="200.72"/>
        <n v="36.82"/>
        <n v="84.6"/>
        <n v="296.75"/>
        <n v="582.20000000000005"/>
        <n v="171.93"/>
        <n v="35.19"/>
        <n v="2037.69"/>
        <n v="722.1"/>
        <n v="140.78"/>
        <n v="129.72"/>
        <n v="12190.98"/>
        <n v="1483.76"/>
        <n v="87.18"/>
        <n v="798.89"/>
        <n v="133.19"/>
        <n v="97.33"/>
        <n v="130.91"/>
        <n v="281.82"/>
        <n v="991.24"/>
        <n v="98.77"/>
        <n v="2495.35"/>
        <n v="200.83"/>
        <n v="348.08"/>
        <n v="131.69"/>
        <n v="13.93"/>
        <n v="31.71"/>
        <n v="60.01"/>
        <n v="1270.7"/>
        <n v="236.87"/>
        <n v="370.91"/>
        <n v="4976.92"/>
        <n v="574.97"/>
        <n v="115.22"/>
        <n v="456.58"/>
        <n v="3772.19"/>
        <n v="2642.48"/>
        <n v="61.5"/>
        <n v="1276.8800000000001"/>
        <n v="233.58"/>
        <n v="31.98"/>
        <n v="519.41999999999996"/>
        <n v="2382.7199999999998"/>
        <n v="64.959999999999994"/>
        <n v="19.14"/>
        <n v="45.03"/>
        <n v="153.87"/>
        <n v="2800.33"/>
        <n v="3596.03"/>
        <n v="2353.5500000000002"/>
        <n v="92.57"/>
        <n v="7974.21"/>
        <n v="87.1"/>
        <n v="736.86"/>
        <n v="33.840000000000003"/>
        <n v="14.9"/>
        <n v="39.64"/>
        <n v="139.49"/>
        <n v="1952.43"/>
        <n v="1370.79"/>
        <n v="3501.79"/>
        <n v="63.04"/>
        <n v="451.35"/>
        <n v="119.6"/>
        <n v="59.9"/>
        <n v="99.22"/>
        <n v="1183.82"/>
        <n v="201.77"/>
        <n v="443.66"/>
        <n v="541.76"/>
        <n v="107.66"/>
        <n v="318.83"/>
        <n v="3600.65"/>
        <n v="3936.61"/>
        <n v="78.31"/>
        <n v="14.66"/>
        <n v="83.14"/>
        <n v="215.25"/>
        <n v="1358.02"/>
        <n v="358.84"/>
        <n v="511.57"/>
        <n v="8.65"/>
        <n v="380"/>
        <n v="199.48"/>
        <n v="93.81"/>
        <n v="312.22000000000003"/>
        <n v="43.84"/>
        <n v="141.74"/>
        <n v="8717.75"/>
        <n v="2230.12"/>
        <n v="56.4"/>
        <n v="1488.51"/>
        <n v="801.93"/>
        <n v="44.24"/>
        <n v="79.739999999999995"/>
        <n v="48.32"/>
        <n v="332.16"/>
        <n v="147.62"/>
        <n v="125.9"/>
        <n v="768.81"/>
        <n v="183.39"/>
        <n v="12.9"/>
        <n v="17.89"/>
        <n v="255.88"/>
        <n v="378.82"/>
        <n v="152.18"/>
        <n v="53.89"/>
        <n v="1001.02"/>
        <n v="495.82"/>
        <n v="24.44"/>
        <n v="21.86"/>
        <n v="47.12"/>
        <n v="670.9"/>
        <n v="412.72"/>
        <n v="14.52"/>
        <n v="103.18"/>
        <n v="97.96"/>
        <n v="5419.41"/>
        <n v="700.41"/>
        <n v="646.88"/>
        <n v="1029.96"/>
        <n v="52.09"/>
        <n v="1794.88"/>
        <n v="765.04"/>
        <n v="127.12"/>
        <n v="5183.8900000000003"/>
        <n v="36.090000000000003"/>
        <n v="366.26"/>
        <n v="157.99"/>
        <n v="1212.8800000000001"/>
        <n v="125.19"/>
        <n v="1867.04"/>
        <n v="537.79999999999995"/>
        <n v="119.78"/>
        <n v="12.15"/>
        <n v="288.42"/>
        <n v="511.42"/>
        <n v="200.64"/>
        <n v="17.62"/>
        <n v="80.58"/>
        <n v="25.31"/>
        <n v="369.78"/>
        <n v="57.14"/>
        <n v="498.31"/>
        <n v="431.43"/>
        <n v="57.24"/>
        <n v="824.7"/>
        <n v="58.5"/>
        <n v="131.62"/>
        <n v="121.46"/>
        <n v="356.14"/>
        <n v="27.08"/>
        <n v="65.849999999999994"/>
        <n v="50.71"/>
        <n v="19.02"/>
        <n v="193.87"/>
        <n v="1434.51"/>
        <n v="8549.0400000000009"/>
        <n v="2239.0300000000002"/>
        <n v="22.13"/>
        <n v="34.17"/>
        <n v="94.3"/>
        <n v="178.68"/>
        <n v="79.39"/>
        <n v="199.53"/>
        <n v="37.049999999999997"/>
        <n v="68.88"/>
        <n v="549.85"/>
        <n v="48.99"/>
        <n v="681.42"/>
        <n v="66.650000000000006"/>
        <n v="2934.16"/>
        <n v="876.88"/>
        <n v="157.33000000000001"/>
        <n v="27.37"/>
        <n v="98.16"/>
        <n v="116.11"/>
        <n v="95"/>
        <n v="837.57"/>
        <n v="56.22"/>
        <n v="758.97"/>
        <n v="84.44"/>
        <n v="29.99"/>
        <n v="1487.9"/>
        <n v="600.4"/>
        <n v="34.25"/>
        <n v="31.45"/>
        <n v="249.07"/>
        <n v="59.22"/>
        <n v="5572.18"/>
        <n v="2941.42"/>
        <n v="522.46"/>
        <n v="513.33000000000004"/>
        <n v="15.7"/>
        <n v="680.65"/>
        <n v="28.34"/>
        <n v="861.3"/>
        <n v="894.64"/>
        <n v="710.36"/>
        <n v="80.2"/>
        <n v="9252.81"/>
        <n v="207.31"/>
        <n v="143.12"/>
        <n v="59.98"/>
        <n v="135.78"/>
        <n v="506.5"/>
      </sharedItems>
    </cacheField>
    <cacheField name="Status" numFmtId="0">
      <sharedItems count="2">
        <s v="Profit"/>
        <s v="loss"/>
      </sharedItems>
    </cacheField>
    <cacheField name="Text" numFmtId="0">
      <sharedItems/>
    </cacheField>
    <cacheField name="LEFT" numFmtId="0">
      <sharedItems/>
    </cacheField>
    <cacheField name="Days (Order Date)" numFmtId="0" databaseField="0">
      <fieldGroup base="20">
        <rangePr groupBy="days" startDate="2015-01-01T00:00:00" endDate="2015-07-01T00:00:00"/>
        <groupItems count="368">
          <s v="&lt;01/01/2015"/>
          <s v="01-يناير"/>
          <s v="02-يناير"/>
          <s v="03-يناير"/>
          <s v="04-يناير"/>
          <s v="05-يناير"/>
          <s v="06-يناير"/>
          <s v="07-يناير"/>
          <s v="08-يناير"/>
          <s v="09-يناير"/>
          <s v="10-يناير"/>
          <s v="11-يناير"/>
          <s v="12-يناير"/>
          <s v="13-يناير"/>
          <s v="14-يناير"/>
          <s v="15-يناير"/>
          <s v="16-يناير"/>
          <s v="17-يناير"/>
          <s v="18-يناير"/>
          <s v="19-يناير"/>
          <s v="20-يناير"/>
          <s v="21-يناير"/>
          <s v="22-يناير"/>
          <s v="23-يناير"/>
          <s v="24-يناير"/>
          <s v="25-يناير"/>
          <s v="26-يناير"/>
          <s v="27-يناير"/>
          <s v="28-يناير"/>
          <s v="29-يناير"/>
          <s v="30-يناير"/>
          <s v="31-يناير"/>
          <s v="01-فبراير"/>
          <s v="02-فبراير"/>
          <s v="03-فبراير"/>
          <s v="04-فبراير"/>
          <s v="05-فبراير"/>
          <s v="06-فبراير"/>
          <s v="07-فبراير"/>
          <s v="08-فبراير"/>
          <s v="09-فبراير"/>
          <s v="10-فبراير"/>
          <s v="11-فبراير"/>
          <s v="12-فبراير"/>
          <s v="13-فبراير"/>
          <s v="14-فبراير"/>
          <s v="15-فبراير"/>
          <s v="16-فبراير"/>
          <s v="17-فبراير"/>
          <s v="18-فبراير"/>
          <s v="19-فبراير"/>
          <s v="20-فبراير"/>
          <s v="21-فبراير"/>
          <s v="22-فبراير"/>
          <s v="23-فبراير"/>
          <s v="24-فبراير"/>
          <s v="25-فبراير"/>
          <s v="26-فبراير"/>
          <s v="27-فبراير"/>
          <s v="28-فبراير"/>
          <s v="29-فبراير"/>
          <s v="01-مارس"/>
          <s v="02-مارس"/>
          <s v="03-مارس"/>
          <s v="04-مارس"/>
          <s v="05-مارس"/>
          <s v="06-مارس"/>
          <s v="07-مارس"/>
          <s v="08-مارس"/>
          <s v="09-مارس"/>
          <s v="10-مارس"/>
          <s v="11-مارس"/>
          <s v="12-مارس"/>
          <s v="13-مارس"/>
          <s v="14-مارس"/>
          <s v="15-مارس"/>
          <s v="16-مارس"/>
          <s v="17-مارس"/>
          <s v="18-مارس"/>
          <s v="19-مارس"/>
          <s v="20-مارس"/>
          <s v="21-مارس"/>
          <s v="22-مارس"/>
          <s v="23-مارس"/>
          <s v="24-مارس"/>
          <s v="25-مارس"/>
          <s v="26-مارس"/>
          <s v="27-مارس"/>
          <s v="28-مارس"/>
          <s v="29-مارس"/>
          <s v="30-مارس"/>
          <s v="31-مارس"/>
          <s v="01-أبريل"/>
          <s v="02-أبريل"/>
          <s v="03-أبريل"/>
          <s v="04-أبريل"/>
          <s v="05-أبريل"/>
          <s v="06-أبريل"/>
          <s v="07-أبريل"/>
          <s v="08-أبريل"/>
          <s v="09-أبريل"/>
          <s v="10-أبريل"/>
          <s v="11-أبريل"/>
          <s v="12-أبريل"/>
          <s v="13-أبريل"/>
          <s v="14-أبريل"/>
          <s v="15-أبريل"/>
          <s v="16-أبريل"/>
          <s v="17-أبريل"/>
          <s v="18-أبريل"/>
          <s v="19-أبريل"/>
          <s v="20-أبريل"/>
          <s v="21-أبريل"/>
          <s v="22-أبريل"/>
          <s v="23-أبريل"/>
          <s v="24-أبريل"/>
          <s v="25-أبريل"/>
          <s v="26-أبريل"/>
          <s v="27-أبريل"/>
          <s v="28-أبريل"/>
          <s v="29-أبريل"/>
          <s v="30-أبريل"/>
          <s v="01-مايو"/>
          <s v="02-مايو"/>
          <s v="03-مايو"/>
          <s v="04-مايو"/>
          <s v="05-مايو"/>
          <s v="06-مايو"/>
          <s v="07-مايو"/>
          <s v="08-مايو"/>
          <s v="09-مايو"/>
          <s v="10-مايو"/>
          <s v="11-مايو"/>
          <s v="12-مايو"/>
          <s v="13-مايو"/>
          <s v="14-مايو"/>
          <s v="15-مايو"/>
          <s v="16-مايو"/>
          <s v="17-مايو"/>
          <s v="18-مايو"/>
          <s v="19-مايو"/>
          <s v="20-مايو"/>
          <s v="21-مايو"/>
          <s v="22-مايو"/>
          <s v="23-مايو"/>
          <s v="24-مايو"/>
          <s v="25-مايو"/>
          <s v="26-مايو"/>
          <s v="27-مايو"/>
          <s v="28-مايو"/>
          <s v="29-مايو"/>
          <s v="30-مايو"/>
          <s v="31-مايو"/>
          <s v="01-يونيو"/>
          <s v="02-يونيو"/>
          <s v="03-يونيو"/>
          <s v="04-يونيو"/>
          <s v="05-يونيو"/>
          <s v="06-يونيو"/>
          <s v="07-يونيو"/>
          <s v="08-يونيو"/>
          <s v="09-يونيو"/>
          <s v="10-يونيو"/>
          <s v="11-يونيو"/>
          <s v="12-يونيو"/>
          <s v="13-يونيو"/>
          <s v="14-يونيو"/>
          <s v="15-يونيو"/>
          <s v="16-يونيو"/>
          <s v="17-يونيو"/>
          <s v="18-يونيو"/>
          <s v="19-يونيو"/>
          <s v="20-يونيو"/>
          <s v="21-يونيو"/>
          <s v="22-يونيو"/>
          <s v="23-يونيو"/>
          <s v="24-يونيو"/>
          <s v="25-يونيو"/>
          <s v="26-يونيو"/>
          <s v="27-يونيو"/>
          <s v="28-يونيو"/>
          <s v="29-يونيو"/>
          <s v="30-يونيو"/>
          <s v="01-يوليو"/>
          <s v="02-يوليو"/>
          <s v="03-يوليو"/>
          <s v="04-يوليو"/>
          <s v="05-يوليو"/>
          <s v="06-يوليو"/>
          <s v="07-يوليو"/>
          <s v="08-يوليو"/>
          <s v="09-يوليو"/>
          <s v="10-يوليو"/>
          <s v="11-يوليو"/>
          <s v="12-يوليو"/>
          <s v="13-يوليو"/>
          <s v="14-يوليو"/>
          <s v="15-يوليو"/>
          <s v="16-يوليو"/>
          <s v="17-يوليو"/>
          <s v="18-يوليو"/>
          <s v="19-يوليو"/>
          <s v="20-يوليو"/>
          <s v="21-يوليو"/>
          <s v="22-يوليو"/>
          <s v="23-يوليو"/>
          <s v="24-يوليو"/>
          <s v="25-يوليو"/>
          <s v="26-يوليو"/>
          <s v="27-يوليو"/>
          <s v="28-يوليو"/>
          <s v="29-يوليو"/>
          <s v="30-يوليو"/>
          <s v="31-يوليو"/>
          <s v="01-أغسطس"/>
          <s v="02-أغسطس"/>
          <s v="03-أغسطس"/>
          <s v="04-أغسطس"/>
          <s v="05-أغسطس"/>
          <s v="06-أغسطس"/>
          <s v="07-أغسطس"/>
          <s v="08-أغسطس"/>
          <s v="09-أغسطس"/>
          <s v="10-أغسطس"/>
          <s v="11-أغسطس"/>
          <s v="12-أغسطس"/>
          <s v="13-أغسطس"/>
          <s v="14-أغسطس"/>
          <s v="15-أغسطس"/>
          <s v="16-أغسطس"/>
          <s v="17-أغسطس"/>
          <s v="18-أغسطس"/>
          <s v="19-أغسطس"/>
          <s v="20-أغسطس"/>
          <s v="21-أغسطس"/>
          <s v="22-أغسطس"/>
          <s v="23-أغسطس"/>
          <s v="24-أغسطس"/>
          <s v="25-أغسطس"/>
          <s v="26-أغسطس"/>
          <s v="27-أغسطس"/>
          <s v="28-أغسطس"/>
          <s v="29-أغسطس"/>
          <s v="30-أغسطس"/>
          <s v="31-أغسطس"/>
          <s v="01-سبتمبر"/>
          <s v="02-سبتمبر"/>
          <s v="03-سبتمبر"/>
          <s v="04-سبتمبر"/>
          <s v="05-سبتمبر"/>
          <s v="06-سبتمبر"/>
          <s v="07-سبتمبر"/>
          <s v="08-سبتمبر"/>
          <s v="09-سبتمبر"/>
          <s v="10-سبتمبر"/>
          <s v="11-سبتمبر"/>
          <s v="12-سبتمبر"/>
          <s v="13-سبتمبر"/>
          <s v="14-سبتمبر"/>
          <s v="15-سبتمبر"/>
          <s v="16-سبتمبر"/>
          <s v="17-سبتمبر"/>
          <s v="18-سبتمبر"/>
          <s v="19-سبتمبر"/>
          <s v="20-سبتمبر"/>
          <s v="21-سبتمبر"/>
          <s v="22-سبتمبر"/>
          <s v="23-سبتمبر"/>
          <s v="24-سبتمبر"/>
          <s v="25-سبتمبر"/>
          <s v="26-سبتمبر"/>
          <s v="27-سبتمبر"/>
          <s v="28-سبتمبر"/>
          <s v="29-سبتمبر"/>
          <s v="30-سبتمبر"/>
          <s v="01-أكتوبر"/>
          <s v="02-أكتوبر"/>
          <s v="03-أكتوبر"/>
          <s v="04-أكتوبر"/>
          <s v="05-أكتوبر"/>
          <s v="06-أكتوبر"/>
          <s v="07-أكتوبر"/>
          <s v="08-أكتوبر"/>
          <s v="09-أكتوبر"/>
          <s v="10-أكتوبر"/>
          <s v="11-أكتوبر"/>
          <s v="12-أكتوبر"/>
          <s v="13-أكتوبر"/>
          <s v="14-أكتوبر"/>
          <s v="15-أكتوبر"/>
          <s v="16-أكتوبر"/>
          <s v="17-أكتوبر"/>
          <s v="18-أكتوبر"/>
          <s v="19-أكتوبر"/>
          <s v="20-أكتوبر"/>
          <s v="21-أكتوبر"/>
          <s v="22-أكتوبر"/>
          <s v="23-أكتوبر"/>
          <s v="24-أكتوبر"/>
          <s v="25-أكتوبر"/>
          <s v="26-أكتوبر"/>
          <s v="27-أكتوبر"/>
          <s v="28-أكتوبر"/>
          <s v="29-أكتوبر"/>
          <s v="30-أكتوبر"/>
          <s v="31-أكتوبر"/>
          <s v="01-نوفمبر"/>
          <s v="02-نوفمبر"/>
          <s v="03-نوفمبر"/>
          <s v="04-نوفمبر"/>
          <s v="05-نوفمبر"/>
          <s v="06-نوفمبر"/>
          <s v="07-نوفمبر"/>
          <s v="08-نوفمبر"/>
          <s v="09-نوفمبر"/>
          <s v="10-نوفمبر"/>
          <s v="11-نوفمبر"/>
          <s v="12-نوفمبر"/>
          <s v="13-نوفمبر"/>
          <s v="14-نوفمبر"/>
          <s v="15-نوفمبر"/>
          <s v="16-نوفمبر"/>
          <s v="17-نوفمبر"/>
          <s v="18-نوفمبر"/>
          <s v="19-نوفمبر"/>
          <s v="20-نوفمبر"/>
          <s v="21-نوفمبر"/>
          <s v="22-نوفمبر"/>
          <s v="23-نوفمبر"/>
          <s v="24-نوفمبر"/>
          <s v="25-نوفمبر"/>
          <s v="26-نوفمبر"/>
          <s v="27-نوفمبر"/>
          <s v="28-نوفمبر"/>
          <s v="29-نوفمبر"/>
          <s v="30-نوفمبر"/>
          <s v="01-ديسمبر"/>
          <s v="02-ديسمبر"/>
          <s v="03-ديسمبر"/>
          <s v="04-ديسمبر"/>
          <s v="05-ديسمبر"/>
          <s v="06-ديسمبر"/>
          <s v="07-ديسمبر"/>
          <s v="08-ديسمبر"/>
          <s v="09-ديسمبر"/>
          <s v="10-ديسمبر"/>
          <s v="11-ديسمبر"/>
          <s v="12-ديسمبر"/>
          <s v="13-ديسمبر"/>
          <s v="14-ديسمبر"/>
          <s v="15-ديسمبر"/>
          <s v="16-ديسمبر"/>
          <s v="17-ديسمبر"/>
          <s v="18-ديسمبر"/>
          <s v="19-ديسمبر"/>
          <s v="20-ديسمبر"/>
          <s v="21-ديسمبر"/>
          <s v="22-ديسمبر"/>
          <s v="23-ديسمبر"/>
          <s v="24-ديسمبر"/>
          <s v="25-ديسمبر"/>
          <s v="26-ديسمبر"/>
          <s v="27-ديسمبر"/>
          <s v="28-ديسمبر"/>
          <s v="29-ديسمبر"/>
          <s v="30-ديسمبر"/>
          <s v="31-ديسمبر"/>
          <s v="&gt;01/07/2015"/>
        </groupItems>
      </fieldGroup>
    </cacheField>
    <cacheField name="Months (Order Date)" numFmtId="0" databaseField="0">
      <fieldGroup base="20">
        <rangePr groupBy="months" startDate="2015-01-01T00:00:00" endDate="2015-07-01T00:00:00"/>
        <groupItems count="14">
          <s v="&lt;01/01/2015"/>
          <s v="يناير"/>
          <s v="فبراير"/>
          <s v="مارس"/>
          <s v="أبريل"/>
          <s v="مايو"/>
          <s v="يونيو"/>
          <s v="يوليو"/>
          <s v="أغسطس"/>
          <s v="سبتمبر"/>
          <s v="أكتوبر"/>
          <s v="نوفمبر"/>
          <s v="ديسمبر"/>
          <s v="&gt;01/07/2015"/>
        </groupItems>
      </fieldGroup>
    </cacheField>
  </cacheFields>
  <extLst>
    <ext xmlns:x14="http://schemas.microsoft.com/office/spreadsheetml/2009/9/main" uri="{725AE2AE-9491-48be-B2B4-4EB974FC3084}">
      <x14:pivotCacheDefinition pivotCacheId="4645936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832.530715740744" createdVersion="8" refreshedVersion="8" minRefreshableVersion="3" recordCount="1634" xr:uid="{25857702-775C-4D8F-8E60-E7194B63270F}">
  <cacheSource type="worksheet">
    <worksheetSource name="Table3"/>
  </cacheSource>
  <cacheFields count="2">
    <cacheField name="Order ID" numFmtId="0">
      <sharedItems containsSemiMixedTypes="0" containsString="0" containsNumber="1" containsInteger="1" minValue="65" maxValue="182906" count="1634">
        <n v="65"/>
        <n v="612"/>
        <n v="614"/>
        <n v="678"/>
        <n v="710"/>
        <n v="740"/>
        <n v="775"/>
        <n v="833"/>
        <n v="902"/>
        <n v="3300"/>
        <n v="3456"/>
        <n v="3525"/>
        <n v="3589"/>
        <n v="3687"/>
        <n v="3777"/>
        <n v="3783"/>
        <n v="4006"/>
        <n v="4037"/>
        <n v="4230"/>
        <n v="4261"/>
        <n v="4391"/>
        <n v="4610"/>
        <n v="4738"/>
        <n v="4864"/>
        <n v="4960"/>
        <n v="5028"/>
        <n v="5059"/>
        <n v="5061"/>
        <n v="5189"/>
        <n v="5381"/>
        <n v="5414"/>
        <n v="5511"/>
        <n v="5699"/>
        <n v="6054"/>
        <n v="6241"/>
        <n v="6272"/>
        <n v="6498"/>
        <n v="6500"/>
        <n v="6502"/>
        <n v="6661"/>
        <n v="6695"/>
        <n v="6757"/>
        <n v="6978"/>
        <n v="6979"/>
        <n v="7079"/>
        <n v="7107"/>
        <n v="7203"/>
        <n v="7269"/>
        <n v="7364"/>
        <n v="7521"/>
        <n v="7744"/>
        <n v="7812"/>
        <n v="7815"/>
        <n v="7841"/>
        <n v="7845"/>
        <n v="8034"/>
        <n v="8133"/>
        <n v="8292"/>
        <n v="8293"/>
        <n v="8353"/>
        <n v="8961"/>
        <n v="9027"/>
        <n v="9093"/>
        <n v="9152"/>
        <n v="9219"/>
        <n v="9472"/>
        <n v="9574"/>
        <n v="9696"/>
        <n v="9701"/>
        <n v="9762"/>
        <n v="9829"/>
        <n v="9895"/>
        <n v="9923"/>
        <n v="9927"/>
        <n v="10054"/>
        <n v="10183"/>
        <n v="10498"/>
        <n v="10662"/>
        <n v="10917"/>
        <n v="11271"/>
        <n v="11396"/>
        <n v="11425"/>
        <n v="11426"/>
        <n v="11648"/>
        <n v="11652"/>
        <n v="11682"/>
        <n v="11748"/>
        <n v="11909"/>
        <n v="11911"/>
        <n v="12005"/>
        <n v="12067"/>
        <n v="12096"/>
        <n v="12262"/>
        <n v="12263"/>
        <n v="12389"/>
        <n v="12451"/>
        <n v="12483"/>
        <n v="12580"/>
        <n v="12613"/>
        <n v="12704"/>
        <n v="12706"/>
        <n v="12710"/>
        <n v="12806"/>
        <n v="12900"/>
        <n v="12903"/>
        <n v="13091"/>
        <n v="13158"/>
        <n v="13218"/>
        <n v="13284"/>
        <n v="13410"/>
        <n v="13444"/>
        <n v="13638"/>
        <n v="13729"/>
        <n v="13765"/>
        <n v="13959"/>
        <n v="13984"/>
        <n v="13986"/>
        <n v="14176"/>
        <n v="14242"/>
        <n v="14406"/>
        <n v="14497"/>
        <n v="14528"/>
        <n v="14534"/>
        <n v="14820"/>
        <n v="14951"/>
        <n v="15009"/>
        <n v="15106"/>
        <n v="15202"/>
        <n v="15206"/>
        <n v="15303"/>
        <n v="15712"/>
        <n v="15718"/>
        <n v="15778"/>
        <n v="15872"/>
        <n v="15904"/>
        <n v="16134"/>
        <n v="16582"/>
        <n v="16641"/>
        <n v="16679"/>
        <n v="16864"/>
        <n v="16961"/>
        <n v="17058"/>
        <n v="17155"/>
        <n v="17255"/>
        <n v="17282"/>
        <n v="17313"/>
        <n v="17508"/>
        <n v="17668"/>
        <n v="17858"/>
        <n v="17985"/>
        <n v="17988"/>
        <n v="18119"/>
        <n v="18215"/>
        <n v="18336"/>
        <n v="18496"/>
        <n v="18533"/>
        <n v="18593"/>
        <n v="18661"/>
        <n v="18689"/>
        <n v="18753"/>
        <n v="18822"/>
        <n v="18919"/>
        <n v="19010"/>
        <n v="19078"/>
        <n v="19138"/>
        <n v="19523"/>
        <n v="19616"/>
        <n v="19718"/>
        <n v="20036"/>
        <n v="20134"/>
        <n v="20389"/>
        <n v="20453"/>
        <n v="20480"/>
        <n v="20486"/>
        <n v="20704"/>
        <n v="20743"/>
        <n v="20864"/>
        <n v="20899"/>
        <n v="20934"/>
        <n v="21222"/>
        <n v="21286"/>
        <n v="21346"/>
        <n v="21383"/>
        <n v="21729"/>
        <n v="21824"/>
        <n v="21890"/>
        <n v="22181"/>
        <n v="22402"/>
        <n v="22627"/>
        <n v="22656"/>
        <n v="22661"/>
        <n v="22787"/>
        <n v="22820"/>
        <n v="22947"/>
        <n v="22950"/>
        <n v="23076"/>
        <n v="23168"/>
        <n v="23488"/>
        <n v="23557"/>
        <n v="23559"/>
        <n v="23616"/>
        <n v="23619"/>
        <n v="23748"/>
        <n v="24066"/>
        <n v="24519"/>
        <n v="24707"/>
        <n v="24902"/>
        <n v="25095"/>
        <n v="25152"/>
        <n v="25157"/>
        <n v="25478"/>
        <n v="25479"/>
        <n v="25735"/>
        <n v="25799"/>
        <n v="25828"/>
        <n v="25952"/>
        <n v="26240"/>
        <n v="26372"/>
        <n v="26784"/>
        <n v="26852"/>
        <n v="26881"/>
        <n v="26982"/>
        <n v="27137"/>
        <n v="27490"/>
        <n v="27712"/>
        <n v="27744"/>
        <n v="27750"/>
        <n v="28003"/>
        <n v="28037"/>
        <n v="28291"/>
        <n v="28387"/>
        <n v="28419"/>
        <n v="28455"/>
        <n v="28544"/>
        <n v="28928"/>
        <n v="29095"/>
        <n v="29318"/>
        <n v="29376"/>
        <n v="29380"/>
        <n v="29410"/>
        <n v="29505"/>
        <n v="29506"/>
        <n v="29861"/>
        <n v="29991"/>
        <n v="30176"/>
        <n v="30403"/>
        <n v="30469"/>
        <n v="31073"/>
        <n v="31232"/>
        <n v="31303"/>
        <n v="31682"/>
        <n v="31844"/>
        <n v="31907"/>
        <n v="32036"/>
        <n v="32582"/>
        <n v="32901"/>
        <n v="32931"/>
        <n v="32966"/>
        <n v="32996"/>
        <n v="32998"/>
        <n v="33283"/>
        <n v="33317"/>
        <n v="33477"/>
        <n v="33510"/>
        <n v="33541"/>
        <n v="33637"/>
        <n v="33921"/>
        <n v="34117"/>
        <n v="34209"/>
        <n v="34338"/>
        <n v="34532"/>
        <n v="34658"/>
        <n v="34661"/>
        <n v="34689"/>
        <n v="34916"/>
        <n v="35047"/>
        <n v="35110"/>
        <n v="35111"/>
        <n v="35137"/>
        <n v="35366"/>
        <n v="35492"/>
        <n v="35554"/>
        <n v="35588"/>
        <n v="35687"/>
        <n v="35744"/>
        <n v="35877"/>
        <n v="35910"/>
        <n v="35936"/>
        <n v="36038"/>
        <n v="36067"/>
        <n v="36160"/>
        <n v="36262"/>
        <n v="36449"/>
        <n v="36609"/>
        <n v="36676"/>
        <n v="36679"/>
        <n v="36705"/>
        <n v="36707"/>
        <n v="36743"/>
        <n v="36772"/>
        <n v="36773"/>
        <n v="36932"/>
        <n v="36934"/>
        <n v="36992"/>
        <n v="36994"/>
        <n v="36998"/>
        <n v="36999"/>
        <n v="37250"/>
        <n v="37380"/>
        <n v="37414"/>
        <n v="37572"/>
        <n v="37760"/>
        <n v="37860"/>
        <n v="37862"/>
        <n v="37924"/>
        <n v="38050"/>
        <n v="38210"/>
        <n v="38240"/>
        <n v="38272"/>
        <n v="38400"/>
        <n v="38530"/>
        <n v="38596"/>
        <n v="38661"/>
        <n v="38787"/>
        <n v="39043"/>
        <n v="39075"/>
        <n v="39169"/>
        <n v="39333"/>
        <n v="39490"/>
        <n v="39555"/>
        <n v="39619"/>
        <n v="39872"/>
        <n v="39904"/>
        <n v="39943"/>
        <n v="40097"/>
        <n v="40132"/>
        <n v="40134"/>
        <n v="40160"/>
        <n v="40354"/>
        <n v="40802"/>
        <n v="40806"/>
        <n v="41059"/>
        <n v="41120"/>
        <n v="41186"/>
        <n v="41216"/>
        <n v="41508"/>
        <n v="41760"/>
        <n v="41861"/>
        <n v="42342"/>
        <n v="42375"/>
        <n v="42436"/>
        <n v="42563"/>
        <n v="42628"/>
        <n v="42788"/>
        <n v="42823"/>
        <n v="42850"/>
        <n v="42912"/>
        <n v="42945"/>
        <n v="43138"/>
        <n v="43140"/>
        <n v="43203"/>
        <n v="43269"/>
        <n v="43488"/>
        <n v="43494"/>
        <n v="43585"/>
        <n v="43713"/>
        <n v="44098"/>
        <n v="44292"/>
        <n v="44486"/>
        <n v="44579"/>
        <n v="44583"/>
        <n v="44869"/>
        <n v="44962"/>
        <n v="45127"/>
        <n v="45605"/>
        <n v="45632"/>
        <n v="45698"/>
        <n v="45767"/>
        <n v="45794"/>
        <n v="45863"/>
        <n v="46052"/>
        <n v="46276"/>
        <n v="46311"/>
        <n v="46341"/>
        <n v="46375"/>
        <n v="46497"/>
        <n v="46662"/>
        <n v="46852"/>
        <n v="47078"/>
        <n v="47079"/>
        <n v="47109"/>
        <n v="47138"/>
        <n v="47174"/>
        <n v="47265"/>
        <n v="47271"/>
        <n v="47457"/>
        <n v="47494"/>
        <n v="47620"/>
        <n v="47621"/>
        <n v="47813"/>
        <n v="47876"/>
        <n v="47910"/>
        <n v="48293"/>
        <n v="48295"/>
        <n v="48321"/>
        <n v="48353"/>
        <n v="48391"/>
        <n v="48448"/>
        <n v="48486"/>
        <n v="48487"/>
        <n v="48615"/>
        <n v="48710"/>
        <n v="48773"/>
        <n v="48775"/>
        <n v="48931"/>
        <n v="49026"/>
        <n v="49027"/>
        <n v="49123"/>
        <n v="49255"/>
        <n v="49349"/>
        <n v="49412"/>
        <n v="49510"/>
        <n v="49668"/>
        <n v="49762"/>
        <n v="49797"/>
        <n v="49830"/>
        <n v="49924"/>
        <n v="49988"/>
        <n v="50048"/>
        <n v="50081"/>
        <n v="50083"/>
        <n v="50087"/>
        <n v="50147"/>
        <n v="50246"/>
        <n v="50307"/>
        <n v="50374"/>
        <n v="50432"/>
        <n v="50501"/>
        <n v="50564"/>
        <n v="50566"/>
        <n v="50663"/>
        <n v="50721"/>
        <n v="50789"/>
        <n v="50818"/>
        <n v="50823"/>
        <n v="50850"/>
        <n v="50914"/>
        <n v="51075"/>
        <n v="51239"/>
        <n v="51271"/>
        <n v="51302"/>
        <n v="51553"/>
        <n v="51554"/>
        <n v="51559"/>
        <n v="51876"/>
        <n v="51879"/>
        <n v="51940"/>
        <n v="52035"/>
        <n v="52068"/>
        <n v="52258"/>
        <n v="52288"/>
        <n v="52327"/>
        <n v="52518"/>
        <n v="52608"/>
        <n v="52611"/>
        <n v="52678"/>
        <n v="52805"/>
        <n v="53285"/>
        <n v="53536"/>
        <n v="53600"/>
        <n v="53767"/>
        <n v="54086"/>
        <n v="54119"/>
        <n v="54151"/>
        <n v="54215"/>
        <n v="54243"/>
        <n v="54245"/>
        <n v="54339"/>
        <n v="54368"/>
        <n v="54371"/>
        <n v="54563"/>
        <n v="54595"/>
        <n v="54721"/>
        <n v="54755"/>
        <n v="54787"/>
        <n v="54914"/>
        <n v="55172"/>
        <n v="55203"/>
        <n v="55235"/>
        <n v="55330"/>
        <n v="55526"/>
        <n v="55616"/>
        <n v="55618"/>
        <n v="55623"/>
        <n v="55747"/>
        <n v="55776"/>
        <n v="55808"/>
        <n v="55874"/>
        <n v="55877"/>
        <n v="55968"/>
        <n v="56101"/>
        <n v="56128"/>
        <n v="56257"/>
        <n v="56387"/>
        <n v="56452"/>
        <n v="56514"/>
        <n v="56582"/>
        <n v="56612"/>
        <n v="56768"/>
        <n v="56769"/>
        <n v="56868"/>
        <n v="56901"/>
        <n v="56930"/>
        <n v="56931"/>
        <n v="57157"/>
        <n v="57190"/>
        <n v="57248"/>
        <n v="57253"/>
        <n v="57440"/>
        <n v="57510"/>
        <n v="57600"/>
        <n v="57638"/>
        <n v="57986"/>
        <n v="58368"/>
        <n v="58372"/>
        <n v="58470"/>
        <n v="58500"/>
        <n v="58566"/>
        <n v="58688"/>
        <n v="58720"/>
        <n v="58725"/>
        <n v="58818"/>
        <n v="58949"/>
        <n v="59009"/>
        <n v="59047"/>
        <n v="59072"/>
        <n v="59139"/>
        <n v="59171"/>
        <n v="59585"/>
        <n v="59652"/>
        <n v="59680"/>
        <n v="59683"/>
        <n v="59776"/>
        <n v="59879"/>
        <n v="59937"/>
        <n v="123132"/>
        <n v="123166"/>
        <n v="123194"/>
        <n v="123258"/>
        <n v="123323"/>
        <n v="123359"/>
        <n v="123481"/>
        <n v="123483"/>
        <n v="123487"/>
        <n v="123512"/>
        <n v="123614"/>
        <n v="123769"/>
        <n v="123801"/>
        <n v="123802"/>
        <n v="123807"/>
        <n v="123837"/>
        <n v="123870"/>
        <n v="123902"/>
        <n v="123928"/>
        <n v="123994"/>
        <n v="124031"/>
        <n v="124059"/>
        <n v="124060"/>
        <n v="124154"/>
        <n v="124282"/>
        <n v="124286"/>
        <n v="124287"/>
        <n v="124345"/>
        <n v="124444"/>
        <n v="124507"/>
        <n v="124538"/>
        <n v="124701"/>
        <n v="124761"/>
        <n v="124799"/>
        <n v="124892"/>
        <n v="124921"/>
        <n v="124985"/>
        <n v="124988"/>
        <n v="124991"/>
        <n v="125149"/>
        <n v="125150"/>
        <n v="125240"/>
        <n v="125339"/>
        <n v="125373"/>
        <n v="125374"/>
        <n v="125433"/>
        <n v="125467"/>
        <n v="125503"/>
        <n v="125560"/>
        <n v="125562"/>
        <n v="125631"/>
        <n v="125659"/>
        <n v="125754"/>
        <n v="125818"/>
        <n v="125882"/>
        <n v="125883"/>
        <n v="125885"/>
        <n v="125947"/>
        <n v="125976"/>
        <n v="126046"/>
        <n v="126108"/>
        <n v="126169"/>
        <n v="126235"/>
        <n v="126297"/>
        <n v="126300"/>
        <n v="126393"/>
        <n v="126456"/>
        <n v="126459"/>
        <n v="126488"/>
        <n v="126521"/>
        <n v="126585"/>
        <n v="126654"/>
        <n v="126680"/>
        <n v="126777"/>
        <n v="126783"/>
        <n v="126814"/>
        <n v="126877"/>
        <n v="126905"/>
        <n v="126907"/>
        <n v="126973"/>
        <n v="127324"/>
        <n v="127516"/>
        <n v="127545"/>
        <n v="127612"/>
        <n v="127737"/>
        <n v="127769"/>
        <n v="127773"/>
        <n v="127774"/>
        <n v="127870"/>
        <n v="128028"/>
        <n v="128061"/>
        <n v="128284"/>
        <n v="128316"/>
        <n v="128381"/>
        <n v="128504"/>
        <n v="128509"/>
        <n v="128510"/>
        <n v="128735"/>
        <n v="128765"/>
        <n v="128767"/>
        <n v="128830"/>
        <n v="128925"/>
        <n v="128984"/>
        <n v="129018"/>
        <n v="129053"/>
        <n v="129182"/>
        <n v="129241"/>
        <n v="129246"/>
        <n v="129272"/>
        <n v="129279"/>
        <n v="129310"/>
        <n v="129336"/>
        <n v="129339"/>
        <n v="129368"/>
        <n v="129369"/>
        <n v="129433"/>
        <n v="129501"/>
        <n v="129592"/>
        <n v="129727"/>
        <n v="129753"/>
        <n v="129791"/>
        <n v="129850"/>
        <n v="129854"/>
        <n v="129918"/>
        <n v="129947"/>
        <n v="129979"/>
        <n v="130015"/>
        <n v="130042"/>
        <n v="130077"/>
        <n v="130079"/>
        <n v="130110"/>
        <n v="130174"/>
        <n v="130267"/>
        <n v="130429"/>
        <n v="130430"/>
        <n v="130489"/>
        <n v="130623"/>
        <n v="130746"/>
        <n v="130776"/>
        <n v="130840"/>
        <n v="130845"/>
        <n v="130905"/>
        <n v="130936"/>
        <n v="131039"/>
        <n v="131101"/>
        <n v="131130"/>
        <n v="131133"/>
        <n v="131288"/>
        <n v="131294"/>
        <n v="131450"/>
        <n v="131614"/>
        <n v="131642"/>
        <n v="131773"/>
        <n v="131802"/>
        <n v="131835"/>
        <n v="131901"/>
        <n v="131960"/>
        <n v="131998"/>
        <n v="132024"/>
        <n v="132062"/>
        <n v="132091"/>
        <n v="132093"/>
        <n v="132095"/>
        <n v="132127"/>
        <n v="132152"/>
        <n v="132221"/>
        <n v="132222"/>
        <n v="132248"/>
        <n v="132281"/>
        <n v="132347"/>
        <n v="132350"/>
        <n v="132472"/>
        <n v="132573"/>
        <n v="132669"/>
        <n v="132733"/>
        <n v="132794"/>
        <n v="132857"/>
        <n v="132863"/>
        <n v="132894"/>
        <n v="133052"/>
        <n v="133081"/>
        <n v="133144"/>
        <n v="133247"/>
        <n v="133277"/>
        <n v="133305"/>
        <n v="133306"/>
        <n v="133310"/>
        <n v="133369"/>
        <n v="133627"/>
        <n v="133662"/>
        <n v="133722"/>
        <n v="133819"/>
        <n v="133851"/>
        <n v="133884"/>
        <n v="133917"/>
        <n v="133919"/>
        <n v="133951"/>
        <n v="133979"/>
        <n v="134011"/>
        <n v="134111"/>
        <n v="134202"/>
        <n v="134271"/>
        <n v="134398"/>
        <n v="134425"/>
        <n v="134431"/>
        <n v="134553"/>
        <n v="134648"/>
        <n v="134651"/>
        <n v="134745"/>
        <n v="134779"/>
        <n v="134782"/>
        <n v="134808"/>
        <n v="134846"/>
        <n v="134908"/>
        <n v="134943"/>
        <n v="135005"/>
        <n v="135037"/>
        <n v="135160"/>
        <n v="135194"/>
        <n v="135224"/>
        <n v="135320"/>
        <n v="135356"/>
        <n v="135389"/>
        <n v="135420"/>
        <n v="135480"/>
        <n v="135612"/>
        <n v="135613"/>
        <n v="135643"/>
        <n v="135707"/>
        <n v="135806"/>
        <n v="135867"/>
        <n v="135871"/>
        <n v="135897"/>
        <n v="136121"/>
        <n v="136158"/>
        <n v="136252"/>
        <n v="136378"/>
        <n v="136440"/>
        <n v="136444"/>
        <n v="136476"/>
        <n v="136507"/>
        <n v="136537"/>
        <n v="136572"/>
        <n v="136606"/>
        <n v="136607"/>
        <n v="136765"/>
        <n v="136795"/>
        <n v="136825"/>
        <n v="136861"/>
        <n v="136889"/>
        <n v="136894"/>
        <n v="136988"/>
        <n v="137021"/>
        <n v="137113"/>
        <n v="137272"/>
        <n v="137275"/>
        <n v="137406"/>
        <n v="137471"/>
        <n v="137497"/>
        <n v="137500"/>
        <n v="137530"/>
        <n v="137534"/>
        <n v="137535"/>
        <n v="137596"/>
        <n v="137630"/>
        <n v="137755"/>
        <n v="137756"/>
        <n v="137785"/>
        <n v="137819"/>
        <n v="137981"/>
        <n v="138009"/>
        <n v="138040"/>
        <n v="138075"/>
        <n v="138078"/>
        <n v="138142"/>
        <n v="138234"/>
        <n v="138303"/>
        <n v="138428"/>
        <n v="138616"/>
        <n v="138619"/>
        <n v="138687"/>
        <n v="138712"/>
        <n v="138714"/>
        <n v="138719"/>
        <n v="138744"/>
        <n v="138751"/>
        <n v="138872"/>
        <n v="139065"/>
        <n v="139100"/>
        <n v="139128"/>
        <n v="139132"/>
        <n v="139160"/>
        <n v="139165"/>
        <n v="139231"/>
        <n v="139291"/>
        <n v="139326"/>
        <n v="139451"/>
        <n v="139643"/>
        <n v="139775"/>
        <n v="139802"/>
        <n v="139807"/>
        <n v="139864"/>
        <n v="140024"/>
        <n v="140187"/>
        <n v="140255"/>
        <n v="140286"/>
        <n v="140312"/>
        <n v="140376"/>
        <n v="140381"/>
        <n v="140409"/>
        <n v="140506"/>
        <n v="140507"/>
        <n v="140510"/>
        <n v="140568"/>
        <n v="140571"/>
        <n v="140632"/>
        <n v="140636"/>
        <n v="140670"/>
        <n v="140698"/>
        <n v="140799"/>
        <n v="140862"/>
        <n v="140985"/>
        <n v="141049"/>
        <n v="141144"/>
        <n v="141147"/>
        <n v="141178"/>
        <n v="141179"/>
        <n v="141244"/>
        <n v="141375"/>
        <n v="141432"/>
        <n v="141465"/>
        <n v="141471"/>
        <n v="141500"/>
        <n v="141531"/>
        <n v="141533"/>
        <n v="141595"/>
        <n v="141598"/>
        <n v="141661"/>
        <n v="141758"/>
        <n v="141822"/>
        <n v="141852"/>
        <n v="141855"/>
        <n v="141884"/>
        <n v="141917"/>
        <n v="141946"/>
        <n v="142047"/>
        <n v="142073"/>
        <n v="142111"/>
        <n v="142139"/>
        <n v="142175"/>
        <n v="142365"/>
        <n v="142521"/>
        <n v="142523"/>
        <n v="142557"/>
        <n v="142584"/>
        <n v="142617"/>
        <n v="142716"/>
        <n v="142718"/>
        <n v="142744"/>
        <n v="142840"/>
        <n v="142905"/>
        <n v="143003"/>
        <n v="143032"/>
        <n v="143036"/>
        <n v="143038"/>
        <n v="143193"/>
        <n v="143259"/>
        <n v="143261"/>
        <n v="143263"/>
        <n v="143325"/>
        <n v="143384"/>
        <n v="143450"/>
        <n v="143519"/>
        <n v="143577"/>
        <n v="143679"/>
        <n v="143706"/>
        <n v="143773"/>
        <n v="143838"/>
        <n v="143898"/>
        <n v="143995"/>
        <n v="144121"/>
        <n v="144125"/>
        <n v="144159"/>
        <n v="144190"/>
        <n v="144286"/>
        <n v="144318"/>
        <n v="144382"/>
        <n v="144442"/>
        <n v="144444"/>
        <n v="144445"/>
        <n v="144479"/>
        <n v="144573"/>
        <n v="144574"/>
        <n v="144605"/>
        <n v="144606"/>
        <n v="144634"/>
        <n v="144636"/>
        <n v="144670"/>
        <n v="144702"/>
        <n v="144766"/>
        <n v="144824"/>
        <n v="144827"/>
        <n v="144859"/>
        <n v="144862"/>
        <n v="144890"/>
        <n v="144894"/>
        <n v="145117"/>
        <n v="145181"/>
        <n v="145183"/>
        <n v="145208"/>
        <n v="145212"/>
        <n v="145279"/>
        <n v="145338"/>
        <n v="145342"/>
        <n v="145371"/>
        <n v="145375"/>
        <n v="145563"/>
        <n v="145626"/>
        <n v="145818"/>
        <n v="145916"/>
        <n v="145947"/>
        <n v="145950"/>
        <n v="146076"/>
        <n v="146170"/>
        <n v="146232"/>
        <n v="146271"/>
        <n v="146297"/>
        <n v="146328"/>
        <n v="146426"/>
        <n v="146489"/>
        <n v="146685"/>
        <n v="146713"/>
        <n v="146745"/>
        <n v="146778"/>
        <n v="146782"/>
        <n v="146812"/>
        <n v="146906"/>
        <n v="146971"/>
        <n v="147033"/>
        <n v="147066"/>
        <n v="147099"/>
        <n v="147102"/>
        <n v="147197"/>
        <n v="147199"/>
        <n v="147231"/>
        <n v="147260"/>
        <n v="147384"/>
        <n v="147452"/>
        <n v="147486"/>
        <n v="147546"/>
        <n v="147643"/>
        <n v="147646"/>
        <n v="147672"/>
        <n v="147743"/>
        <n v="147775"/>
        <n v="147804"/>
        <n v="147869"/>
        <n v="147871"/>
        <n v="147993"/>
        <n v="147996"/>
        <n v="148031"/>
        <n v="148056"/>
        <n v="148092"/>
        <n v="148095"/>
        <n v="148254"/>
        <n v="148280"/>
        <n v="148347"/>
        <n v="148536"/>
        <n v="148634"/>
        <n v="148669"/>
        <n v="148697"/>
        <n v="148767"/>
        <n v="148952"/>
        <n v="149050"/>
        <n v="149053"/>
        <n v="149054"/>
        <n v="149084"/>
        <n v="149144"/>
        <n v="149176"/>
        <n v="149272"/>
        <n v="149368"/>
        <n v="149407"/>
        <n v="149469"/>
        <n v="149627"/>
        <n v="149657"/>
        <n v="149658"/>
        <n v="149660"/>
        <n v="149661"/>
        <n v="149691"/>
        <n v="149852"/>
        <n v="149947"/>
        <n v="149976"/>
        <n v="149981"/>
        <n v="150105"/>
        <n v="150109"/>
        <n v="150138"/>
        <n v="150141"/>
        <n v="150169"/>
        <n v="150205"/>
        <n v="150232"/>
        <n v="150264"/>
        <n v="150265"/>
        <n v="150299"/>
        <n v="150364"/>
        <n v="150527"/>
        <n v="150557"/>
        <n v="150622"/>
        <n v="150680"/>
        <n v="150780"/>
        <n v="150843"/>
        <n v="150844"/>
        <n v="150904"/>
        <n v="150909"/>
        <n v="150936"/>
        <n v="150938"/>
        <n v="151135"/>
        <n v="151228"/>
        <n v="151290"/>
        <n v="151354"/>
        <n v="151387"/>
        <n v="151420"/>
        <n v="151455"/>
        <n v="151519"/>
        <n v="151611"/>
        <n v="151641"/>
        <n v="151738"/>
        <n v="151802"/>
        <n v="151901"/>
        <n v="151933"/>
        <n v="152028"/>
        <n v="152121"/>
        <n v="152219"/>
        <n v="152221"/>
        <n v="152249"/>
        <n v="152282"/>
        <n v="152286"/>
        <n v="152287"/>
        <n v="152317"/>
        <n v="152346"/>
        <n v="152382"/>
        <n v="152504"/>
        <n v="152510"/>
        <n v="152667"/>
        <n v="152761"/>
        <n v="152826"/>
        <n v="152895"/>
        <n v="152957"/>
        <n v="152958"/>
        <n v="153016"/>
        <n v="153081"/>
        <n v="153144"/>
        <n v="153149"/>
        <n v="153151"/>
        <n v="153310"/>
        <n v="153403"/>
        <n v="153433"/>
        <n v="153564"/>
        <n v="153567"/>
        <n v="153726"/>
        <n v="153757"/>
        <n v="153759"/>
        <n v="153784"/>
        <n v="153786"/>
        <n v="153851"/>
        <n v="153915"/>
        <n v="154040"/>
        <n v="154072"/>
        <n v="154171"/>
        <n v="154233"/>
        <n v="154237"/>
        <n v="154552"/>
        <n v="154619"/>
        <n v="154620"/>
        <n v="154650"/>
        <n v="154684"/>
        <n v="154687"/>
        <n v="154751"/>
        <n v="154845"/>
        <n v="154876"/>
        <n v="154878"/>
        <n v="155069"/>
        <n v="155131"/>
        <n v="155295"/>
        <n v="155323"/>
        <n v="155418"/>
        <n v="155420"/>
        <n v="155451"/>
        <n v="155455"/>
        <n v="155519"/>
        <n v="155641"/>
        <n v="155647"/>
        <n v="155675"/>
        <n v="155741"/>
        <n v="155800"/>
        <n v="155804"/>
        <n v="155834"/>
        <n v="155868"/>
        <n v="155929"/>
        <n v="155999"/>
        <n v="156031"/>
        <n v="156090"/>
        <n v="156126"/>
        <n v="156159"/>
        <n v="156184"/>
        <n v="156186"/>
        <n v="156189"/>
        <n v="156219"/>
        <n v="156220"/>
        <n v="156287"/>
        <n v="156477"/>
        <n v="156478"/>
        <n v="156541"/>
        <n v="156568"/>
        <n v="156604"/>
        <n v="156605"/>
        <n v="156606"/>
        <n v="156729"/>
        <n v="156862"/>
        <n v="156987"/>
        <n v="156988"/>
        <n v="157087"/>
        <n v="157180"/>
        <n v="157215"/>
        <n v="157337"/>
        <n v="157338"/>
        <n v="157400"/>
        <n v="157402"/>
        <n v="157406"/>
        <n v="157435"/>
        <n v="157438"/>
        <n v="157497"/>
        <n v="157499"/>
        <n v="157562"/>
        <n v="157565"/>
        <n v="157597"/>
        <n v="157659"/>
        <n v="157689"/>
        <n v="157753"/>
        <n v="157791"/>
        <n v="157822"/>
        <n v="157853"/>
        <n v="157882"/>
        <n v="157979"/>
        <n v="158047"/>
        <n v="158110"/>
        <n v="158136"/>
        <n v="158139"/>
        <n v="158173"/>
        <n v="158200"/>
        <n v="158300"/>
        <n v="158302"/>
        <n v="158430"/>
        <n v="158492"/>
        <n v="158494"/>
        <n v="158584"/>
        <n v="158590"/>
        <n v="158652"/>
        <n v="158684"/>
        <n v="158713"/>
        <n v="158875"/>
        <n v="158878"/>
        <n v="158908"/>
        <n v="158968"/>
        <n v="159034"/>
        <n v="159068"/>
        <n v="159099"/>
        <n v="159103"/>
        <n v="159196"/>
        <n v="159292"/>
        <n v="159387"/>
        <n v="159484"/>
        <n v="159640"/>
        <n v="159646"/>
        <n v="159838"/>
        <n v="159866"/>
        <n v="159992"/>
        <n v="159997"/>
        <n v="160025"/>
        <n v="160095"/>
        <n v="160127"/>
        <n v="160188"/>
        <n v="160218"/>
        <n v="160315"/>
        <n v="160348"/>
        <n v="160380"/>
        <n v="160414"/>
        <n v="160441"/>
        <n v="160447"/>
        <n v="160543"/>
        <n v="160667"/>
        <n v="160668"/>
        <n v="160734"/>
        <n v="160762"/>
        <n v="160825"/>
        <n v="160860"/>
        <n v="160861"/>
        <n v="160891"/>
        <n v="160924"/>
        <n v="161080"/>
        <n v="161087"/>
        <n v="161210"/>
        <n v="161212"/>
        <n v="161304"/>
        <n v="161310"/>
        <n v="161340"/>
        <n v="161369"/>
        <n v="161437"/>
        <n v="161466"/>
        <n v="161531"/>
        <n v="161599"/>
        <n v="161657"/>
        <n v="161661"/>
        <n v="161693"/>
        <n v="161786"/>
        <n v="161791"/>
        <n v="161848"/>
        <n v="161917"/>
        <n v="161944"/>
        <n v="161948"/>
        <n v="161950"/>
        <n v="162043"/>
        <n v="162078"/>
        <n v="162235"/>
        <n v="162238"/>
        <n v="162265"/>
        <n v="162266"/>
        <n v="162330"/>
        <n v="162331"/>
        <n v="162335"/>
        <n v="162586"/>
        <n v="162590"/>
        <n v="162650"/>
        <n v="162654"/>
        <n v="162655"/>
        <n v="162683"/>
        <n v="162744"/>
        <n v="162745"/>
        <n v="162812"/>
        <n v="162937"/>
        <n v="162943"/>
        <n v="163005"/>
        <n v="163006"/>
        <n v="163101"/>
        <n v="163102"/>
        <n v="163131"/>
        <n v="163193"/>
        <n v="163259"/>
        <n v="163261"/>
        <n v="163357"/>
        <n v="163518"/>
        <n v="163519"/>
        <n v="163544"/>
        <n v="163608"/>
        <n v="163647"/>
        <n v="163673"/>
        <n v="163833"/>
        <n v="163839"/>
        <n v="163902"/>
        <n v="163933"/>
        <n v="164152"/>
        <n v="164184"/>
        <n v="164187"/>
        <n v="164216"/>
        <n v="164254"/>
        <n v="164282"/>
        <n v="164345"/>
        <n v="164412"/>
        <n v="164504"/>
        <n v="164606"/>
        <n v="164728"/>
        <n v="164888"/>
        <n v="164895"/>
        <n v="164926"/>
        <n v="165151"/>
        <n v="165209"/>
        <n v="165243"/>
        <n v="165403"/>
        <n v="165436"/>
        <n v="165437"/>
        <n v="165465"/>
        <n v="165691"/>
        <n v="165693"/>
        <n v="165820"/>
        <n v="165823"/>
        <n v="165848"/>
        <n v="165852"/>
        <n v="165944"/>
        <n v="165951"/>
        <n v="166137"/>
        <n v="166138"/>
        <n v="166170"/>
        <n v="166200"/>
        <n v="166203"/>
        <n v="166296"/>
        <n v="166302"/>
        <n v="166329"/>
        <n v="166330"/>
        <n v="166332"/>
        <n v="166360"/>
        <n v="166363"/>
        <n v="166392"/>
        <n v="166398"/>
        <n v="166493"/>
        <n v="166686"/>
        <n v="166779"/>
        <n v="166906"/>
        <n v="166940"/>
        <n v="166972"/>
        <n v="167000"/>
        <n v="167036"/>
        <n v="167197"/>
        <n v="167256"/>
        <n v="167322"/>
        <n v="167325"/>
        <n v="167352"/>
        <n v="167391"/>
        <n v="167452"/>
        <n v="167486"/>
        <n v="167516"/>
        <n v="167646"/>
        <n v="167935"/>
        <n v="167965"/>
        <n v="168413"/>
        <n v="168539"/>
        <n v="168571"/>
        <n v="168635"/>
        <n v="168668"/>
        <n v="168733"/>
        <n v="168734"/>
        <n v="168766"/>
        <n v="168958"/>
        <n v="168984"/>
        <n v="168988"/>
        <n v="169023"/>
        <n v="169052"/>
        <n v="169053"/>
        <n v="169177"/>
        <n v="169244"/>
        <n v="169374"/>
        <n v="169434"/>
        <n v="169469"/>
        <n v="169503"/>
        <n v="169531"/>
        <n v="169533"/>
        <n v="169534"/>
        <n v="169565"/>
        <n v="169631"/>
        <n v="169662"/>
        <n v="169726"/>
        <n v="169756"/>
        <n v="169855"/>
        <n v="169881"/>
        <n v="169884"/>
        <n v="169977"/>
        <n v="169981"/>
        <n v="170011"/>
        <n v="170012"/>
        <n v="170015"/>
        <n v="170079"/>
        <n v="170106"/>
        <n v="170169"/>
        <n v="170174"/>
        <n v="170201"/>
        <n v="170236"/>
        <n v="170265"/>
        <n v="170301"/>
        <n v="170360"/>
        <n v="170398"/>
        <n v="170494"/>
        <n v="170621"/>
        <n v="170747"/>
        <n v="170815"/>
        <n v="171161"/>
        <n v="171288"/>
        <n v="171322"/>
        <n v="171353"/>
        <n v="171357"/>
        <n v="171420"/>
        <n v="171483"/>
        <n v="171512"/>
        <n v="171515"/>
        <n v="171576"/>
        <n v="171710"/>
        <n v="171772"/>
        <n v="171839"/>
        <n v="171935"/>
        <n v="171994"/>
        <n v="171998"/>
        <n v="172026"/>
        <n v="172029"/>
        <n v="172283"/>
        <n v="172344"/>
        <n v="172349"/>
        <n v="172442"/>
        <n v="172504"/>
        <n v="172505"/>
        <n v="172602"/>
        <n v="172634"/>
        <n v="172761"/>
        <n v="172762"/>
        <n v="172764"/>
        <n v="172797"/>
        <n v="172799"/>
        <n v="172921"/>
        <n v="172952"/>
        <n v="173016"/>
        <n v="173048"/>
        <n v="173118"/>
        <n v="173147"/>
        <n v="173208"/>
        <n v="173310"/>
        <n v="173338"/>
        <n v="173373"/>
        <n v="173466"/>
        <n v="173563"/>
        <n v="173565"/>
        <n v="173567"/>
        <n v="173594"/>
        <n v="173721"/>
        <n v="173726"/>
        <n v="173786"/>
        <n v="173822"/>
        <n v="173823"/>
        <n v="173849"/>
        <n v="173917"/>
        <n v="173977"/>
        <n v="173983"/>
        <n v="174047"/>
        <n v="174169"/>
        <n v="174171"/>
        <n v="174201"/>
        <n v="174239"/>
        <n v="174269"/>
        <n v="174297"/>
        <n v="174300"/>
        <n v="174395"/>
        <n v="174553"/>
        <n v="174559"/>
        <n v="174584"/>
        <n v="174648"/>
        <n v="174713"/>
        <n v="174813"/>
        <n v="174872"/>
        <n v="174876"/>
        <n v="174879"/>
        <n v="174937"/>
        <n v="174938"/>
        <n v="174940"/>
        <n v="174971"/>
        <n v="174975"/>
        <n v="175035"/>
        <n v="175128"/>
        <n v="175130"/>
        <n v="175195"/>
        <n v="175292"/>
        <n v="175321"/>
        <n v="175324"/>
        <n v="175326"/>
        <n v="175416"/>
        <n v="175448"/>
        <n v="175512"/>
        <n v="175576"/>
        <n v="175578"/>
        <n v="175580"/>
        <n v="175672"/>
        <n v="175673"/>
        <n v="175676"/>
        <n v="175999"/>
        <n v="176024"/>
        <n v="176026"/>
        <n v="176029"/>
        <n v="176120"/>
        <n v="176190"/>
        <n v="176248"/>
        <n v="176378"/>
        <n v="176382"/>
        <n v="176410"/>
        <n v="176443"/>
        <n v="176511"/>
        <n v="176536"/>
        <n v="176572"/>
        <n v="176698"/>
        <n v="176825"/>
        <n v="176955"/>
        <n v="177051"/>
        <n v="177053"/>
        <n v="177081"/>
        <n v="177151"/>
        <n v="177180"/>
        <n v="177214"/>
        <n v="177243"/>
        <n v="177274"/>
        <n v="177279"/>
        <n v="177336"/>
        <n v="177371"/>
        <n v="177401"/>
        <n v="177407"/>
        <n v="177464"/>
        <n v="177501"/>
        <n v="177534"/>
        <n v="177656"/>
        <n v="177786"/>
        <n v="177850"/>
        <n v="177886"/>
        <n v="178011"/>
        <n v="178040"/>
        <n v="178170"/>
        <n v="178234"/>
        <n v="178235"/>
        <n v="178362"/>
        <n v="178392"/>
        <n v="178425"/>
        <n v="178431"/>
        <n v="178520"/>
        <n v="178621"/>
        <n v="178648"/>
        <n v="178650"/>
        <n v="178651"/>
        <n v="178749"/>
        <n v="178776"/>
        <n v="178777"/>
        <n v="178840"/>
        <n v="178846"/>
        <n v="178874"/>
        <n v="178875"/>
        <n v="179006"/>
        <n v="179101"/>
        <n v="179291"/>
        <n v="179418"/>
        <n v="179420"/>
        <n v="179452"/>
        <n v="179514"/>
        <n v="179768"/>
        <n v="179837"/>
        <n v="179900"/>
        <n v="179931"/>
        <n v="180025"/>
        <n v="180058"/>
        <n v="180059"/>
        <n v="180061"/>
        <n v="180216"/>
        <n v="180287"/>
        <n v="180381"/>
        <n v="180412"/>
        <n v="180507"/>
        <n v="180633"/>
        <n v="180638"/>
        <n v="180639"/>
        <n v="180698"/>
        <n v="180700"/>
        <n v="180760"/>
        <n v="180767"/>
        <n v="180798"/>
        <n v="180861"/>
        <n v="180894"/>
        <n v="180922"/>
        <n v="181054"/>
        <n v="181084"/>
        <n v="181147"/>
        <n v="181181"/>
        <n v="181278"/>
        <n v="181342"/>
        <n v="181372"/>
        <n v="181434"/>
        <n v="181500"/>
        <n v="181528"/>
        <n v="181566"/>
        <n v="181688"/>
        <n v="181755"/>
        <n v="181759"/>
        <n v="181784"/>
        <n v="181851"/>
        <n v="181914"/>
        <n v="182015"/>
        <n v="182072"/>
        <n v="182075"/>
        <n v="182170"/>
        <n v="182233"/>
        <n v="182365"/>
        <n v="182392"/>
        <n v="182492"/>
        <n v="182559"/>
        <n v="182586"/>
        <n v="182680"/>
        <n v="182681"/>
        <n v="182683"/>
        <n v="182750"/>
        <n v="182781"/>
        <n v="182906"/>
      </sharedItems>
    </cacheField>
    <cacheField name="Status" numFmtId="0">
      <sharedItems count="1">
        <s v="Returned"/>
      </sharedItems>
    </cacheField>
  </cacheFields>
  <extLst>
    <ext xmlns:x14="http://schemas.microsoft.com/office/spreadsheetml/2009/9/main" uri="{725AE2AE-9491-48be-B2B4-4EB974FC3084}">
      <x14:pivotCacheDefinition pivotCacheId="9170665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x v="0"/>
    <n v="0.01"/>
    <n v="2.84"/>
    <n v="0.93"/>
    <n v="3"/>
    <s v="Bonnie Potter"/>
    <x v="0"/>
    <s v="Corporate"/>
    <x v="0"/>
    <x v="0"/>
    <s v="Wrap Bag"/>
    <x v="0"/>
    <n v="88522"/>
    <n v="0.54"/>
    <x v="0"/>
    <x v="0"/>
    <x v="0"/>
    <s v="Anacortes"/>
    <n v="98221"/>
    <x v="0"/>
    <n v="2015"/>
    <x v="0"/>
    <n v="7"/>
    <d v="2015-01-08T00:00:00"/>
    <n v="1"/>
    <n v="4.5599999999999996"/>
    <n v="4"/>
    <x v="0"/>
    <x v="0"/>
    <s v="Bonnie Potter SANFORD Liquid Accent™ Tank-Style Highlighters United States"/>
    <s v="SANF"/>
  </r>
  <r>
    <n v="20228"/>
    <x v="1"/>
    <n v="0.02"/>
    <n v="500.98"/>
    <n v="26"/>
    <n v="5"/>
    <s v="Ronnie Proctor"/>
    <x v="1"/>
    <s v="Home Office"/>
    <x v="1"/>
    <x v="1"/>
    <s v="Jumbo Drum"/>
    <x v="1"/>
    <n v="90193"/>
    <n v="0.6"/>
    <x v="0"/>
    <x v="0"/>
    <x v="1"/>
    <s v="San Gabriel"/>
    <n v="91776"/>
    <x v="1"/>
    <n v="2015"/>
    <x v="1"/>
    <n v="13"/>
    <d v="2015-06-15T00:00:00"/>
    <n v="2"/>
    <n v="4390.3665000000001"/>
    <n v="12"/>
    <x v="1"/>
    <x v="0"/>
    <s v="Ronnie Proctor Global Troy™ Executive Leather Low-Back Tilter United States"/>
    <s v="Glob"/>
  </r>
  <r>
    <n v="21776"/>
    <x v="2"/>
    <n v="0.06"/>
    <n v="9.48"/>
    <n v="7.29"/>
    <n v="11"/>
    <s v="Marcus Dunlap"/>
    <x v="2"/>
    <s v="Home Office"/>
    <x v="1"/>
    <x v="2"/>
    <s v="Small Pack"/>
    <x v="2"/>
    <n v="90192"/>
    <n v="0.45"/>
    <x v="0"/>
    <x v="1"/>
    <x v="2"/>
    <s v="Roselle"/>
    <n v="7203"/>
    <x v="2"/>
    <n v="2015"/>
    <x v="2"/>
    <n v="15"/>
    <d v="2015-02-17T00:00:00"/>
    <n v="2"/>
    <n v="-53.809600000000003"/>
    <n v="22"/>
    <x v="2"/>
    <x v="1"/>
    <s v="Marcus Dunlap DAX Two-Tone Rosewood/Black Document Frame, Desktop, 5 x 7 United States"/>
    <s v="DAX "/>
  </r>
  <r>
    <n v="24844"/>
    <x v="3"/>
    <n v="0.09"/>
    <n v="78.69"/>
    <n v="19.989999999999998"/>
    <n v="14"/>
    <s v="Gwendolyn F Tyson"/>
    <x v="2"/>
    <s v="Small Business"/>
    <x v="1"/>
    <x v="2"/>
    <s v="Small Box"/>
    <x v="3"/>
    <n v="86838"/>
    <n v="0.43"/>
    <x v="0"/>
    <x v="2"/>
    <x v="3"/>
    <s v="Prior Lake"/>
    <n v="55372"/>
    <x v="3"/>
    <n v="2015"/>
    <x v="3"/>
    <n v="12"/>
    <d v="2015-05-14T00:00:00"/>
    <n v="2"/>
    <n v="803.47050000000002"/>
    <n v="16"/>
    <x v="3"/>
    <x v="0"/>
    <s v="Gwendolyn F Tyson Howard Miller 12-3/4 Diameter Accuwave DS ™ Wall Clock United States"/>
    <s v="Howa"/>
  </r>
  <r>
    <n v="24846"/>
    <x v="3"/>
    <n v="0.08"/>
    <n v="3.28"/>
    <n v="2.31"/>
    <n v="14"/>
    <s v="Gwendolyn F Tyson"/>
    <x v="2"/>
    <s v="Small Business"/>
    <x v="0"/>
    <x v="0"/>
    <s v="Wrap Bag"/>
    <x v="4"/>
    <n v="86838"/>
    <n v="0.56000000000000005"/>
    <x v="0"/>
    <x v="2"/>
    <x v="3"/>
    <s v="Prior Lake"/>
    <n v="55372"/>
    <x v="3"/>
    <n v="2015"/>
    <x v="3"/>
    <n v="12"/>
    <d v="2015-05-13T00:00:00"/>
    <n v="1"/>
    <n v="-24.03"/>
    <n v="7"/>
    <x v="4"/>
    <x v="1"/>
    <s v="Gwendolyn F Tyson Newell 321 United States"/>
    <s v="Newe"/>
  </r>
  <r>
    <n v="24847"/>
    <x v="3"/>
    <n v="0.05"/>
    <n v="3.28"/>
    <n v="4.2"/>
    <n v="14"/>
    <s v="Gwendolyn F Tyson"/>
    <x v="2"/>
    <s v="Small Business"/>
    <x v="0"/>
    <x v="0"/>
    <s v="Wrap Bag"/>
    <x v="5"/>
    <n v="86838"/>
    <n v="0.56000000000000005"/>
    <x v="0"/>
    <x v="2"/>
    <x v="3"/>
    <s v="Prior Lake"/>
    <n v="55372"/>
    <x v="3"/>
    <n v="2015"/>
    <x v="3"/>
    <n v="12"/>
    <d v="2015-05-13T00:00:00"/>
    <n v="1"/>
    <n v="-37.03"/>
    <n v="4"/>
    <x v="5"/>
    <x v="1"/>
    <s v="Gwendolyn F Tyson Newell 351 United States"/>
    <s v="Newe"/>
  </r>
  <r>
    <n v="24848"/>
    <x v="3"/>
    <n v="0.05"/>
    <n v="3.58"/>
    <n v="1.63"/>
    <n v="14"/>
    <s v="Gwendolyn F Tyson"/>
    <x v="2"/>
    <s v="Small Business"/>
    <x v="0"/>
    <x v="3"/>
    <s v="Wrap Bag"/>
    <x v="6"/>
    <n v="86838"/>
    <n v="0.36"/>
    <x v="0"/>
    <x v="2"/>
    <x v="3"/>
    <s v="Prior Lake"/>
    <n v="55372"/>
    <x v="3"/>
    <n v="2015"/>
    <x v="3"/>
    <n v="12"/>
    <d v="2015-05-13T00:00:00"/>
    <n v="1"/>
    <n v="-0.71"/>
    <n v="4"/>
    <x v="6"/>
    <x v="1"/>
    <s v="Gwendolyn F Tyson OIC Colored Binder Clips, Assorted Sizes United States"/>
    <s v="OIC "/>
  </r>
  <r>
    <n v="18181"/>
    <x v="2"/>
    <n v="0"/>
    <n v="4.42"/>
    <n v="4.99"/>
    <n v="15"/>
    <s v="Timothy Reese"/>
    <x v="2"/>
    <s v="Small Business"/>
    <x v="0"/>
    <x v="4"/>
    <s v="Small Box"/>
    <x v="7"/>
    <n v="86837"/>
    <n v="0.38"/>
    <x v="0"/>
    <x v="1"/>
    <x v="4"/>
    <s v="Smithtown"/>
    <n v="11787"/>
    <x v="4"/>
    <n v="2015"/>
    <x v="4"/>
    <n v="8"/>
    <d v="2015-04-09T00:00:00"/>
    <n v="1"/>
    <n v="-59.82"/>
    <n v="7"/>
    <x v="7"/>
    <x v="1"/>
    <s v="Timothy Reese Grip Seal Envelopes United States"/>
    <s v="Grip"/>
  </r>
  <r>
    <n v="20925"/>
    <x v="3"/>
    <n v="0.01"/>
    <n v="35.94"/>
    <n v="6.66"/>
    <n v="15"/>
    <s v="Timothy Reese"/>
    <x v="2"/>
    <s v="Small Business"/>
    <x v="0"/>
    <x v="4"/>
    <s v="Small Box"/>
    <x v="8"/>
    <n v="86839"/>
    <n v="0.4"/>
    <x v="0"/>
    <x v="1"/>
    <x v="4"/>
    <s v="Smithtown"/>
    <n v="11787"/>
    <x v="5"/>
    <n v="2015"/>
    <x v="3"/>
    <n v="28"/>
    <d v="2015-05-28T00:00:00"/>
    <n v="0"/>
    <n v="261.87569999999994"/>
    <n v="10"/>
    <x v="8"/>
    <x v="0"/>
    <s v="Timothy Reese Tyvek ® Top-Opening Peel &amp; Seel ® Envelopes, Gray United States"/>
    <s v="Tyve"/>
  </r>
  <r>
    <n v="26267"/>
    <x v="0"/>
    <n v="0.04"/>
    <n v="2.98"/>
    <n v="1.58"/>
    <n v="16"/>
    <s v="Sarah Ramsey"/>
    <x v="2"/>
    <s v="Small Business"/>
    <x v="0"/>
    <x v="3"/>
    <s v="Wrap Bag"/>
    <x v="9"/>
    <n v="86836"/>
    <n v="0.39"/>
    <x v="0"/>
    <x v="1"/>
    <x v="4"/>
    <s v="Syracuse"/>
    <n v="13210"/>
    <x v="6"/>
    <n v="2015"/>
    <x v="2"/>
    <n v="12"/>
    <d v="2015-02-15T00:00:00"/>
    <n v="3"/>
    <n v="2.63"/>
    <n v="6"/>
    <x v="9"/>
    <x v="0"/>
    <s v="Sarah Ramsey Staples Gold Paper Clips United States"/>
    <s v="Stap"/>
  </r>
  <r>
    <n v="26268"/>
    <x v="0"/>
    <n v="0.05"/>
    <n v="115.99"/>
    <n v="2.5"/>
    <n v="16"/>
    <s v="Sarah Ramsey"/>
    <x v="2"/>
    <s v="Small Business"/>
    <x v="2"/>
    <x v="5"/>
    <s v="Small Box"/>
    <x v="10"/>
    <n v="86836"/>
    <n v="0.55000000000000004"/>
    <x v="0"/>
    <x v="1"/>
    <x v="4"/>
    <s v="Syracuse"/>
    <n v="13210"/>
    <x v="6"/>
    <n v="2015"/>
    <x v="2"/>
    <n v="12"/>
    <d v="2015-02-14T00:00:00"/>
    <n v="2"/>
    <n v="652.73309999999992"/>
    <n v="10"/>
    <x v="10"/>
    <x v="0"/>
    <s v="Sarah Ramsey StarTAC 7797 United States"/>
    <s v="Star"/>
  </r>
  <r>
    <n v="23890"/>
    <x v="0"/>
    <n v="0.05"/>
    <n v="26.48"/>
    <n v="6.93"/>
    <n v="18"/>
    <s v="Laurie Hanna"/>
    <x v="2"/>
    <s v="Small Business"/>
    <x v="1"/>
    <x v="2"/>
    <s v="Small Box"/>
    <x v="11"/>
    <n v="90031"/>
    <n v="0.49"/>
    <x v="0"/>
    <x v="0"/>
    <x v="5"/>
    <s v="Helena"/>
    <n v="59601"/>
    <x v="7"/>
    <n v="2015"/>
    <x v="3"/>
    <n v="15"/>
    <d v="2015-05-16T00:00:00"/>
    <n v="1"/>
    <n v="314.48129999999998"/>
    <n v="17"/>
    <x v="11"/>
    <x v="0"/>
    <s v="Laurie Hanna DAX Natural Wood-Tone Poster Frame United States"/>
    <s v="DAX "/>
  </r>
  <r>
    <n v="24063"/>
    <x v="1"/>
    <n v="7.0000000000000007E-2"/>
    <n v="12.99"/>
    <n v="9.44"/>
    <n v="19"/>
    <s v="Jim Rodgers"/>
    <x v="2"/>
    <s v="Small Business"/>
    <x v="2"/>
    <x v="6"/>
    <s v="Medium Box"/>
    <x v="12"/>
    <n v="90032"/>
    <n v="0.39"/>
    <x v="0"/>
    <x v="0"/>
    <x v="5"/>
    <s v="Missoula"/>
    <n v="59801"/>
    <x v="8"/>
    <n v="2015"/>
    <x v="3"/>
    <n v="21"/>
    <d v="2015-05-23T00:00:00"/>
    <n v="2"/>
    <n v="-114.63990000000001"/>
    <n v="18"/>
    <x v="12"/>
    <x v="1"/>
    <s v="Jim Rodgers Hewlett Packard 6S Scientific Calculator United States"/>
    <s v="Hewl"/>
  </r>
  <r>
    <n v="5890"/>
    <x v="0"/>
    <n v="0.05"/>
    <n v="26.48"/>
    <n v="6.93"/>
    <n v="21"/>
    <s v="Tony Wilkins Winters"/>
    <x v="2"/>
    <s v="Small Business"/>
    <x v="1"/>
    <x v="2"/>
    <s v="Small Box"/>
    <x v="11"/>
    <n v="41793"/>
    <n v="0.49"/>
    <x v="0"/>
    <x v="1"/>
    <x v="4"/>
    <s v="New York City"/>
    <n v="10012"/>
    <x v="7"/>
    <n v="2015"/>
    <x v="3"/>
    <n v="15"/>
    <d v="2015-05-16T00:00:00"/>
    <n v="1"/>
    <n v="384.38"/>
    <n v="70"/>
    <x v="13"/>
    <x v="0"/>
    <s v="Tony Wilkins Winters DAX Natural Wood-Tone Poster Frame United States"/>
    <s v="DAX "/>
  </r>
  <r>
    <n v="6062"/>
    <x v="1"/>
    <n v="0.08"/>
    <n v="5"/>
    <n v="3.39"/>
    <n v="21"/>
    <s v="Tony Wilkins Winters"/>
    <x v="2"/>
    <s v="Small Business"/>
    <x v="0"/>
    <x v="3"/>
    <s v="Wrap Bag"/>
    <x v="13"/>
    <n v="42949"/>
    <n v="0.37"/>
    <x v="0"/>
    <x v="1"/>
    <x v="4"/>
    <s v="New York City"/>
    <n v="10012"/>
    <x v="8"/>
    <n v="2015"/>
    <x v="3"/>
    <n v="21"/>
    <d v="2015-05-22T00:00:00"/>
    <n v="1"/>
    <n v="-17.489999999999998"/>
    <n v="58"/>
    <x v="14"/>
    <x v="1"/>
    <s v="Tony Wilkins Winters Advantus Plastic Paper Clips United States"/>
    <s v="Adva"/>
  </r>
  <r>
    <n v="6063"/>
    <x v="1"/>
    <n v="7.0000000000000007E-2"/>
    <n v="12.99"/>
    <n v="9.44"/>
    <n v="21"/>
    <s v="Tony Wilkins Winters"/>
    <x v="2"/>
    <s v="Small Business"/>
    <x v="2"/>
    <x v="6"/>
    <s v="Medium Box"/>
    <x v="12"/>
    <n v="42949"/>
    <n v="0.39"/>
    <x v="0"/>
    <x v="1"/>
    <x v="4"/>
    <s v="New York City"/>
    <n v="10012"/>
    <x v="8"/>
    <n v="2015"/>
    <x v="3"/>
    <n v="21"/>
    <d v="2015-05-23T00:00:00"/>
    <n v="2"/>
    <n v="-114.63990000000001"/>
    <n v="71"/>
    <x v="15"/>
    <x v="1"/>
    <s v="Tony Wilkins Winters Hewlett Packard 6S Scientific Calculator United States"/>
    <s v="Hewl"/>
  </r>
  <r>
    <n v="20631"/>
    <x v="0"/>
    <n v="0.06"/>
    <n v="55.48"/>
    <n v="14.3"/>
    <n v="24"/>
    <s v="Edna Thomas"/>
    <x v="2"/>
    <s v="Corporate"/>
    <x v="0"/>
    <x v="7"/>
    <s v="Small Box"/>
    <x v="14"/>
    <n v="87651"/>
    <n v="0.37"/>
    <x v="0"/>
    <x v="0"/>
    <x v="1"/>
    <s v="Laguna Niguel"/>
    <n v="92677"/>
    <x v="9"/>
    <n v="2015"/>
    <x v="0"/>
    <n v="28"/>
    <d v="2015-01-29T00:00:00"/>
    <n v="1"/>
    <n v="-28.296800000000001"/>
    <n v="1"/>
    <x v="16"/>
    <x v="1"/>
    <s v="Edna Thomas Xerox 194 United States"/>
    <s v="Xero"/>
  </r>
  <r>
    <n v="20632"/>
    <x v="0"/>
    <n v="0.02"/>
    <n v="1.68"/>
    <n v="1.57"/>
    <n v="24"/>
    <s v="Edna Thomas"/>
    <x v="2"/>
    <s v="Corporate"/>
    <x v="0"/>
    <x v="0"/>
    <s v="Wrap Bag"/>
    <x v="15"/>
    <n v="87651"/>
    <n v="0.59"/>
    <x v="0"/>
    <x v="0"/>
    <x v="1"/>
    <s v="Laguna Niguel"/>
    <n v="92677"/>
    <x v="9"/>
    <n v="2015"/>
    <x v="0"/>
    <n v="28"/>
    <d v="2015-01-30T00:00:00"/>
    <n v="2"/>
    <n v="-5.3071999999999999"/>
    <n v="1"/>
    <x v="17"/>
    <x v="1"/>
    <s v="Edna Thomas Newell 323 United States"/>
    <s v="Newe"/>
  </r>
  <r>
    <n v="23967"/>
    <x v="1"/>
    <n v="0.04"/>
    <n v="4.1399999999999997"/>
    <n v="6.6"/>
    <n v="27"/>
    <s v="Guy Gallagher"/>
    <x v="2"/>
    <s v="Corporate"/>
    <x v="1"/>
    <x v="2"/>
    <s v="Small Box"/>
    <x v="16"/>
    <n v="87652"/>
    <n v="0.49"/>
    <x v="0"/>
    <x v="0"/>
    <x v="1"/>
    <s v="Lakewood"/>
    <n v="90712"/>
    <x v="10"/>
    <n v="2015"/>
    <x v="3"/>
    <n v="2"/>
    <d v="2015-05-04T00:00:00"/>
    <n v="2"/>
    <n v="8.8940000000000055"/>
    <n v="12"/>
    <x v="18"/>
    <x v="0"/>
    <s v="Guy Gallagher Eldon Image Series Black Desk Accessories United States"/>
    <s v="Eldo"/>
  </r>
  <r>
    <n v="23509"/>
    <x v="0"/>
    <n v="0.08"/>
    <n v="34.99"/>
    <n v="7.73"/>
    <n v="32"/>
    <s v="Matthew Berman"/>
    <x v="2"/>
    <s v="Corporate"/>
    <x v="0"/>
    <x v="0"/>
    <s v="Small Box"/>
    <x v="17"/>
    <n v="89199"/>
    <n v="0.59"/>
    <x v="0"/>
    <x v="0"/>
    <x v="6"/>
    <s v="Grants Pass"/>
    <n v="97526"/>
    <x v="11"/>
    <n v="2015"/>
    <x v="2"/>
    <n v="22"/>
    <d v="2015-02-23T00:00:00"/>
    <n v="1"/>
    <n v="144.69"/>
    <n v="13"/>
    <x v="19"/>
    <x v="0"/>
    <s v="Matthew Berman Hunt Boston® Vacuum Mount KS Pencil Sharpener United States"/>
    <s v="Hunt"/>
  </r>
  <r>
    <n v="23612"/>
    <x v="0"/>
    <n v="0.01"/>
    <n v="17.98"/>
    <n v="8.51"/>
    <n v="32"/>
    <s v="Matthew Berman"/>
    <x v="2"/>
    <s v="Corporate"/>
    <x v="2"/>
    <x v="6"/>
    <s v="Medium Box"/>
    <x v="18"/>
    <n v="89200"/>
    <n v="0.4"/>
    <x v="0"/>
    <x v="0"/>
    <x v="6"/>
    <s v="Grants Pass"/>
    <n v="97526"/>
    <x v="12"/>
    <n v="2015"/>
    <x v="5"/>
    <n v="27"/>
    <d v="2015-03-28T00:00:00"/>
    <n v="1"/>
    <n v="-35.878799999999998"/>
    <n v="2"/>
    <x v="20"/>
    <x v="1"/>
    <s v="Matthew Berman Canon P1-DHIII Palm Printing Calculator United States"/>
    <s v="Cano"/>
  </r>
  <r>
    <n v="23278"/>
    <x v="3"/>
    <n v="0.09"/>
    <n v="125.99"/>
    <n v="7.69"/>
    <n v="32"/>
    <s v="Matthew Berman"/>
    <x v="0"/>
    <s v="Corporate"/>
    <x v="2"/>
    <x v="5"/>
    <s v="Small Box"/>
    <x v="19"/>
    <n v="89202"/>
    <n v="0.59"/>
    <x v="0"/>
    <x v="0"/>
    <x v="6"/>
    <s v="Grants Pass"/>
    <n v="97526"/>
    <x v="13"/>
    <n v="2015"/>
    <x v="0"/>
    <n v="20"/>
    <d v="2015-01-22T00:00:00"/>
    <n v="2"/>
    <n v="209.99700000000001"/>
    <n v="8"/>
    <x v="21"/>
    <x v="0"/>
    <s v="Matthew Berman StarTAC 3000 United States"/>
    <s v="Star"/>
  </r>
  <r>
    <n v="19355"/>
    <x v="4"/>
    <n v="0.06"/>
    <n v="205.99"/>
    <n v="8.99"/>
    <n v="32"/>
    <s v="Matthew Berman"/>
    <x v="2"/>
    <s v="Corporate"/>
    <x v="2"/>
    <x v="5"/>
    <s v="Small Box"/>
    <x v="20"/>
    <n v="89203"/>
    <n v="0.56000000000000005"/>
    <x v="0"/>
    <x v="0"/>
    <x v="6"/>
    <s v="Grants Pass"/>
    <n v="97526"/>
    <x v="14"/>
    <n v="2015"/>
    <x v="5"/>
    <n v="12"/>
    <d v="2015-03-19T00:00:00"/>
    <n v="7"/>
    <n v="3568.096"/>
    <n v="22"/>
    <x v="22"/>
    <x v="0"/>
    <s v="Matthew Berman TimeportP7382 United States"/>
    <s v="Time"/>
  </r>
  <r>
    <n v="23654"/>
    <x v="1"/>
    <n v="0.03"/>
    <n v="4.24"/>
    <n v="5.41"/>
    <n v="33"/>
    <s v="Ricky Hensley"/>
    <x v="2"/>
    <s v="Corporate"/>
    <x v="0"/>
    <x v="8"/>
    <s v="Small Box"/>
    <x v="21"/>
    <n v="89201"/>
    <n v="0.35"/>
    <x v="0"/>
    <x v="0"/>
    <x v="6"/>
    <s v="Gresham"/>
    <n v="97030"/>
    <x v="15"/>
    <n v="2015"/>
    <x v="1"/>
    <n v="15"/>
    <d v="2015-06-17T00:00:00"/>
    <n v="2"/>
    <n v="-84.437600000000003"/>
    <n v="13"/>
    <x v="23"/>
    <x v="1"/>
    <s v="Ricky Hensley Storex DuraTech Recycled Plastic Frosted Binders United States"/>
    <s v="Stor"/>
  </r>
  <r>
    <n v="23655"/>
    <x v="1"/>
    <n v="0.04"/>
    <n v="2.94"/>
    <n v="0.7"/>
    <n v="33"/>
    <s v="Ricky Hensley"/>
    <x v="2"/>
    <s v="Corporate"/>
    <x v="0"/>
    <x v="0"/>
    <s v="Wrap Bag"/>
    <x v="22"/>
    <n v="89201"/>
    <n v="0.57999999999999996"/>
    <x v="0"/>
    <x v="0"/>
    <x v="6"/>
    <s v="Gresham"/>
    <n v="97030"/>
    <x v="15"/>
    <n v="2015"/>
    <x v="1"/>
    <n v="15"/>
    <d v="2015-06-16T00:00:00"/>
    <n v="1"/>
    <n v="24.312000000000001"/>
    <n v="18"/>
    <x v="24"/>
    <x v="0"/>
    <s v="Ricky Hensley Newell 338 United States"/>
    <s v="Newe"/>
  </r>
  <r>
    <n v="25933"/>
    <x v="0"/>
    <n v="0"/>
    <n v="99.99"/>
    <n v="19.989999999999998"/>
    <n v="43"/>
    <s v="Theodore Moran"/>
    <x v="2"/>
    <s v="Consumer"/>
    <x v="2"/>
    <x v="6"/>
    <s v="Small Box"/>
    <x v="23"/>
    <n v="91454"/>
    <n v="0.52"/>
    <x v="0"/>
    <x v="0"/>
    <x v="0"/>
    <s v="Redmond"/>
    <n v="98052"/>
    <x v="16"/>
    <n v="2015"/>
    <x v="3"/>
    <n v="10"/>
    <d v="2015-05-11T00:00:00"/>
    <n v="1"/>
    <n v="25.913820000000015"/>
    <n v="6"/>
    <x v="25"/>
    <x v="0"/>
    <s v="Theodore Moran AT&amp;T 2230 Dual Handset Phone With Caller ID/Call Waiting United States"/>
    <s v="AT&amp;T"/>
  </r>
  <r>
    <n v="18551"/>
    <x v="1"/>
    <n v="0"/>
    <n v="115.99"/>
    <n v="2.5"/>
    <n v="52"/>
    <s v="Lorraine Kelly"/>
    <x v="2"/>
    <s v="Corporate"/>
    <x v="2"/>
    <x v="5"/>
    <s v="Small Box"/>
    <x v="24"/>
    <n v="88426"/>
    <n v="0.56999999999999995"/>
    <x v="0"/>
    <x v="0"/>
    <x v="0"/>
    <s v="Puyallup"/>
    <n v="98373"/>
    <x v="17"/>
    <n v="2015"/>
    <x v="5"/>
    <n v="10"/>
    <d v="2015-03-10T00:00:00"/>
    <n v="0"/>
    <n v="162.666"/>
    <n v="6"/>
    <x v="26"/>
    <x v="0"/>
    <s v="Lorraine Kelly 6160 United States"/>
    <s v="6160"/>
  </r>
  <r>
    <n v="22117"/>
    <x v="2"/>
    <n v="7.0000000000000007E-2"/>
    <n v="3502.14"/>
    <n v="8.73"/>
    <n v="53"/>
    <s v="Sidney Russell Austin"/>
    <x v="1"/>
    <s v="Corporate"/>
    <x v="2"/>
    <x v="6"/>
    <s v="Jumbo Box"/>
    <x v="25"/>
    <n v="88425"/>
    <n v="0.56999999999999995"/>
    <x v="0"/>
    <x v="0"/>
    <x v="0"/>
    <s v="Redmond"/>
    <n v="98052"/>
    <x v="9"/>
    <n v="2015"/>
    <x v="0"/>
    <n v="28"/>
    <d v="2015-01-30T00:00:00"/>
    <n v="2"/>
    <n v="-6923.5991999999997"/>
    <n v="1"/>
    <x v="27"/>
    <x v="1"/>
    <s v="Sidney Russell Austin Okidata Pacemark 4410N Wide Format Dot Matrix Printer United States"/>
    <s v="Okid"/>
  </r>
  <r>
    <n v="18552"/>
    <x v="1"/>
    <n v="0.02"/>
    <n v="5.98"/>
    <n v="5.79"/>
    <n v="53"/>
    <s v="Sidney Russell Austin"/>
    <x v="2"/>
    <s v="Corporate"/>
    <x v="0"/>
    <x v="7"/>
    <s v="Small Box"/>
    <x v="26"/>
    <n v="88426"/>
    <n v="0.36"/>
    <x v="0"/>
    <x v="0"/>
    <x v="0"/>
    <s v="Redmond"/>
    <n v="98052"/>
    <x v="17"/>
    <n v="2015"/>
    <x v="5"/>
    <n v="10"/>
    <d v="2015-03-11T00:00:00"/>
    <n v="1"/>
    <n v="-67.489999999999995"/>
    <n v="17"/>
    <x v="28"/>
    <x v="1"/>
    <s v="Sidney Russell Austin Xerox 1903 United States"/>
    <s v="Xero"/>
  </r>
  <r>
    <n v="20697"/>
    <x v="3"/>
    <n v="0.06"/>
    <n v="3.8"/>
    <n v="1.49"/>
    <n v="56"/>
    <s v="Randall Montgomery"/>
    <x v="2"/>
    <s v="Consumer"/>
    <x v="0"/>
    <x v="8"/>
    <s v="Small Box"/>
    <x v="27"/>
    <n v="88075"/>
    <n v="0.38"/>
    <x v="0"/>
    <x v="1"/>
    <x v="4"/>
    <s v="Tonawanda"/>
    <n v="14150"/>
    <x v="18"/>
    <n v="2015"/>
    <x v="4"/>
    <n v="20"/>
    <d v="2015-04-21T00:00:00"/>
    <n v="1"/>
    <n v="19.6282"/>
    <n v="20"/>
    <x v="29"/>
    <x v="0"/>
    <s v="Randall Montgomery Durable Pressboard Binders United States"/>
    <s v="Dura"/>
  </r>
  <r>
    <n v="20698"/>
    <x v="3"/>
    <n v="0.06"/>
    <n v="1.76"/>
    <n v="0.7"/>
    <n v="56"/>
    <s v="Randall Montgomery"/>
    <x v="2"/>
    <s v="Consumer"/>
    <x v="0"/>
    <x v="0"/>
    <s v="Wrap Bag"/>
    <x v="28"/>
    <n v="88075"/>
    <n v="0.56000000000000005"/>
    <x v="0"/>
    <x v="1"/>
    <x v="4"/>
    <s v="Tonawanda"/>
    <n v="14150"/>
    <x v="18"/>
    <n v="2015"/>
    <x v="4"/>
    <n v="20"/>
    <d v="2015-04-21T00:00:00"/>
    <n v="1"/>
    <n v="-1.6524000000000001"/>
    <n v="17"/>
    <x v="30"/>
    <x v="1"/>
    <s v="Randall Montgomery Newell 310 United States"/>
    <s v="Newe"/>
  </r>
  <r>
    <n v="22890"/>
    <x v="0"/>
    <n v="0.02"/>
    <n v="5.98"/>
    <n v="5.15"/>
    <n v="62"/>
    <s v="Pam Gilbert"/>
    <x v="2"/>
    <s v="Corporate"/>
    <x v="0"/>
    <x v="7"/>
    <s v="Small Box"/>
    <x v="29"/>
    <n v="87407"/>
    <n v="0.36"/>
    <x v="0"/>
    <x v="2"/>
    <x v="7"/>
    <s v="Round Rock"/>
    <n v="78664"/>
    <x v="19"/>
    <n v="2015"/>
    <x v="3"/>
    <n v="9"/>
    <d v="2015-05-11T00:00:00"/>
    <n v="2"/>
    <n v="2.1400000000000023"/>
    <n v="3"/>
    <x v="31"/>
    <x v="0"/>
    <s v="Pam Gilbert Xerox 193 United States"/>
    <s v="Xero"/>
  </r>
  <r>
    <n v="25354"/>
    <x v="0"/>
    <n v="0.04"/>
    <n v="29.14"/>
    <n v="4.8600000000000003"/>
    <n v="62"/>
    <s v="Pam Gilbert"/>
    <x v="2"/>
    <s v="Corporate"/>
    <x v="0"/>
    <x v="7"/>
    <s v="Wrap Bag"/>
    <x v="30"/>
    <n v="87408"/>
    <n v="0.38"/>
    <x v="0"/>
    <x v="2"/>
    <x v="7"/>
    <s v="Round Rock"/>
    <n v="78664"/>
    <x v="20"/>
    <n v="2015"/>
    <x v="1"/>
    <n v="12"/>
    <d v="2015-06-14T00:00:00"/>
    <n v="2"/>
    <n v="349.40909999999997"/>
    <n v="17"/>
    <x v="32"/>
    <x v="0"/>
    <s v="Pam Gilbert Snap-A-Way® Black Print Carbonless Speed Message, No Reply Area, Duplicate United States"/>
    <s v="Snap"/>
  </r>
  <r>
    <n v="21017"/>
    <x v="1"/>
    <n v="0"/>
    <n v="3.69"/>
    <n v="0.5"/>
    <n v="64"/>
    <s v="Lynn Morrow"/>
    <x v="2"/>
    <s v="Small Business"/>
    <x v="0"/>
    <x v="9"/>
    <s v="Small Box"/>
    <x v="31"/>
    <n v="87406"/>
    <n v="0.38"/>
    <x v="0"/>
    <x v="3"/>
    <x v="8"/>
    <s v="Salem"/>
    <n v="24153"/>
    <x v="21"/>
    <n v="2015"/>
    <x v="5"/>
    <n v="2"/>
    <d v="2015-03-04T00:00:00"/>
    <n v="2"/>
    <n v="-37.5291"/>
    <n v="1"/>
    <x v="33"/>
    <x v="1"/>
    <s v="Lynn Morrow Avery 501 United States"/>
    <s v="Aver"/>
  </r>
  <r>
    <n v="21019"/>
    <x v="1"/>
    <n v="0.02"/>
    <n v="175.99"/>
    <n v="4.99"/>
    <n v="64"/>
    <s v="Lynn Morrow"/>
    <x v="0"/>
    <s v="Small Business"/>
    <x v="2"/>
    <x v="5"/>
    <s v="Small Box"/>
    <x v="32"/>
    <n v="87406"/>
    <n v="0.59"/>
    <x v="0"/>
    <x v="3"/>
    <x v="8"/>
    <s v="Salem"/>
    <n v="24153"/>
    <x v="21"/>
    <n v="2015"/>
    <x v="5"/>
    <n v="2"/>
    <d v="2015-03-02T00:00:00"/>
    <n v="0"/>
    <n v="101.49"/>
    <n v="4"/>
    <x v="34"/>
    <x v="0"/>
    <s v="Lynn Morrow 5165 United States"/>
    <s v="5165"/>
  </r>
  <r>
    <n v="23274"/>
    <x v="4"/>
    <n v="0.05"/>
    <n v="155.06"/>
    <n v="7.07"/>
    <n v="67"/>
    <s v="Ellen McCormick"/>
    <x v="2"/>
    <s v="Corporate"/>
    <x v="0"/>
    <x v="10"/>
    <s v="Small Box"/>
    <x v="33"/>
    <n v="87946"/>
    <n v="0.59"/>
    <x v="0"/>
    <x v="0"/>
    <x v="1"/>
    <s v="Napa"/>
    <n v="94559"/>
    <x v="22"/>
    <n v="2015"/>
    <x v="0"/>
    <n v="2"/>
    <d v="2015-01-09T00:00:00"/>
    <n v="7"/>
    <n v="845.66399999999987"/>
    <n v="8"/>
    <x v="35"/>
    <x v="0"/>
    <s v="Ellen McCormick Dual Level, Single-Width Filing Carts United States"/>
    <s v="Dual"/>
  </r>
  <r>
    <n v="5272"/>
    <x v="4"/>
    <n v="0"/>
    <n v="291.73"/>
    <n v="48.8"/>
    <n v="68"/>
    <s v="Scott Bunn"/>
    <x v="1"/>
    <s v="Corporate"/>
    <x v="1"/>
    <x v="1"/>
    <s v="Jumbo Drum"/>
    <x v="34"/>
    <n v="37537"/>
    <n v="0.56000000000000005"/>
    <x v="0"/>
    <x v="1"/>
    <x v="4"/>
    <s v="New York City"/>
    <n v="10177"/>
    <x v="22"/>
    <n v="2015"/>
    <x v="0"/>
    <n v="2"/>
    <d v="2015-01-02T00:00:00"/>
    <n v="0"/>
    <n v="-308.928"/>
    <n v="4"/>
    <x v="36"/>
    <x v="1"/>
    <s v="Scott Bunn Hon 4070 Series Pagoda™ Armless Upholstered Stacking Chairs United States"/>
    <s v="Hon "/>
  </r>
  <r>
    <n v="5273"/>
    <x v="4"/>
    <n v="7.0000000000000007E-2"/>
    <n v="100.98"/>
    <n v="45"/>
    <n v="68"/>
    <s v="Scott Bunn"/>
    <x v="1"/>
    <s v="Corporate"/>
    <x v="1"/>
    <x v="1"/>
    <s v="Jumbo Drum"/>
    <x v="35"/>
    <n v="37537"/>
    <n v="0.69"/>
    <x v="0"/>
    <x v="1"/>
    <x v="4"/>
    <s v="New York City"/>
    <n v="10177"/>
    <x v="22"/>
    <n v="2015"/>
    <x v="0"/>
    <n v="2"/>
    <d v="2015-01-04T00:00:00"/>
    <n v="2"/>
    <n v="-1679.7599999999998"/>
    <n v="43"/>
    <x v="37"/>
    <x v="1"/>
    <s v="Scott Bunn Hon Valutask™ Swivel Chairs United States"/>
    <s v="Hon "/>
  </r>
  <r>
    <n v="5274"/>
    <x v="4"/>
    <n v="0.05"/>
    <n v="155.06"/>
    <n v="7.07"/>
    <n v="68"/>
    <s v="Scott Bunn"/>
    <x v="2"/>
    <s v="Corporate"/>
    <x v="0"/>
    <x v="10"/>
    <s v="Small Box"/>
    <x v="33"/>
    <n v="37537"/>
    <n v="0.59"/>
    <x v="0"/>
    <x v="1"/>
    <x v="4"/>
    <s v="New York City"/>
    <n v="10177"/>
    <x v="22"/>
    <n v="2015"/>
    <x v="0"/>
    <n v="2"/>
    <d v="2015-01-09T00:00:00"/>
    <n v="7"/>
    <n v="575.39600000000007"/>
    <n v="32"/>
    <x v="38"/>
    <x v="0"/>
    <s v="Scott Bunn Dual Level, Single-Width Filing Carts United States"/>
    <s v="Dual"/>
  </r>
  <r>
    <n v="7786"/>
    <x v="0"/>
    <n v="0.09"/>
    <n v="122.99"/>
    <n v="70.2"/>
    <n v="68"/>
    <s v="Scott Bunn"/>
    <x v="1"/>
    <s v="Corporate"/>
    <x v="1"/>
    <x v="1"/>
    <s v="Jumbo Drum"/>
    <x v="36"/>
    <n v="55713"/>
    <n v="0.74"/>
    <x v="0"/>
    <x v="1"/>
    <x v="4"/>
    <s v="New York City"/>
    <n v="10177"/>
    <x v="23"/>
    <n v="2015"/>
    <x v="2"/>
    <n v="2"/>
    <d v="2015-02-04T00:00:00"/>
    <n v="2"/>
    <n v="-2426.5500000000002"/>
    <n v="49"/>
    <x v="39"/>
    <x v="1"/>
    <s v="Scott Bunn Global High-Back Leather Tilter, Burgundy United States"/>
    <s v="Glob"/>
  </r>
  <r>
    <n v="25786"/>
    <x v="0"/>
    <n v="0.09"/>
    <n v="122.99"/>
    <n v="70.2"/>
    <n v="70"/>
    <s v="Annette Boone"/>
    <x v="1"/>
    <s v="Corporate"/>
    <x v="1"/>
    <x v="1"/>
    <s v="Jumbo Drum"/>
    <x v="36"/>
    <n v="87947"/>
    <n v="0.74"/>
    <x v="0"/>
    <x v="1"/>
    <x v="9"/>
    <s v="Burlington"/>
    <n v="5401"/>
    <x v="23"/>
    <n v="2015"/>
    <x v="2"/>
    <n v="2"/>
    <d v="2015-02-04T00:00:00"/>
    <n v="2"/>
    <n v="-2426.5500000000002"/>
    <n v="12"/>
    <x v="40"/>
    <x v="1"/>
    <s v="Annette Boone Global High-Back Leather Tilter, Burgundy United States"/>
    <s v="Glob"/>
  </r>
  <r>
    <n v="18281"/>
    <x v="0"/>
    <n v="0.04"/>
    <n v="296.18"/>
    <n v="54.12"/>
    <n v="83"/>
    <s v="Edgar Stone"/>
    <x v="1"/>
    <s v="Corporate"/>
    <x v="1"/>
    <x v="11"/>
    <s v="Jumbo Box"/>
    <x v="37"/>
    <n v="87365"/>
    <n v="0.76"/>
    <x v="0"/>
    <x v="1"/>
    <x v="10"/>
    <s v="Canton"/>
    <n v="44708"/>
    <x v="24"/>
    <n v="2015"/>
    <x v="5"/>
    <n v="15"/>
    <d v="2015-03-15T00:00:00"/>
    <n v="0"/>
    <n v="-715.7782060000003"/>
    <n v="6"/>
    <x v="41"/>
    <x v="1"/>
    <s v="Edgar Stone Hon 94000 Series Round Tables United States"/>
    <s v="Hon "/>
  </r>
  <r>
    <n v="23639"/>
    <x v="1"/>
    <n v="0"/>
    <n v="8.09"/>
    <n v="7.96"/>
    <n v="84"/>
    <s v="Helen Stein"/>
    <x v="2"/>
    <s v="Consumer"/>
    <x v="1"/>
    <x v="2"/>
    <s v="Small Box"/>
    <x v="38"/>
    <n v="87364"/>
    <n v="0.49"/>
    <x v="0"/>
    <x v="1"/>
    <x v="10"/>
    <s v="Cincinnati"/>
    <n v="45231"/>
    <x v="23"/>
    <n v="2015"/>
    <x v="2"/>
    <n v="2"/>
    <d v="2015-02-03T00:00:00"/>
    <n v="1"/>
    <n v="-144.56"/>
    <n v="11"/>
    <x v="42"/>
    <x v="1"/>
    <s v="Helen Stein 6&quot; Cubicle Wall Clock, Black United States"/>
    <s v="6&quot; C"/>
  </r>
  <r>
    <n v="23880"/>
    <x v="0"/>
    <n v="0.08"/>
    <n v="896.99"/>
    <n v="19.989999999999998"/>
    <n v="84"/>
    <s v="Helen Stein"/>
    <x v="2"/>
    <s v="Corporate"/>
    <x v="0"/>
    <x v="8"/>
    <s v="Small Box"/>
    <x v="39"/>
    <n v="87366"/>
    <n v="0.38"/>
    <x v="0"/>
    <x v="1"/>
    <x v="10"/>
    <s v="Cincinnati"/>
    <n v="45231"/>
    <x v="25"/>
    <n v="2015"/>
    <x v="5"/>
    <n v="30"/>
    <d v="2015-04-02T00:00:00"/>
    <n v="3"/>
    <n v="7402.32"/>
    <n v="13"/>
    <x v="43"/>
    <x v="0"/>
    <s v="Helen Stein GBC DocuBind TL300 Electric Binding System United States"/>
    <s v="GBC "/>
  </r>
  <r>
    <n v="24663"/>
    <x v="4"/>
    <n v="0.05"/>
    <n v="161.55000000000001"/>
    <n v="19.989999999999998"/>
    <n v="87"/>
    <s v="Norman Shields"/>
    <x v="2"/>
    <s v="Corporate"/>
    <x v="0"/>
    <x v="10"/>
    <s v="Small Box"/>
    <x v="40"/>
    <n v="90596"/>
    <n v="0.66"/>
    <x v="0"/>
    <x v="0"/>
    <x v="1"/>
    <s v="Vacaville"/>
    <n v="95687"/>
    <x v="26"/>
    <n v="2015"/>
    <x v="1"/>
    <n v="3"/>
    <d v="2015-06-08T00:00:00"/>
    <n v="5"/>
    <n v="1892.424"/>
    <n v="19"/>
    <x v="44"/>
    <x v="0"/>
    <s v="Norman Shields Fellowes Super Stor/Drawer® Files United States"/>
    <s v="Fell"/>
  </r>
  <r>
    <n v="23841"/>
    <x v="0"/>
    <n v="0.09"/>
    <n v="4.91"/>
    <n v="0.5"/>
    <n v="87"/>
    <s v="Norman Shields"/>
    <x v="2"/>
    <s v="Corporate"/>
    <x v="0"/>
    <x v="9"/>
    <s v="Small Box"/>
    <x v="41"/>
    <n v="90597"/>
    <n v="0.36"/>
    <x v="0"/>
    <x v="0"/>
    <x v="1"/>
    <s v="Vacaville"/>
    <n v="95687"/>
    <x v="27"/>
    <n v="2015"/>
    <x v="5"/>
    <n v="22"/>
    <d v="2015-03-23T00:00:00"/>
    <n v="1"/>
    <n v="28.855799999999999"/>
    <n v="9"/>
    <x v="45"/>
    <x v="0"/>
    <s v="Norman Shields Avery 493 United States"/>
    <s v="Aver"/>
  </r>
  <r>
    <n v="23842"/>
    <x v="0"/>
    <n v="0.01"/>
    <n v="296.18"/>
    <n v="54.12"/>
    <n v="87"/>
    <s v="Norman Shields"/>
    <x v="1"/>
    <s v="Corporate"/>
    <x v="1"/>
    <x v="11"/>
    <s v="Jumbo Box"/>
    <x v="37"/>
    <n v="90597"/>
    <n v="0.76"/>
    <x v="0"/>
    <x v="0"/>
    <x v="1"/>
    <s v="Vacaville"/>
    <n v="95687"/>
    <x v="27"/>
    <n v="2015"/>
    <x v="5"/>
    <n v="22"/>
    <d v="2015-03-25T00:00:00"/>
    <n v="3"/>
    <n v="173.48"/>
    <n v="9"/>
    <x v="46"/>
    <x v="0"/>
    <s v="Norman Shields Hon 94000 Series Round Tables United States"/>
    <s v="Hon "/>
  </r>
  <r>
    <n v="23071"/>
    <x v="0"/>
    <n v="7.0000000000000007E-2"/>
    <n v="19.84"/>
    <n v="4.0999999999999996"/>
    <n v="91"/>
    <s v="Wallace Werner"/>
    <x v="2"/>
    <s v="Home Office"/>
    <x v="0"/>
    <x v="0"/>
    <s v="Wrap Bag"/>
    <x v="42"/>
    <n v="87175"/>
    <n v="0.44"/>
    <x v="0"/>
    <x v="0"/>
    <x v="1"/>
    <s v="Vallejo"/>
    <n v="94591"/>
    <x v="28"/>
    <n v="2015"/>
    <x v="3"/>
    <n v="17"/>
    <d v="2015-05-18T00:00:00"/>
    <n v="1"/>
    <n v="117.852"/>
    <n v="9"/>
    <x v="47"/>
    <x v="0"/>
    <s v="Wallace Werner Prismacolor Color Pencil Set United States"/>
    <s v="Pris"/>
  </r>
  <r>
    <n v="19877"/>
    <x v="3"/>
    <n v="0.05"/>
    <n v="5.18"/>
    <n v="2.04"/>
    <n v="91"/>
    <s v="Wallace Werner"/>
    <x v="2"/>
    <s v="Home Office"/>
    <x v="0"/>
    <x v="7"/>
    <s v="Wrap Bag"/>
    <x v="43"/>
    <n v="87176"/>
    <n v="0.36"/>
    <x v="0"/>
    <x v="0"/>
    <x v="1"/>
    <s v="Vallejo"/>
    <n v="94591"/>
    <x v="29"/>
    <n v="2015"/>
    <x v="2"/>
    <n v="18"/>
    <d v="2015-02-20T00:00:00"/>
    <n v="2"/>
    <n v="34.010400000000004"/>
    <n v="10"/>
    <x v="48"/>
    <x v="0"/>
    <s v="Wallace Werner Array® Memo Cubes United States"/>
    <s v="Arra"/>
  </r>
  <r>
    <n v="19611"/>
    <x v="3"/>
    <n v="0.06"/>
    <n v="175.99"/>
    <n v="8.99"/>
    <n v="91"/>
    <s v="Wallace Werner"/>
    <x v="2"/>
    <s v="Corporate"/>
    <x v="2"/>
    <x v="5"/>
    <s v="Small Box"/>
    <x v="44"/>
    <n v="87177"/>
    <n v="0.56999999999999995"/>
    <x v="0"/>
    <x v="0"/>
    <x v="1"/>
    <s v="Vallejo"/>
    <n v="94591"/>
    <x v="30"/>
    <n v="2015"/>
    <x v="5"/>
    <n v="4"/>
    <d v="2015-03-06T00:00:00"/>
    <n v="2"/>
    <n v="2031.5070000000001"/>
    <n v="23"/>
    <x v="49"/>
    <x v="0"/>
    <s v="Wallace Werner 2180 United States"/>
    <s v="2180"/>
  </r>
  <r>
    <n v="23069"/>
    <x v="0"/>
    <n v="7.0000000000000007E-2"/>
    <n v="8.34"/>
    <n v="1.43"/>
    <n v="92"/>
    <s v="Victoria Baker Hoover"/>
    <x v="2"/>
    <s v="Home Office"/>
    <x v="0"/>
    <x v="7"/>
    <s v="Wrap Bag"/>
    <x v="45"/>
    <n v="87175"/>
    <n v="0.35"/>
    <x v="0"/>
    <x v="3"/>
    <x v="11"/>
    <s v="Terrytown"/>
    <n v="70056"/>
    <x v="28"/>
    <n v="2015"/>
    <x v="3"/>
    <n v="17"/>
    <d v="2015-05-19T00:00:00"/>
    <n v="2"/>
    <n v="-190.67999999999998"/>
    <n v="16"/>
    <x v="50"/>
    <x v="1"/>
    <s v="Victoria Baker Hoover REDIFORM Incoming/Outgoing Call Register, 11&quot; X 8 1/2&quot;, 100 Messages United States"/>
    <s v="REDI"/>
  </r>
  <r>
    <n v="23070"/>
    <x v="0"/>
    <n v="0.09"/>
    <n v="4.9800000000000004"/>
    <n v="6.07"/>
    <n v="92"/>
    <s v="Victoria Baker Hoover"/>
    <x v="2"/>
    <s v="Home Office"/>
    <x v="0"/>
    <x v="7"/>
    <s v="Small Box"/>
    <x v="46"/>
    <n v="87175"/>
    <n v="0.36"/>
    <x v="0"/>
    <x v="3"/>
    <x v="11"/>
    <s v="Terrytown"/>
    <n v="70056"/>
    <x v="28"/>
    <n v="2015"/>
    <x v="3"/>
    <n v="17"/>
    <d v="2015-05-18T00:00:00"/>
    <n v="1"/>
    <n v="325.39800000000002"/>
    <n v="9"/>
    <x v="51"/>
    <x v="0"/>
    <s v="Victoria Baker Hoover Xerox 1897 United States"/>
    <s v="Xero"/>
  </r>
  <r>
    <n v="23203"/>
    <x v="3"/>
    <n v="0.04"/>
    <n v="12.98"/>
    <n v="3.14"/>
    <n v="92"/>
    <s v="Victoria Baker Hoover"/>
    <x v="0"/>
    <s v="Corporate"/>
    <x v="0"/>
    <x v="12"/>
    <s v="Small Pack"/>
    <x v="47"/>
    <n v="87178"/>
    <n v="0.6"/>
    <x v="0"/>
    <x v="3"/>
    <x v="11"/>
    <s v="Terrytown"/>
    <n v="70056"/>
    <x v="31"/>
    <n v="2015"/>
    <x v="1"/>
    <n v="7"/>
    <d v="2015-06-09T00:00:00"/>
    <n v="2"/>
    <n v="22.817999999999998"/>
    <n v="16"/>
    <x v="52"/>
    <x v="0"/>
    <s v="Victoria Baker Hoover Acme® 8&quot; Straight Scissors United States"/>
    <s v="Acme"/>
  </r>
  <r>
    <n v="6243"/>
    <x v="1"/>
    <n v="0.04"/>
    <n v="160.97999999999999"/>
    <n v="30"/>
    <n v="94"/>
    <s v="Eddie House Mueller"/>
    <x v="1"/>
    <s v="Home Office"/>
    <x v="1"/>
    <x v="1"/>
    <s v="Jumbo Drum"/>
    <x v="48"/>
    <n v="44231"/>
    <n v="0.62"/>
    <x v="0"/>
    <x v="2"/>
    <x v="12"/>
    <s v="Chicago"/>
    <n v="60601"/>
    <x v="32"/>
    <n v="2015"/>
    <x v="3"/>
    <n v="3"/>
    <d v="2015-05-05T00:00:00"/>
    <n v="2"/>
    <n v="116.1"/>
    <n v="37"/>
    <x v="53"/>
    <x v="0"/>
    <s v="Eddie House Mueller Office Star - Mid Back Dual function Ergonomic High Back Chair with 2-Way Adjustable Arms United States"/>
    <s v="Offi"/>
  </r>
  <r>
    <n v="6244"/>
    <x v="1"/>
    <n v="0.01"/>
    <n v="17.98"/>
    <n v="4"/>
    <n v="94"/>
    <s v="Eddie House Mueller"/>
    <x v="2"/>
    <s v="Home Office"/>
    <x v="2"/>
    <x v="13"/>
    <s v="Small Box"/>
    <x v="49"/>
    <n v="44231"/>
    <n v="0.79"/>
    <x v="0"/>
    <x v="2"/>
    <x v="12"/>
    <s v="Chicago"/>
    <n v="60601"/>
    <x v="32"/>
    <n v="2015"/>
    <x v="3"/>
    <n v="3"/>
    <d v="2015-05-05T00:00:00"/>
    <n v="2"/>
    <n v="-87.96"/>
    <n v="146"/>
    <x v="54"/>
    <x v="1"/>
    <s v="Eddie House Mueller Belkin 107-key enhanced keyboard, USB/PS/2 interface United States"/>
    <s v="Belk"/>
  </r>
  <r>
    <n v="24243"/>
    <x v="1"/>
    <n v="0.04"/>
    <n v="160.97999999999999"/>
    <n v="30"/>
    <n v="97"/>
    <s v="Max McKenna"/>
    <x v="1"/>
    <s v="Home Office"/>
    <x v="1"/>
    <x v="1"/>
    <s v="Jumbo Drum"/>
    <x v="48"/>
    <n v="87306"/>
    <n v="0.62"/>
    <x v="0"/>
    <x v="2"/>
    <x v="13"/>
    <s v="Manhattan"/>
    <n v="66502"/>
    <x v="32"/>
    <n v="2015"/>
    <x v="3"/>
    <n v="3"/>
    <d v="2015-05-05T00:00:00"/>
    <n v="2"/>
    <n v="255.42000000000002"/>
    <n v="9"/>
    <x v="55"/>
    <x v="0"/>
    <s v="Max McKenna Office Star - Mid Back Dual function Ergonomic High Back Chair with 2-Way Adjustable Arms United States"/>
    <s v="Offi"/>
  </r>
  <r>
    <n v="24245"/>
    <x v="1"/>
    <n v="0.06"/>
    <n v="115.99"/>
    <n v="8.99"/>
    <n v="97"/>
    <s v="Max McKenna"/>
    <x v="2"/>
    <s v="Home Office"/>
    <x v="2"/>
    <x v="5"/>
    <s v="Small Box"/>
    <x v="50"/>
    <n v="87306"/>
    <n v="0.57999999999999996"/>
    <x v="0"/>
    <x v="2"/>
    <x v="13"/>
    <s v="Manhattan"/>
    <n v="66502"/>
    <x v="32"/>
    <n v="2015"/>
    <x v="3"/>
    <n v="3"/>
    <d v="2015-05-04T00:00:00"/>
    <n v="1"/>
    <n v="685.6146"/>
    <n v="20"/>
    <x v="56"/>
    <x v="0"/>
    <s v="Max McKenna 5185 United States"/>
    <s v="5185"/>
  </r>
  <r>
    <n v="18494"/>
    <x v="3"/>
    <n v="0.1"/>
    <n v="19.98"/>
    <n v="4"/>
    <n v="101"/>
    <s v="Claudia Boyle"/>
    <x v="2"/>
    <s v="Consumer"/>
    <x v="2"/>
    <x v="13"/>
    <s v="Small Box"/>
    <x v="51"/>
    <n v="88205"/>
    <n v="0.68"/>
    <x v="0"/>
    <x v="1"/>
    <x v="14"/>
    <s v="Biddeford"/>
    <n v="4005"/>
    <x v="33"/>
    <n v="2015"/>
    <x v="1"/>
    <n v="22"/>
    <d v="2015-06-24T00:00:00"/>
    <n v="2"/>
    <n v="-16.2"/>
    <n v="16"/>
    <x v="57"/>
    <x v="1"/>
    <s v="Claudia Boyle Belkin 105-Key Black Keyboard United States"/>
    <s v="Belk"/>
  </r>
  <r>
    <n v="6014"/>
    <x v="3"/>
    <n v="0.04"/>
    <n v="300.98"/>
    <n v="54.92"/>
    <n v="102"/>
    <s v="Caroline Johnston"/>
    <x v="1"/>
    <s v="Consumer"/>
    <x v="1"/>
    <x v="14"/>
    <s v="Jumbo Box"/>
    <x v="52"/>
    <n v="42599"/>
    <n v="0.55000000000000004"/>
    <x v="0"/>
    <x v="1"/>
    <x v="15"/>
    <s v="Boston"/>
    <n v="2129"/>
    <x v="34"/>
    <n v="2015"/>
    <x v="4"/>
    <n v="6"/>
    <d v="2015-04-07T00:00:00"/>
    <n v="1"/>
    <n v="2023.75"/>
    <n v="31"/>
    <x v="58"/>
    <x v="0"/>
    <s v="Caroline Johnston Atlantic Metals Mobile 5-Shelf Bookcases, Custom Colors United States"/>
    <s v="Atla"/>
  </r>
  <r>
    <n v="494"/>
    <x v="3"/>
    <n v="0.1"/>
    <n v="19.98"/>
    <n v="4"/>
    <n v="102"/>
    <s v="Caroline Johnston"/>
    <x v="2"/>
    <s v="Consumer"/>
    <x v="2"/>
    <x v="13"/>
    <s v="Small Box"/>
    <x v="51"/>
    <n v="3397"/>
    <n v="0.68"/>
    <x v="0"/>
    <x v="1"/>
    <x v="15"/>
    <s v="Boston"/>
    <n v="2129"/>
    <x v="33"/>
    <n v="2015"/>
    <x v="1"/>
    <n v="22"/>
    <d v="2015-06-24T00:00:00"/>
    <n v="2"/>
    <n v="-20.25"/>
    <n v="65"/>
    <x v="59"/>
    <x v="1"/>
    <s v="Caroline Johnston Belkin 105-Key Black Keyboard United States"/>
    <s v="Belk"/>
  </r>
  <r>
    <n v="495"/>
    <x v="3"/>
    <n v="0.09"/>
    <n v="2.88"/>
    <n v="1.49"/>
    <n v="102"/>
    <s v="Caroline Johnston"/>
    <x v="2"/>
    <s v="Consumer"/>
    <x v="0"/>
    <x v="8"/>
    <s v="Small Box"/>
    <x v="53"/>
    <n v="3397"/>
    <n v="0.36"/>
    <x v="0"/>
    <x v="1"/>
    <x v="15"/>
    <s v="Boston"/>
    <n v="2129"/>
    <x v="33"/>
    <n v="2015"/>
    <x v="1"/>
    <n v="22"/>
    <d v="2015-06-23T00:00:00"/>
    <n v="1"/>
    <n v="-3.3809999999999998"/>
    <n v="17"/>
    <x v="60"/>
    <x v="1"/>
    <s v="Caroline Johnston Avery Durable Binders United States"/>
    <s v="Aver"/>
  </r>
  <r>
    <n v="24014"/>
    <x v="3"/>
    <n v="0.04"/>
    <n v="300.98"/>
    <n v="54.92"/>
    <n v="107"/>
    <s v="Lois Hamilton"/>
    <x v="1"/>
    <s v="Consumer"/>
    <x v="1"/>
    <x v="14"/>
    <s v="Jumbo Box"/>
    <x v="52"/>
    <n v="88204"/>
    <n v="0.55000000000000004"/>
    <x v="0"/>
    <x v="1"/>
    <x v="16"/>
    <s v="Dover"/>
    <n v="3820"/>
    <x v="34"/>
    <n v="2015"/>
    <x v="4"/>
    <n v="6"/>
    <d v="2015-04-07T00:00:00"/>
    <n v="1"/>
    <n v="1684.4762999999998"/>
    <n v="8"/>
    <x v="61"/>
    <x v="0"/>
    <s v="Lois Hamilton Atlantic Metals Mobile 5-Shelf Bookcases, Custom Colors United States"/>
    <s v="Atla"/>
  </r>
  <r>
    <n v="18495"/>
    <x v="3"/>
    <n v="0.09"/>
    <n v="2.88"/>
    <n v="1.49"/>
    <n v="109"/>
    <s v="Tom McFarland"/>
    <x v="2"/>
    <s v="Consumer"/>
    <x v="0"/>
    <x v="8"/>
    <s v="Small Box"/>
    <x v="53"/>
    <n v="88205"/>
    <n v="0.36"/>
    <x v="0"/>
    <x v="1"/>
    <x v="2"/>
    <s v="Lodi"/>
    <n v="7644"/>
    <x v="33"/>
    <n v="2015"/>
    <x v="1"/>
    <n v="22"/>
    <d v="2015-06-23T00:00:00"/>
    <n v="1"/>
    <n v="-2.7047999999999996"/>
    <n v="4"/>
    <x v="62"/>
    <x v="1"/>
    <s v="Tom McFarland Avery Durable Binders United States"/>
    <s v="Aver"/>
  </r>
  <r>
    <n v="19074"/>
    <x v="0"/>
    <n v="0.03"/>
    <n v="4.26"/>
    <n v="1.2"/>
    <n v="114"/>
    <s v="Ron Newton"/>
    <x v="2"/>
    <s v="Home Office"/>
    <x v="0"/>
    <x v="0"/>
    <s v="Wrap Bag"/>
    <x v="54"/>
    <n v="89583"/>
    <n v="0.44"/>
    <x v="0"/>
    <x v="0"/>
    <x v="6"/>
    <s v="Lake Oswego"/>
    <n v="97035"/>
    <x v="35"/>
    <n v="2015"/>
    <x v="0"/>
    <n v="3"/>
    <d v="2015-01-04T00:00:00"/>
    <n v="1"/>
    <n v="18.658000000000001"/>
    <n v="7"/>
    <x v="63"/>
    <x v="0"/>
    <s v="Ron Newton Dixon Prang® Watercolor Pencils, 10-Color Set with Brush United States"/>
    <s v="Dixo"/>
  </r>
  <r>
    <n v="19950"/>
    <x v="3"/>
    <n v="0.01"/>
    <n v="4.91"/>
    <n v="0.5"/>
    <n v="114"/>
    <s v="Ron Newton"/>
    <x v="2"/>
    <s v="Home Office"/>
    <x v="0"/>
    <x v="9"/>
    <s v="Small Box"/>
    <x v="41"/>
    <n v="89584"/>
    <n v="0.36"/>
    <x v="0"/>
    <x v="0"/>
    <x v="6"/>
    <s v="Lake Oswego"/>
    <n v="97035"/>
    <x v="36"/>
    <n v="2015"/>
    <x v="4"/>
    <n v="4"/>
    <d v="2015-04-06T00:00:00"/>
    <n v="2"/>
    <n v="40.247699999999995"/>
    <n v="12"/>
    <x v="64"/>
    <x v="0"/>
    <s v="Ron Newton Avery 493 United States"/>
    <s v="Aver"/>
  </r>
  <r>
    <n v="19951"/>
    <x v="3"/>
    <n v="0.09"/>
    <n v="4"/>
    <n v="1.3"/>
    <n v="114"/>
    <s v="Ron Newton"/>
    <x v="0"/>
    <s v="Home Office"/>
    <x v="0"/>
    <x v="7"/>
    <s v="Wrap Bag"/>
    <x v="55"/>
    <n v="89584"/>
    <n v="0.37"/>
    <x v="0"/>
    <x v="0"/>
    <x v="6"/>
    <s v="Lake Oswego"/>
    <n v="97035"/>
    <x v="36"/>
    <n v="2015"/>
    <x v="4"/>
    <n v="4"/>
    <d v="2015-04-06T00:00:00"/>
    <n v="2"/>
    <n v="14.0898"/>
    <n v="5"/>
    <x v="65"/>
    <x v="0"/>
    <s v="Ron Newton EcoTones® Memo Sheets United States"/>
    <s v="EcoT"/>
  </r>
  <r>
    <n v="26241"/>
    <x v="4"/>
    <n v="7.0000000000000007E-2"/>
    <n v="2.12"/>
    <n v="1.99"/>
    <n v="115"/>
    <s v="Dwight M Carr"/>
    <x v="2"/>
    <s v="Home Office"/>
    <x v="2"/>
    <x v="13"/>
    <s v="Small Pack"/>
    <x v="56"/>
    <n v="89585"/>
    <n v="0.55000000000000004"/>
    <x v="0"/>
    <x v="0"/>
    <x v="6"/>
    <s v="Mcminnville"/>
    <n v="97128"/>
    <x v="37"/>
    <n v="2015"/>
    <x v="4"/>
    <n v="9"/>
    <d v="2015-04-11T00:00:00"/>
    <n v="2"/>
    <n v="-55.84"/>
    <n v="12"/>
    <x v="66"/>
    <x v="1"/>
    <s v="Dwight M Carr Fuji Slim Jewel Case CD-R United States"/>
    <s v="Fuji"/>
  </r>
  <r>
    <n v="1074"/>
    <x v="0"/>
    <n v="0.03"/>
    <n v="4.26"/>
    <n v="1.2"/>
    <n v="117"/>
    <s v="Linda Weiss"/>
    <x v="2"/>
    <s v="Home Office"/>
    <x v="0"/>
    <x v="0"/>
    <s v="Wrap Bag"/>
    <x v="54"/>
    <n v="7909"/>
    <n v="0.44"/>
    <x v="0"/>
    <x v="0"/>
    <x v="0"/>
    <s v="Seattle"/>
    <n v="98103"/>
    <x v="35"/>
    <n v="2015"/>
    <x v="0"/>
    <n v="3"/>
    <d v="2015-01-04T00:00:00"/>
    <n v="1"/>
    <n v="9.82"/>
    <n v="29"/>
    <x v="67"/>
    <x v="0"/>
    <s v="Linda Weiss Dixon Prang® Watercolor Pencils, 10-Color Set with Brush United States"/>
    <s v="Dixo"/>
  </r>
  <r>
    <n v="1950"/>
    <x v="3"/>
    <n v="0.01"/>
    <n v="4.91"/>
    <n v="0.5"/>
    <n v="117"/>
    <s v="Linda Weiss"/>
    <x v="2"/>
    <s v="Home Office"/>
    <x v="0"/>
    <x v="9"/>
    <s v="Small Box"/>
    <x v="41"/>
    <n v="13959"/>
    <n v="0.36"/>
    <x v="0"/>
    <x v="0"/>
    <x v="0"/>
    <s v="Seattle"/>
    <n v="98103"/>
    <x v="36"/>
    <n v="2015"/>
    <x v="4"/>
    <n v="4"/>
    <d v="2015-04-06T00:00:00"/>
    <n v="2"/>
    <n v="112.06"/>
    <n v="47"/>
    <x v="68"/>
    <x v="0"/>
    <s v="Linda Weiss Avery 493 United States"/>
    <s v="Aver"/>
  </r>
  <r>
    <n v="1951"/>
    <x v="3"/>
    <n v="0.09"/>
    <n v="4"/>
    <n v="1.3"/>
    <n v="117"/>
    <s v="Linda Weiss"/>
    <x v="0"/>
    <s v="Home Office"/>
    <x v="0"/>
    <x v="7"/>
    <s v="Wrap Bag"/>
    <x v="55"/>
    <n v="13959"/>
    <n v="0.37"/>
    <x v="0"/>
    <x v="0"/>
    <x v="0"/>
    <s v="Seattle"/>
    <n v="98103"/>
    <x v="36"/>
    <n v="2015"/>
    <x v="4"/>
    <n v="4"/>
    <d v="2015-04-06T00:00:00"/>
    <n v="2"/>
    <n v="16.79"/>
    <n v="19"/>
    <x v="69"/>
    <x v="0"/>
    <s v="Linda Weiss EcoTones® Memo Sheets United States"/>
    <s v="EcoT"/>
  </r>
  <r>
    <n v="8241"/>
    <x v="4"/>
    <n v="7.0000000000000007E-2"/>
    <n v="2.12"/>
    <n v="1.99"/>
    <n v="117"/>
    <s v="Linda Weiss"/>
    <x v="2"/>
    <s v="Home Office"/>
    <x v="2"/>
    <x v="13"/>
    <s v="Small Pack"/>
    <x v="56"/>
    <n v="58914"/>
    <n v="0.55000000000000004"/>
    <x v="0"/>
    <x v="0"/>
    <x v="0"/>
    <s v="Seattle"/>
    <n v="98103"/>
    <x v="37"/>
    <n v="2015"/>
    <x v="4"/>
    <n v="9"/>
    <d v="2015-04-11T00:00:00"/>
    <n v="2"/>
    <n v="-55.84"/>
    <n v="46"/>
    <x v="70"/>
    <x v="1"/>
    <s v="Linda Weiss Fuji Slim Jewel Case CD-R United States"/>
    <s v="Fuji"/>
  </r>
  <r>
    <n v="20688"/>
    <x v="0"/>
    <n v="0.05"/>
    <n v="6.3"/>
    <n v="0.5"/>
    <n v="120"/>
    <s v="Helen H Murphy"/>
    <x v="2"/>
    <s v="Corporate"/>
    <x v="0"/>
    <x v="9"/>
    <s v="Small Box"/>
    <x v="57"/>
    <n v="86520"/>
    <n v="0.39"/>
    <x v="0"/>
    <x v="0"/>
    <x v="17"/>
    <s v="Layton"/>
    <n v="84041"/>
    <x v="38"/>
    <n v="2015"/>
    <x v="0"/>
    <n v="12"/>
    <d v="2015-01-13T00:00:00"/>
    <n v="1"/>
    <n v="41.296499999999995"/>
    <n v="10"/>
    <x v="71"/>
    <x v="0"/>
    <s v="Helen H Murphy Avery 51 United States"/>
    <s v="Aver"/>
  </r>
  <r>
    <n v="20689"/>
    <x v="0"/>
    <n v="0.09"/>
    <n v="205.99"/>
    <n v="3"/>
    <n v="120"/>
    <s v="Helen H Murphy"/>
    <x v="0"/>
    <s v="Corporate"/>
    <x v="2"/>
    <x v="5"/>
    <s v="Small Box"/>
    <x v="58"/>
    <n v="86520"/>
    <n v="0.57999999999999996"/>
    <x v="0"/>
    <x v="0"/>
    <x v="17"/>
    <s v="Layton"/>
    <n v="84041"/>
    <x v="38"/>
    <n v="2015"/>
    <x v="0"/>
    <n v="12"/>
    <d v="2015-01-14T00:00:00"/>
    <n v="2"/>
    <n v="1179.0237"/>
    <n v="10"/>
    <x v="72"/>
    <x v="0"/>
    <s v="Helen H Murphy 6185 United States"/>
    <s v="6185"/>
  </r>
  <r>
    <n v="19942"/>
    <x v="2"/>
    <n v="0.06"/>
    <n v="8.57"/>
    <n v="6.14"/>
    <n v="123"/>
    <s v="Shawn Stern"/>
    <x v="2"/>
    <s v="Home Office"/>
    <x v="0"/>
    <x v="12"/>
    <s v="Small Pack"/>
    <x v="59"/>
    <n v="90669"/>
    <n v="0.59"/>
    <x v="0"/>
    <x v="3"/>
    <x v="8"/>
    <s v="Tysons Corner"/>
    <n v="22102"/>
    <x v="37"/>
    <n v="2015"/>
    <x v="4"/>
    <n v="9"/>
    <d v="2015-04-10T00:00:00"/>
    <n v="1"/>
    <n v="105.678"/>
    <n v="11"/>
    <x v="73"/>
    <x v="0"/>
    <s v="Shawn Stern Acme® Office Executive Series Stainless Steel Trimmers United States"/>
    <s v="Acme"/>
  </r>
  <r>
    <n v="24319"/>
    <x v="1"/>
    <n v="0.02"/>
    <n v="1.74"/>
    <n v="4.08"/>
    <n v="129"/>
    <s v="Kara Allison"/>
    <x v="2"/>
    <s v="Small Business"/>
    <x v="1"/>
    <x v="2"/>
    <s v="Small Pack"/>
    <x v="60"/>
    <n v="86693"/>
    <n v="0.53"/>
    <x v="0"/>
    <x v="2"/>
    <x v="12"/>
    <s v="Alton"/>
    <n v="62002"/>
    <x v="39"/>
    <n v="2015"/>
    <x v="0"/>
    <n v="27"/>
    <d v="2015-01-28T00:00:00"/>
    <n v="1"/>
    <n v="-37.39"/>
    <n v="5"/>
    <x v="74"/>
    <x v="1"/>
    <s v="Kara Allison Eldon Regeneration Recycled Desk Accessories, Smoke United States"/>
    <s v="Eldo"/>
  </r>
  <r>
    <n v="18161"/>
    <x v="1"/>
    <n v="7.0000000000000007E-2"/>
    <n v="15.74"/>
    <n v="1.39"/>
    <n v="129"/>
    <s v="Kara Allison"/>
    <x v="2"/>
    <s v="Small Business"/>
    <x v="0"/>
    <x v="4"/>
    <s v="Small Box"/>
    <x v="61"/>
    <n v="86694"/>
    <n v="0.4"/>
    <x v="0"/>
    <x v="2"/>
    <x v="12"/>
    <s v="Alton"/>
    <n v="62002"/>
    <x v="40"/>
    <n v="2015"/>
    <x v="3"/>
    <n v="25"/>
    <d v="2015-05-26T00:00:00"/>
    <n v="1"/>
    <n v="149.88869999999997"/>
    <n v="14"/>
    <x v="75"/>
    <x v="0"/>
    <s v="Kara Allison #10-4 1/8&quot; x 9 1/2&quot; Premium Diagonal Seam Envelopes United States"/>
    <s v="#10-"/>
  </r>
  <r>
    <n v="25762"/>
    <x v="2"/>
    <n v="0.04"/>
    <n v="18.97"/>
    <n v="9.5399999999999991"/>
    <n v="136"/>
    <s v="Dale Gillespie"/>
    <x v="2"/>
    <s v="Small Business"/>
    <x v="0"/>
    <x v="7"/>
    <s v="Small Box"/>
    <x v="62"/>
    <n v="88534"/>
    <n v="0.37"/>
    <x v="0"/>
    <x v="0"/>
    <x v="1"/>
    <s v="Petaluma"/>
    <n v="94952"/>
    <x v="41"/>
    <n v="2015"/>
    <x v="3"/>
    <n v="16"/>
    <d v="2015-05-17T00:00:00"/>
    <n v="1"/>
    <n v="3.0400000000000027"/>
    <n v="5"/>
    <x v="76"/>
    <x v="0"/>
    <s v="Dale Gillespie Xerox 1939 United States"/>
    <s v="Xero"/>
  </r>
  <r>
    <n v="25764"/>
    <x v="2"/>
    <n v="0.09"/>
    <n v="10.98"/>
    <n v="3.37"/>
    <n v="136"/>
    <s v="Dale Gillespie"/>
    <x v="2"/>
    <s v="Small Business"/>
    <x v="0"/>
    <x v="12"/>
    <s v="Small Pack"/>
    <x v="63"/>
    <n v="88534"/>
    <n v="0.56999999999999995"/>
    <x v="0"/>
    <x v="0"/>
    <x v="1"/>
    <s v="Petaluma"/>
    <n v="94952"/>
    <x v="41"/>
    <n v="2015"/>
    <x v="3"/>
    <n v="16"/>
    <d v="2015-05-17T00:00:00"/>
    <n v="1"/>
    <n v="2.7060000000000013"/>
    <n v="8"/>
    <x v="77"/>
    <x v="0"/>
    <s v="Dale Gillespie Fiskars® Softgrip Scissors United States"/>
    <s v="Fisk"/>
  </r>
  <r>
    <n v="24803"/>
    <x v="2"/>
    <n v="0.03"/>
    <n v="22.84"/>
    <n v="11.54"/>
    <n v="142"/>
    <s v="Brooke Weeks Taylor"/>
    <x v="2"/>
    <s v="Small Business"/>
    <x v="0"/>
    <x v="7"/>
    <s v="Small Box"/>
    <x v="64"/>
    <n v="91087"/>
    <n v="0.39"/>
    <x v="0"/>
    <x v="1"/>
    <x v="18"/>
    <s v="Ansonia"/>
    <n v="6401"/>
    <x v="42"/>
    <n v="2015"/>
    <x v="1"/>
    <n v="2"/>
    <d v="2015-06-03T00:00:00"/>
    <n v="1"/>
    <n v="91.955999999999989"/>
    <n v="13"/>
    <x v="78"/>
    <x v="0"/>
    <s v="Brooke Weeks Taylor Xerox 1964 United States"/>
    <s v="Xero"/>
  </r>
  <r>
    <n v="24805"/>
    <x v="2"/>
    <n v="0.05"/>
    <n v="10.98"/>
    <n v="3.37"/>
    <n v="144"/>
    <s v="Marguerite Moss"/>
    <x v="2"/>
    <s v="Small Business"/>
    <x v="0"/>
    <x v="12"/>
    <s v="Small Pack"/>
    <x v="63"/>
    <n v="91087"/>
    <n v="0.56999999999999995"/>
    <x v="0"/>
    <x v="1"/>
    <x v="15"/>
    <s v="Yarmouth"/>
    <n v="2664"/>
    <x v="42"/>
    <n v="2015"/>
    <x v="1"/>
    <n v="2"/>
    <d v="2015-06-03T00:00:00"/>
    <n v="1"/>
    <n v="-2.544"/>
    <n v="6"/>
    <x v="79"/>
    <x v="1"/>
    <s v="Marguerite Moss Fiskars® Softgrip Scissors United States"/>
    <s v="Fisk"/>
  </r>
  <r>
    <n v="24849"/>
    <x v="3"/>
    <n v="0.06"/>
    <n v="7.04"/>
    <n v="2.17"/>
    <n v="145"/>
    <s v="Rhonda Ivey"/>
    <x v="2"/>
    <s v="Small Business"/>
    <x v="0"/>
    <x v="7"/>
    <s v="Wrap Bag"/>
    <x v="65"/>
    <n v="91086"/>
    <n v="0.38"/>
    <x v="0"/>
    <x v="1"/>
    <x v="19"/>
    <s v="West Mifflin"/>
    <n v="15122"/>
    <x v="43"/>
    <n v="2015"/>
    <x v="0"/>
    <n v="15"/>
    <d v="2015-01-17T00:00:00"/>
    <n v="2"/>
    <n v="2.4851999999999999"/>
    <n v="2"/>
    <x v="80"/>
    <x v="0"/>
    <s v="Rhonda Ivey Wirebound Message Books, 2 7/8&quot; x 5&quot;, 3 Forms per Page United States"/>
    <s v="Wire"/>
  </r>
  <r>
    <n v="25582"/>
    <x v="4"/>
    <n v="7.0000000000000007E-2"/>
    <n v="154.13"/>
    <n v="69"/>
    <n v="145"/>
    <s v="Rhonda Ivey"/>
    <x v="0"/>
    <s v="Home Office"/>
    <x v="1"/>
    <x v="11"/>
    <s v="Large Box"/>
    <x v="66"/>
    <n v="91089"/>
    <n v="0.68"/>
    <x v="0"/>
    <x v="1"/>
    <x v="19"/>
    <s v="West Mifflin"/>
    <n v="15122"/>
    <x v="44"/>
    <n v="2015"/>
    <x v="5"/>
    <n v="16"/>
    <d v="2015-03-16T00:00:00"/>
    <n v="0"/>
    <n v="-634.73410000000013"/>
    <n v="3"/>
    <x v="81"/>
    <x v="1"/>
    <s v="Rhonda Ivey Laminate Occasional Tables United States"/>
    <s v="Lami"/>
  </r>
  <r>
    <n v="23365"/>
    <x v="1"/>
    <n v="0.01"/>
    <n v="45.98"/>
    <n v="4.8"/>
    <n v="146"/>
    <s v="Yvonne Fox"/>
    <x v="2"/>
    <s v="Small Business"/>
    <x v="1"/>
    <x v="2"/>
    <s v="Wrap Bag"/>
    <x v="67"/>
    <n v="91088"/>
    <n v="0.68"/>
    <x v="0"/>
    <x v="2"/>
    <x v="7"/>
    <s v="Watauga"/>
    <n v="76148"/>
    <x v="14"/>
    <n v="2015"/>
    <x v="5"/>
    <n v="12"/>
    <d v="2015-03-13T00:00:00"/>
    <n v="1"/>
    <n v="133.5771"/>
    <n v="4"/>
    <x v="82"/>
    <x v="0"/>
    <s v="Yvonne Fox Tenex B1-RE Series Chair Mats for Low Pile Carpets United States"/>
    <s v="Tene"/>
  </r>
  <r>
    <n v="22907"/>
    <x v="3"/>
    <n v="0.06"/>
    <n v="180.98"/>
    <n v="26.2"/>
    <n v="146"/>
    <s v="Yvonne Fox"/>
    <x v="1"/>
    <s v="Corporate"/>
    <x v="1"/>
    <x v="1"/>
    <s v="Jumbo Drum"/>
    <x v="68"/>
    <n v="91090"/>
    <n v="0.59"/>
    <x v="0"/>
    <x v="2"/>
    <x v="7"/>
    <s v="Watauga"/>
    <n v="76148"/>
    <x v="45"/>
    <n v="2015"/>
    <x v="4"/>
    <n v="23"/>
    <d v="2015-04-24T00:00:00"/>
    <n v="1"/>
    <n v="251.40839999999997"/>
    <n v="5"/>
    <x v="83"/>
    <x v="0"/>
    <s v="Yvonne Fox Global Ergonomic Managers Chair United States"/>
    <s v="Glob"/>
  </r>
  <r>
    <n v="19058"/>
    <x v="2"/>
    <n v="0.09"/>
    <n v="32.979999999999997"/>
    <n v="5.5"/>
    <n v="151"/>
    <s v="Geoffrey Zhu"/>
    <x v="2"/>
    <s v="Home Office"/>
    <x v="2"/>
    <x v="13"/>
    <s v="Small Box"/>
    <x v="69"/>
    <n v="89521"/>
    <n v="0.75"/>
    <x v="0"/>
    <x v="3"/>
    <x v="20"/>
    <s v="Kingsport"/>
    <n v="37664"/>
    <x v="46"/>
    <n v="2015"/>
    <x v="0"/>
    <n v="22"/>
    <d v="2015-01-23T00:00:00"/>
    <n v="1"/>
    <n v="-20.258000000000003"/>
    <n v="2"/>
    <x v="84"/>
    <x v="1"/>
    <s v="Geoffrey Zhu PC Concepts 116 Key Quantum 3000 Keyboard United States"/>
    <s v="PC C"/>
  </r>
  <r>
    <n v="20679"/>
    <x v="0"/>
    <n v="0.09"/>
    <n v="5.98"/>
    <n v="2.5"/>
    <n v="151"/>
    <s v="Geoffrey Zhu"/>
    <x v="2"/>
    <s v="Home Office"/>
    <x v="0"/>
    <x v="4"/>
    <s v="Small Box"/>
    <x v="70"/>
    <n v="89523"/>
    <n v="0.36"/>
    <x v="0"/>
    <x v="3"/>
    <x v="20"/>
    <s v="Kingsport"/>
    <n v="37664"/>
    <x v="18"/>
    <n v="2015"/>
    <x v="4"/>
    <n v="20"/>
    <d v="2015-04-22T00:00:00"/>
    <n v="2"/>
    <n v="13.895999999999999"/>
    <n v="5"/>
    <x v="85"/>
    <x v="0"/>
    <s v="Geoffrey Zhu Wausau Papers Astrobrights® Colored Envelopes United States"/>
    <s v="Waus"/>
  </r>
  <r>
    <n v="21103"/>
    <x v="2"/>
    <n v="0.09"/>
    <n v="2.88"/>
    <n v="0.7"/>
    <n v="152"/>
    <s v="Kent Kerr"/>
    <x v="2"/>
    <s v="Consumer"/>
    <x v="0"/>
    <x v="0"/>
    <s v="Wrap Bag"/>
    <x v="71"/>
    <n v="89520"/>
    <n v="0.56000000000000005"/>
    <x v="0"/>
    <x v="3"/>
    <x v="20"/>
    <s v="Knoxville"/>
    <n v="37918"/>
    <x v="43"/>
    <n v="2015"/>
    <x v="0"/>
    <n v="15"/>
    <d v="2015-01-16T00:00:00"/>
    <n v="1"/>
    <n v="-172.71800000000002"/>
    <n v="2"/>
    <x v="86"/>
    <x v="1"/>
    <s v="Kent Kerr Newell 335 United States"/>
    <s v="Newe"/>
  </r>
  <r>
    <n v="22243"/>
    <x v="4"/>
    <n v="0.01"/>
    <n v="79.52"/>
    <n v="48.2"/>
    <n v="152"/>
    <s v="Kent Kerr"/>
    <x v="2"/>
    <s v="Home Office"/>
    <x v="1"/>
    <x v="2"/>
    <s v="Medium Box"/>
    <x v="72"/>
    <n v="89522"/>
    <n v="0.74"/>
    <x v="0"/>
    <x v="3"/>
    <x v="20"/>
    <s v="Knoxville"/>
    <n v="37918"/>
    <x v="47"/>
    <n v="2015"/>
    <x v="4"/>
    <n v="19"/>
    <d v="2015-04-26T00:00:00"/>
    <n v="7"/>
    <n v="-40.683999999999997"/>
    <n v="8"/>
    <x v="87"/>
    <x v="1"/>
    <s v="Kent Kerr Eldon Cleatmat Plus™ Chair Mats for High Pile Carpets United States"/>
    <s v="Eldo"/>
  </r>
  <r>
    <n v="21767"/>
    <x v="0"/>
    <n v="0.01"/>
    <n v="65.989999999999995"/>
    <n v="8.99"/>
    <n v="152"/>
    <s v="Kent Kerr"/>
    <x v="2"/>
    <s v="Consumer"/>
    <x v="2"/>
    <x v="5"/>
    <s v="Small Box"/>
    <x v="73"/>
    <n v="89524"/>
    <n v="0.6"/>
    <x v="0"/>
    <x v="3"/>
    <x v="20"/>
    <s v="Knoxville"/>
    <n v="37918"/>
    <x v="48"/>
    <n v="2015"/>
    <x v="5"/>
    <n v="29"/>
    <d v="2015-04-01T00:00:00"/>
    <n v="3"/>
    <n v="97.86"/>
    <n v="5"/>
    <x v="88"/>
    <x v="0"/>
    <s v="Kent Kerr StarTAC Analog United States"/>
    <s v="Star"/>
  </r>
  <r>
    <n v="22470"/>
    <x v="4"/>
    <n v="0.1"/>
    <n v="39.979999999999997"/>
    <n v="4"/>
    <n v="152"/>
    <s v="Kent Kerr"/>
    <x v="2"/>
    <s v="Small Business"/>
    <x v="2"/>
    <x v="13"/>
    <s v="Small Box"/>
    <x v="74"/>
    <n v="89525"/>
    <n v="0.7"/>
    <x v="0"/>
    <x v="3"/>
    <x v="20"/>
    <s v="Knoxville"/>
    <n v="37918"/>
    <x v="49"/>
    <n v="2015"/>
    <x v="1"/>
    <n v="18"/>
    <d v="2015-06-22T00:00:00"/>
    <n v="4"/>
    <n v="360.24"/>
    <n v="21"/>
    <x v="89"/>
    <x v="0"/>
    <s v="Kent Kerr Microsoft Natural Keyboard Elite United States"/>
    <s v="Micr"/>
  </r>
  <r>
    <n v="22329"/>
    <x v="2"/>
    <n v="0.01"/>
    <n v="95.99"/>
    <n v="4.9000000000000004"/>
    <n v="156"/>
    <s v="Diana Xu"/>
    <x v="2"/>
    <s v="Corporate"/>
    <x v="2"/>
    <x v="5"/>
    <s v="Small Box"/>
    <x v="75"/>
    <n v="87671"/>
    <n v="0.56000000000000005"/>
    <x v="0"/>
    <x v="0"/>
    <x v="21"/>
    <s v="Fort Collins"/>
    <n v="80525"/>
    <x v="50"/>
    <n v="2015"/>
    <x v="3"/>
    <n v="14"/>
    <d v="2015-05-15T00:00:00"/>
    <n v="1"/>
    <n v="713.88"/>
    <n v="13"/>
    <x v="90"/>
    <x v="0"/>
    <s v="Diana Xu T60 United States"/>
    <s v="T60"/>
  </r>
  <r>
    <n v="20324"/>
    <x v="0"/>
    <n v="0.03"/>
    <n v="10.89"/>
    <n v="4.5"/>
    <n v="156"/>
    <s v="Diana Xu"/>
    <x v="2"/>
    <s v="Corporate"/>
    <x v="0"/>
    <x v="15"/>
    <s v="Small Box"/>
    <x v="76"/>
    <n v="87672"/>
    <n v="0.59"/>
    <x v="0"/>
    <x v="0"/>
    <x v="21"/>
    <s v="Fort Collins"/>
    <n v="80525"/>
    <x v="51"/>
    <n v="2015"/>
    <x v="0"/>
    <n v="25"/>
    <d v="2015-01-26T00:00:00"/>
    <n v="1"/>
    <n v="-18.64"/>
    <n v="3"/>
    <x v="91"/>
    <x v="1"/>
    <s v="Diana Xu Belkin 6 Outlet Metallic Surge Strip United States"/>
    <s v="Belk"/>
  </r>
  <r>
    <n v="26102"/>
    <x v="3"/>
    <n v="0.05"/>
    <n v="100.98"/>
    <n v="35.840000000000003"/>
    <n v="164"/>
    <s v="Robin Kramer Vaughn"/>
    <x v="1"/>
    <s v="Home Office"/>
    <x v="1"/>
    <x v="14"/>
    <s v="Jumbo Box"/>
    <x v="77"/>
    <n v="89961"/>
    <n v="0.62"/>
    <x v="0"/>
    <x v="0"/>
    <x v="0"/>
    <s v="Richland"/>
    <n v="99352"/>
    <x v="22"/>
    <n v="2015"/>
    <x v="0"/>
    <n v="2"/>
    <d v="2015-01-04T00:00:00"/>
    <n v="2"/>
    <n v="-111.4"/>
    <n v="7"/>
    <x v="92"/>
    <x v="1"/>
    <s v="Robin Kramer Vaughn Bush Westfield Collection Bookcases, Fully Assembled United States"/>
    <s v="Bush"/>
  </r>
  <r>
    <n v="26103"/>
    <x v="3"/>
    <n v="0.02"/>
    <n v="4.9800000000000004"/>
    <n v="5.49"/>
    <n v="164"/>
    <s v="Robin Kramer Vaughn"/>
    <x v="2"/>
    <s v="Home Office"/>
    <x v="0"/>
    <x v="7"/>
    <s v="Small Box"/>
    <x v="78"/>
    <n v="89961"/>
    <n v="0.38"/>
    <x v="0"/>
    <x v="0"/>
    <x v="0"/>
    <s v="Richland"/>
    <n v="99352"/>
    <x v="22"/>
    <n v="2015"/>
    <x v="0"/>
    <n v="2"/>
    <d v="2015-01-03T00:00:00"/>
    <n v="1"/>
    <n v="-77.03"/>
    <n v="9"/>
    <x v="93"/>
    <x v="1"/>
    <s v="Robin Kramer Vaughn Xerox 1952 United States"/>
    <s v="Xero"/>
  </r>
  <r>
    <n v="21040"/>
    <x v="4"/>
    <n v="0.08"/>
    <n v="399.98"/>
    <n v="12.06"/>
    <n v="166"/>
    <s v="Vicki Hauser"/>
    <x v="1"/>
    <s v="Consumer"/>
    <x v="2"/>
    <x v="6"/>
    <s v="Jumbo Box"/>
    <x v="79"/>
    <n v="89426"/>
    <n v="0.56000000000000005"/>
    <x v="0"/>
    <x v="3"/>
    <x v="20"/>
    <s v="Lebanon"/>
    <n v="37087"/>
    <x v="52"/>
    <n v="2015"/>
    <x v="0"/>
    <n v="11"/>
    <d v="2015-01-18T00:00:00"/>
    <n v="7"/>
    <n v="28.514099999999999"/>
    <n v="5"/>
    <x v="94"/>
    <x v="0"/>
    <s v="Vicki Hauser Okidata ML320 Series Turbo Dot Matrix Printers United States"/>
    <s v="Okid"/>
  </r>
  <r>
    <n v="19315"/>
    <x v="4"/>
    <n v="0.08"/>
    <n v="43.22"/>
    <n v="16.71"/>
    <n v="169"/>
    <s v="Janice Cole"/>
    <x v="2"/>
    <s v="Corporate"/>
    <x v="2"/>
    <x v="13"/>
    <s v="Small Box"/>
    <x v="80"/>
    <n v="87463"/>
    <n v="0.66"/>
    <x v="0"/>
    <x v="3"/>
    <x v="11"/>
    <s v="Baton Rouge"/>
    <n v="70802"/>
    <x v="35"/>
    <n v="2015"/>
    <x v="0"/>
    <n v="3"/>
    <d v="2015-01-05T00:00:00"/>
    <n v="2"/>
    <n v="280.27458000000001"/>
    <n v="3"/>
    <x v="95"/>
    <x v="0"/>
    <s v="Janice Cole Fellowes Mobile Numeric Keypad, Graphite United States"/>
    <s v="Fell"/>
  </r>
  <r>
    <n v="19316"/>
    <x v="4"/>
    <n v="0.05"/>
    <n v="574.74"/>
    <n v="24.49"/>
    <n v="169"/>
    <s v="Janice Cole"/>
    <x v="2"/>
    <s v="Corporate"/>
    <x v="2"/>
    <x v="6"/>
    <s v="Large Box"/>
    <x v="81"/>
    <n v="87463"/>
    <n v="0.37"/>
    <x v="0"/>
    <x v="3"/>
    <x v="11"/>
    <s v="Baton Rouge"/>
    <n v="70802"/>
    <x v="35"/>
    <n v="2015"/>
    <x v="0"/>
    <n v="3"/>
    <d v="2015-01-10T00:00:00"/>
    <n v="7"/>
    <n v="-112.4263"/>
    <n v="12"/>
    <x v="96"/>
    <x v="1"/>
    <s v="Janice Cole Polycom ViaVideo™ Desktop Video Communications Unit United States"/>
    <s v="Poly"/>
  </r>
  <r>
    <n v="19317"/>
    <x v="4"/>
    <n v="0.04"/>
    <n v="10.14"/>
    <n v="2.27"/>
    <n v="169"/>
    <s v="Janice Cole"/>
    <x v="2"/>
    <s v="Corporate"/>
    <x v="0"/>
    <x v="7"/>
    <s v="Wrap Bag"/>
    <x v="82"/>
    <n v="87463"/>
    <n v="0.36"/>
    <x v="0"/>
    <x v="3"/>
    <x v="11"/>
    <s v="Baton Rouge"/>
    <n v="70802"/>
    <x v="35"/>
    <n v="2015"/>
    <x v="0"/>
    <n v="3"/>
    <d v="2015-01-07T00:00:00"/>
    <n v="4"/>
    <n v="24.923999999999999"/>
    <n v="3"/>
    <x v="97"/>
    <x v="0"/>
    <s v="Janice Cole Staples Wirebound Steno Books, 6&quot; x 9&quot;, 12/Pack United States"/>
    <s v="Stap"/>
  </r>
  <r>
    <n v="19314"/>
    <x v="2"/>
    <n v="0.05"/>
    <n v="1.88"/>
    <n v="1.49"/>
    <n v="171"/>
    <s v="Christina Matthews"/>
    <x v="2"/>
    <s v="Corporate"/>
    <x v="0"/>
    <x v="8"/>
    <s v="Small Box"/>
    <x v="83"/>
    <n v="87464"/>
    <n v="0.37"/>
    <x v="0"/>
    <x v="1"/>
    <x v="2"/>
    <s v="Fort Lee"/>
    <n v="7024"/>
    <x v="53"/>
    <n v="2015"/>
    <x v="4"/>
    <n v="13"/>
    <d v="2015-04-15T00:00:00"/>
    <n v="2"/>
    <n v="-2.9094999999999995"/>
    <n v="1"/>
    <x v="98"/>
    <x v="1"/>
    <s v="Christina Matthews Staples® General Use 3-Ring Binders United States"/>
    <s v="Stap"/>
  </r>
  <r>
    <n v="5361"/>
    <x v="2"/>
    <n v="0.02"/>
    <n v="49.99"/>
    <n v="19.989999999999998"/>
    <n v="181"/>
    <s v="Wesley Waller"/>
    <x v="2"/>
    <s v="Small Business"/>
    <x v="2"/>
    <x v="13"/>
    <s v="Small Box"/>
    <x v="84"/>
    <n v="38087"/>
    <n v="0.41"/>
    <x v="0"/>
    <x v="0"/>
    <x v="1"/>
    <s v="San Francisco"/>
    <n v="94122"/>
    <x v="54"/>
    <n v="2015"/>
    <x v="2"/>
    <n v="21"/>
    <d v="2015-02-21T00:00:00"/>
    <n v="0"/>
    <n v="-76.89"/>
    <n v="18"/>
    <x v="99"/>
    <x v="1"/>
    <s v="Wesley Waller Zoom V.92 USB External Faxmodem United States"/>
    <s v="Zoom"/>
  </r>
  <r>
    <n v="522"/>
    <x v="0"/>
    <n v="7.0000000000000007E-2"/>
    <n v="1.68"/>
    <n v="1.57"/>
    <n v="181"/>
    <s v="Wesley Waller"/>
    <x v="2"/>
    <s v="Corporate"/>
    <x v="0"/>
    <x v="0"/>
    <s v="Wrap Bag"/>
    <x v="15"/>
    <n v="3585"/>
    <n v="0.59"/>
    <x v="0"/>
    <x v="0"/>
    <x v="1"/>
    <s v="San Francisco"/>
    <n v="94122"/>
    <x v="55"/>
    <n v="2015"/>
    <x v="3"/>
    <n v="22"/>
    <d v="2015-05-23T00:00:00"/>
    <n v="1"/>
    <n v="-35.75"/>
    <n v="116"/>
    <x v="100"/>
    <x v="1"/>
    <s v="Wesley Waller Newell 323 United States"/>
    <s v="Newe"/>
  </r>
  <r>
    <n v="23361"/>
    <x v="2"/>
    <n v="0.02"/>
    <n v="49.99"/>
    <n v="19.989999999999998"/>
    <n v="184"/>
    <s v="Phillip Holmes"/>
    <x v="2"/>
    <s v="Small Business"/>
    <x v="2"/>
    <x v="13"/>
    <s v="Small Box"/>
    <x v="84"/>
    <n v="88360"/>
    <n v="0.41"/>
    <x v="0"/>
    <x v="1"/>
    <x v="15"/>
    <s v="Arlington"/>
    <n v="2474"/>
    <x v="54"/>
    <n v="2015"/>
    <x v="2"/>
    <n v="21"/>
    <d v="2015-02-21T00:00:00"/>
    <n v="0"/>
    <n v="-76.89"/>
    <n v="5"/>
    <x v="101"/>
    <x v="1"/>
    <s v="Phillip Holmes Zoom V.92 USB External Faxmodem United States"/>
    <s v="Zoom"/>
  </r>
  <r>
    <n v="18521"/>
    <x v="0"/>
    <n v="7.0000000000000007E-2"/>
    <n v="10.06"/>
    <n v="2.06"/>
    <n v="188"/>
    <s v="Alex Harrell"/>
    <x v="2"/>
    <s v="Corporate"/>
    <x v="0"/>
    <x v="7"/>
    <s v="Wrap Bag"/>
    <x v="85"/>
    <n v="88361"/>
    <n v="0.39"/>
    <x v="0"/>
    <x v="2"/>
    <x v="7"/>
    <s v="Gainesville"/>
    <n v="76240"/>
    <x v="55"/>
    <n v="2015"/>
    <x v="3"/>
    <n v="22"/>
    <d v="2015-05-22T00:00:00"/>
    <n v="0"/>
    <n v="152.65559999999999"/>
    <n v="23"/>
    <x v="102"/>
    <x v="0"/>
    <s v="Alex Harrell Riverleaf Stik-Withit® Designer Note Cubes® United States"/>
    <s v="Rive"/>
  </r>
  <r>
    <n v="18522"/>
    <x v="0"/>
    <n v="7.0000000000000007E-2"/>
    <n v="1.68"/>
    <n v="1.57"/>
    <n v="188"/>
    <s v="Alex Harrell"/>
    <x v="2"/>
    <s v="Corporate"/>
    <x v="0"/>
    <x v="0"/>
    <s v="Wrap Bag"/>
    <x v="15"/>
    <n v="88361"/>
    <n v="0.59"/>
    <x v="0"/>
    <x v="2"/>
    <x v="7"/>
    <s v="Gainesville"/>
    <n v="76240"/>
    <x v="55"/>
    <n v="2015"/>
    <x v="3"/>
    <n v="22"/>
    <d v="2015-05-23T00:00:00"/>
    <n v="1"/>
    <n v="7.1500000000000057"/>
    <n v="29"/>
    <x v="103"/>
    <x v="0"/>
    <s v="Alex Harrell Newell 323 United States"/>
    <s v="Newe"/>
  </r>
  <r>
    <n v="18817"/>
    <x v="0"/>
    <n v="0.1"/>
    <n v="58.1"/>
    <n v="1.49"/>
    <n v="190"/>
    <s v="Lloyd Norris"/>
    <x v="2"/>
    <s v="Corporate"/>
    <x v="0"/>
    <x v="8"/>
    <s v="Small Box"/>
    <x v="86"/>
    <n v="89092"/>
    <n v="0.38"/>
    <x v="0"/>
    <x v="2"/>
    <x v="12"/>
    <s v="Arlington Heights"/>
    <n v="60004"/>
    <x v="6"/>
    <n v="2015"/>
    <x v="2"/>
    <n v="12"/>
    <d v="2015-02-13T00:00:00"/>
    <n v="1"/>
    <n v="113.6499"/>
    <n v="3"/>
    <x v="104"/>
    <x v="0"/>
    <s v="Lloyd Norris Avery Arch Ring Binders United States"/>
    <s v="Aver"/>
  </r>
  <r>
    <n v="18818"/>
    <x v="0"/>
    <n v="0.01"/>
    <n v="80.48"/>
    <n v="4.5"/>
    <n v="191"/>
    <s v="Gerald Kearney"/>
    <x v="2"/>
    <s v="Corporate"/>
    <x v="0"/>
    <x v="15"/>
    <s v="Small Box"/>
    <x v="87"/>
    <n v="89092"/>
    <n v="0.55000000000000004"/>
    <x v="0"/>
    <x v="2"/>
    <x v="12"/>
    <s v="Aurora"/>
    <n v="60505"/>
    <x v="6"/>
    <n v="2015"/>
    <x v="2"/>
    <n v="12"/>
    <d v="2015-02-15T00:00:00"/>
    <n v="3"/>
    <n v="-35.474400000000003"/>
    <n v="1"/>
    <x v="105"/>
    <x v="1"/>
    <s v="Gerald Kearney APC 7 Outlet Network SurgeArrest Surge Protector United States"/>
    <s v="APC "/>
  </r>
  <r>
    <n v="20520"/>
    <x v="1"/>
    <n v="0.05"/>
    <n v="3.8"/>
    <n v="1.49"/>
    <n v="191"/>
    <s v="Gerald Kearney"/>
    <x v="2"/>
    <s v="Corporate"/>
    <x v="0"/>
    <x v="8"/>
    <s v="Small Box"/>
    <x v="27"/>
    <n v="89093"/>
    <n v="0.38"/>
    <x v="0"/>
    <x v="2"/>
    <x v="12"/>
    <s v="Aurora"/>
    <n v="60505"/>
    <x v="37"/>
    <n v="2015"/>
    <x v="4"/>
    <n v="9"/>
    <d v="2015-04-11T00:00:00"/>
    <n v="2"/>
    <n v="14.466999999999999"/>
    <n v="14"/>
    <x v="106"/>
    <x v="0"/>
    <s v="Gerald Kearney Durable Pressboard Binders United States"/>
    <s v="Dura"/>
  </r>
  <r>
    <n v="20521"/>
    <x v="1"/>
    <n v="0.09"/>
    <n v="30.73"/>
    <n v="4"/>
    <n v="191"/>
    <s v="Gerald Kearney"/>
    <x v="2"/>
    <s v="Corporate"/>
    <x v="2"/>
    <x v="13"/>
    <s v="Small Box"/>
    <x v="88"/>
    <n v="89093"/>
    <n v="0.75"/>
    <x v="0"/>
    <x v="2"/>
    <x v="12"/>
    <s v="Aurora"/>
    <n v="60505"/>
    <x v="37"/>
    <n v="2015"/>
    <x v="4"/>
    <n v="9"/>
    <d v="2015-04-09T00:00:00"/>
    <n v="0"/>
    <n v="-99.986400000000003"/>
    <n v="7"/>
    <x v="107"/>
    <x v="1"/>
    <s v="Gerald Kearney Fellowes 17-key keypad for PS/2 interface United States"/>
    <s v="Fell"/>
  </r>
  <r>
    <n v="20522"/>
    <x v="1"/>
    <n v="0"/>
    <n v="125.99"/>
    <n v="8.08"/>
    <n v="191"/>
    <s v="Gerald Kearney"/>
    <x v="2"/>
    <s v="Corporate"/>
    <x v="2"/>
    <x v="5"/>
    <s v="Small Box"/>
    <x v="89"/>
    <n v="89093"/>
    <n v="0.56999999999999995"/>
    <x v="0"/>
    <x v="2"/>
    <x v="12"/>
    <s v="Aurora"/>
    <n v="60505"/>
    <x v="37"/>
    <n v="2015"/>
    <x v="4"/>
    <n v="9"/>
    <d v="2015-04-10T00:00:00"/>
    <n v="1"/>
    <n v="1348.59672"/>
    <n v="22"/>
    <x v="108"/>
    <x v="0"/>
    <s v="Gerald Kearney StarTAC ST7762 United States"/>
    <s v="Star"/>
  </r>
  <r>
    <n v="19663"/>
    <x v="1"/>
    <n v="0"/>
    <n v="213.45"/>
    <n v="14.7"/>
    <n v="193"/>
    <s v="Danny Hong"/>
    <x v="1"/>
    <s v="Corporate"/>
    <x v="2"/>
    <x v="6"/>
    <s v="Jumbo Drum"/>
    <x v="90"/>
    <n v="90430"/>
    <n v="0.59"/>
    <x v="0"/>
    <x v="0"/>
    <x v="17"/>
    <s v="Layton"/>
    <n v="84041"/>
    <x v="35"/>
    <n v="2015"/>
    <x v="0"/>
    <n v="3"/>
    <d v="2015-01-05T00:00:00"/>
    <n v="2"/>
    <n v="-560.81417999999996"/>
    <n v="1"/>
    <x v="109"/>
    <x v="1"/>
    <s v="Danny Hong Panasonic KX-P2130 Dot Matrix Printer United States"/>
    <s v="Pana"/>
  </r>
  <r>
    <n v="20645"/>
    <x v="3"/>
    <n v="7.0000000000000007E-2"/>
    <n v="6.54"/>
    <n v="5.27"/>
    <n v="193"/>
    <s v="Danny Hong"/>
    <x v="2"/>
    <s v="Corporate"/>
    <x v="0"/>
    <x v="8"/>
    <s v="Small Box"/>
    <x v="91"/>
    <n v="90432"/>
    <n v="0.36"/>
    <x v="0"/>
    <x v="0"/>
    <x v="17"/>
    <s v="Layton"/>
    <n v="84041"/>
    <x v="25"/>
    <n v="2015"/>
    <x v="5"/>
    <n v="30"/>
    <d v="2015-04-01T00:00:00"/>
    <n v="2"/>
    <n v="-66.044499999999999"/>
    <n v="21"/>
    <x v="110"/>
    <x v="1"/>
    <s v="Danny Hong Wilson Jones® Four-Pocket Poly Binders United States"/>
    <s v="Wils"/>
  </r>
  <r>
    <n v="24273"/>
    <x v="1"/>
    <n v="0.02"/>
    <n v="6.48"/>
    <n v="9.17"/>
    <n v="194"/>
    <s v="Tammy Goldman"/>
    <x v="2"/>
    <s v="Corporate"/>
    <x v="0"/>
    <x v="7"/>
    <s v="Small Box"/>
    <x v="92"/>
    <n v="90431"/>
    <n v="0.37"/>
    <x v="0"/>
    <x v="0"/>
    <x v="17"/>
    <s v="Lehi"/>
    <n v="84043"/>
    <x v="56"/>
    <n v="2015"/>
    <x v="0"/>
    <n v="10"/>
    <d v="2015-01-11T00:00:00"/>
    <n v="1"/>
    <n v="-105.68520000000001"/>
    <n v="4"/>
    <x v="111"/>
    <x v="1"/>
    <s v="Tammy Goldman Xerox 1996 United States"/>
    <s v="Xero"/>
  </r>
  <r>
    <n v="20646"/>
    <x v="3"/>
    <n v="0.09"/>
    <n v="3.29"/>
    <n v="1.35"/>
    <n v="194"/>
    <s v="Tammy Goldman"/>
    <x v="2"/>
    <s v="Corporate"/>
    <x v="0"/>
    <x v="3"/>
    <s v="Wrap Bag"/>
    <x v="93"/>
    <n v="90432"/>
    <n v="0.4"/>
    <x v="0"/>
    <x v="0"/>
    <x v="17"/>
    <s v="Lehi"/>
    <n v="84043"/>
    <x v="25"/>
    <n v="2015"/>
    <x v="5"/>
    <n v="30"/>
    <d v="2015-04-01T00:00:00"/>
    <n v="2"/>
    <n v="15.66"/>
    <n v="23"/>
    <x v="112"/>
    <x v="0"/>
    <s v="Tammy Goldman Acco® Hot Clips™ Clips to Go United States"/>
    <s v="Acco"/>
  </r>
  <r>
    <n v="25158"/>
    <x v="2"/>
    <n v="0"/>
    <n v="161.55000000000001"/>
    <n v="19.989999999999998"/>
    <n v="197"/>
    <s v="Samantha Weaver"/>
    <x v="2"/>
    <s v="Small Business"/>
    <x v="0"/>
    <x v="10"/>
    <s v="Small Box"/>
    <x v="40"/>
    <n v="88921"/>
    <n v="0.66"/>
    <x v="0"/>
    <x v="2"/>
    <x v="13"/>
    <s v="Overland Park"/>
    <n v="66212"/>
    <x v="57"/>
    <n v="2015"/>
    <x v="4"/>
    <n v="2"/>
    <d v="2015-04-04T00:00:00"/>
    <n v="2"/>
    <n v="1167.1580000000001"/>
    <n v="19"/>
    <x v="113"/>
    <x v="0"/>
    <s v="Samantha Weaver Fellowes Super Stor/Drawer® Files United States"/>
    <s v="Fell"/>
  </r>
  <r>
    <n v="7158"/>
    <x v="2"/>
    <n v="0"/>
    <n v="161.55000000000001"/>
    <n v="19.989999999999998"/>
    <n v="198"/>
    <s v="Leroy Blanchard"/>
    <x v="2"/>
    <s v="Small Business"/>
    <x v="0"/>
    <x v="10"/>
    <s v="Small Box"/>
    <x v="40"/>
    <n v="51072"/>
    <n v="0.66"/>
    <x v="0"/>
    <x v="2"/>
    <x v="22"/>
    <s v="Detroit"/>
    <n v="48138"/>
    <x v="57"/>
    <n v="2015"/>
    <x v="4"/>
    <n v="2"/>
    <d v="2015-04-04T00:00:00"/>
    <n v="2"/>
    <n v="1014.9200000000001"/>
    <n v="77"/>
    <x v="114"/>
    <x v="0"/>
    <s v="Leroy Blanchard Fellowes Super Stor/Drawer® Files United States"/>
    <s v="Fell"/>
  </r>
  <r>
    <n v="22136"/>
    <x v="1"/>
    <n v="0.09"/>
    <n v="12.28"/>
    <n v="4.8600000000000003"/>
    <n v="202"/>
    <s v="Max Small"/>
    <x v="2"/>
    <s v="Corporate"/>
    <x v="0"/>
    <x v="7"/>
    <s v="Small Box"/>
    <x v="94"/>
    <n v="88971"/>
    <n v="0.38"/>
    <x v="0"/>
    <x v="2"/>
    <x v="23"/>
    <s v="Bartlesville"/>
    <n v="74006"/>
    <x v="58"/>
    <n v="2015"/>
    <x v="4"/>
    <n v="27"/>
    <d v="2015-04-28T00:00:00"/>
    <n v="1"/>
    <n v="1.73"/>
    <n v="3"/>
    <x v="115"/>
    <x v="0"/>
    <s v="Max Small Xerox 1933 United States"/>
    <s v="Xero"/>
  </r>
  <r>
    <n v="18783"/>
    <x v="0"/>
    <n v="0.03"/>
    <n v="7.37"/>
    <n v="5.53"/>
    <n v="202"/>
    <s v="Max Small"/>
    <x v="2"/>
    <s v="Corporate"/>
    <x v="2"/>
    <x v="13"/>
    <s v="Small Pack"/>
    <x v="95"/>
    <n v="88972"/>
    <n v="0.69"/>
    <x v="0"/>
    <x v="2"/>
    <x v="23"/>
    <s v="Bartlesville"/>
    <n v="74006"/>
    <x v="59"/>
    <n v="2015"/>
    <x v="0"/>
    <n v="16"/>
    <d v="2015-01-18T00:00:00"/>
    <n v="2"/>
    <n v="-133.69999999999999"/>
    <n v="11"/>
    <x v="116"/>
    <x v="1"/>
    <s v="Max Small Imation 3.5&quot; Unformatted DS/HD Diskettes, 10/Box United States"/>
    <s v="Imat"/>
  </r>
  <r>
    <n v="21401"/>
    <x v="4"/>
    <n v="0.05"/>
    <n v="1.86"/>
    <n v="2.58"/>
    <n v="210"/>
    <s v="Floyd Dale"/>
    <x v="2"/>
    <s v="Home Office"/>
    <x v="0"/>
    <x v="3"/>
    <s v="Wrap Bag"/>
    <x v="96"/>
    <n v="85965"/>
    <n v="0.82"/>
    <x v="0"/>
    <x v="1"/>
    <x v="4"/>
    <s v="Troy"/>
    <n v="12180"/>
    <x v="60"/>
    <n v="2015"/>
    <x v="0"/>
    <n v="17"/>
    <d v="2015-01-21T00:00:00"/>
    <n v="4"/>
    <n v="-66.62"/>
    <n v="9"/>
    <x v="117"/>
    <x v="1"/>
    <s v="Floyd Dale Super Bands, 12/Pack United States"/>
    <s v="Supe"/>
  </r>
  <r>
    <n v="23097"/>
    <x v="3"/>
    <n v="0.09"/>
    <n v="5.4"/>
    <n v="7.78"/>
    <n v="210"/>
    <s v="Floyd Dale"/>
    <x v="0"/>
    <s v="Home Office"/>
    <x v="0"/>
    <x v="8"/>
    <s v="Small Box"/>
    <x v="97"/>
    <n v="85966"/>
    <n v="0.37"/>
    <x v="0"/>
    <x v="1"/>
    <x v="4"/>
    <s v="Troy"/>
    <n v="12180"/>
    <x v="42"/>
    <n v="2015"/>
    <x v="1"/>
    <n v="2"/>
    <d v="2015-06-02T00:00:00"/>
    <n v="0"/>
    <n v="-21.487749999999998"/>
    <n v="4"/>
    <x v="118"/>
    <x v="1"/>
    <s v="Floyd Dale 3M Organizer Strips United States"/>
    <s v="3M O"/>
  </r>
  <r>
    <n v="23098"/>
    <x v="3"/>
    <n v="0.02"/>
    <n v="20.28"/>
    <n v="6.68"/>
    <n v="210"/>
    <s v="Floyd Dale"/>
    <x v="2"/>
    <s v="Home Office"/>
    <x v="1"/>
    <x v="2"/>
    <s v="Small Box"/>
    <x v="98"/>
    <n v="85966"/>
    <n v="0.53"/>
    <x v="0"/>
    <x v="1"/>
    <x v="4"/>
    <s v="Troy"/>
    <n v="12180"/>
    <x v="42"/>
    <n v="2015"/>
    <x v="1"/>
    <n v="2"/>
    <d v="2015-06-02T00:00:00"/>
    <n v="0"/>
    <n v="44.677499999999995"/>
    <n v="3"/>
    <x v="119"/>
    <x v="0"/>
    <s v="Floyd Dale Seth Thomas 8 1/2&quot; Cubicle Clock United States"/>
    <s v="Seth"/>
  </r>
  <r>
    <n v="23099"/>
    <x v="3"/>
    <n v="0"/>
    <n v="11.55"/>
    <n v="2.36"/>
    <n v="210"/>
    <s v="Floyd Dale"/>
    <x v="2"/>
    <s v="Home Office"/>
    <x v="0"/>
    <x v="0"/>
    <s v="Wrap Bag"/>
    <x v="99"/>
    <n v="85966"/>
    <n v="0.55000000000000004"/>
    <x v="0"/>
    <x v="1"/>
    <x v="4"/>
    <s v="Troy"/>
    <n v="12180"/>
    <x v="42"/>
    <n v="2015"/>
    <x v="1"/>
    <n v="2"/>
    <d v="2015-06-03T00:00:00"/>
    <n v="1"/>
    <n v="23.594999999999999"/>
    <n v="5"/>
    <x v="120"/>
    <x v="0"/>
    <s v="Floyd Dale Newell 309 United States"/>
    <s v="Newe"/>
  </r>
  <r>
    <n v="23605"/>
    <x v="3"/>
    <n v="0.01"/>
    <n v="10.06"/>
    <n v="2.06"/>
    <n v="211"/>
    <s v="Anna Wood"/>
    <x v="2"/>
    <s v="Consumer"/>
    <x v="0"/>
    <x v="7"/>
    <s v="Wrap Bag"/>
    <x v="85"/>
    <n v="85964"/>
    <n v="0.39"/>
    <x v="0"/>
    <x v="1"/>
    <x v="4"/>
    <s v="Utica"/>
    <n v="13501"/>
    <x v="61"/>
    <n v="2015"/>
    <x v="0"/>
    <n v="6"/>
    <d v="2015-01-08T00:00:00"/>
    <n v="2"/>
    <n v="7.59"/>
    <n v="2"/>
    <x v="121"/>
    <x v="0"/>
    <s v="Anna Wood Riverleaf Stik-Withit® Designer Note Cubes® United States"/>
    <s v="Rive"/>
  </r>
  <r>
    <n v="23606"/>
    <x v="3"/>
    <n v="0"/>
    <n v="65.989999999999995"/>
    <n v="5.92"/>
    <n v="211"/>
    <s v="Anna Wood"/>
    <x v="2"/>
    <s v="Consumer"/>
    <x v="2"/>
    <x v="5"/>
    <s v="Small Box"/>
    <x v="100"/>
    <n v="85964"/>
    <n v="0.55000000000000004"/>
    <x v="0"/>
    <x v="1"/>
    <x v="4"/>
    <s v="Utica"/>
    <n v="13501"/>
    <x v="61"/>
    <n v="2015"/>
    <x v="0"/>
    <n v="6"/>
    <d v="2015-01-08T00:00:00"/>
    <n v="2"/>
    <n v="-107.98699999999999"/>
    <n v="3"/>
    <x v="122"/>
    <x v="1"/>
    <s v="Anna Wood 252 United States"/>
    <s v="252"/>
  </r>
  <r>
    <n v="23100"/>
    <x v="3"/>
    <n v="0.05"/>
    <n v="2.08"/>
    <n v="2.56"/>
    <n v="211"/>
    <s v="Anna Wood"/>
    <x v="2"/>
    <s v="Home Office"/>
    <x v="0"/>
    <x v="12"/>
    <s v="Small Pack"/>
    <x v="101"/>
    <n v="85966"/>
    <n v="0.55000000000000004"/>
    <x v="0"/>
    <x v="1"/>
    <x v="4"/>
    <s v="Utica"/>
    <n v="13501"/>
    <x v="42"/>
    <n v="2015"/>
    <x v="1"/>
    <n v="2"/>
    <d v="2015-06-03T00:00:00"/>
    <n v="1"/>
    <n v="-36.25"/>
    <n v="20"/>
    <x v="123"/>
    <x v="1"/>
    <s v="Anna Wood Kleencut® Forged Office Shears by Acme United Corporation United States"/>
    <s v="Klee"/>
  </r>
  <r>
    <n v="26303"/>
    <x v="3"/>
    <n v="0.05"/>
    <n v="119.99"/>
    <n v="56.14"/>
    <n v="218"/>
    <s v="Frances Saunders"/>
    <x v="1"/>
    <s v="Consumer"/>
    <x v="2"/>
    <x v="6"/>
    <s v="Jumbo Box"/>
    <x v="102"/>
    <n v="88048"/>
    <n v="0.39"/>
    <x v="0"/>
    <x v="0"/>
    <x v="17"/>
    <s v="Murray"/>
    <n v="84107"/>
    <x v="62"/>
    <n v="2015"/>
    <x v="1"/>
    <n v="9"/>
    <d v="2015-06-11T00:00:00"/>
    <n v="2"/>
    <n v="-102.5121"/>
    <n v="6"/>
    <x v="124"/>
    <x v="1"/>
    <s v="Frances Saunders Hewlett-Packard 2600DN Business Color Inkjet Printer United States"/>
    <s v="Hewl"/>
  </r>
  <r>
    <n v="21203"/>
    <x v="3"/>
    <n v="0.03"/>
    <n v="60.89"/>
    <n v="32.409999999999997"/>
    <n v="228"/>
    <s v="Colleen Andrews"/>
    <x v="1"/>
    <s v="Small Business"/>
    <x v="1"/>
    <x v="1"/>
    <s v="Jumbo Drum"/>
    <x v="103"/>
    <n v="88527"/>
    <n v="0.56000000000000005"/>
    <x v="0"/>
    <x v="3"/>
    <x v="24"/>
    <s v="Mint Hill"/>
    <n v="28227"/>
    <x v="57"/>
    <n v="2015"/>
    <x v="4"/>
    <n v="2"/>
    <d v="2015-04-03T00:00:00"/>
    <n v="1"/>
    <n v="36.353999999999999"/>
    <n v="7"/>
    <x v="125"/>
    <x v="0"/>
    <s v="Colleen Andrews Global Push Button Manager's Chair, Indigo United States"/>
    <s v="Glob"/>
  </r>
  <r>
    <n v="25500"/>
    <x v="3"/>
    <n v="7.0000000000000007E-2"/>
    <n v="5.81"/>
    <n v="8.49"/>
    <n v="233"/>
    <s v="Michele Bullard"/>
    <x v="2"/>
    <s v="Small Business"/>
    <x v="0"/>
    <x v="8"/>
    <s v="Small Box"/>
    <x v="104"/>
    <n v="90237"/>
    <n v="0.39"/>
    <x v="0"/>
    <x v="2"/>
    <x v="12"/>
    <s v="Orland Park"/>
    <n v="60462"/>
    <x v="63"/>
    <n v="2015"/>
    <x v="2"/>
    <n v="20"/>
    <d v="2015-02-22T00:00:00"/>
    <n v="2"/>
    <n v="-243.23649999999998"/>
    <n v="10"/>
    <x v="126"/>
    <x v="1"/>
    <s v="Michele Bullard Fellowes Black Plastic Comb Bindings United States"/>
    <s v="Fell"/>
  </r>
  <r>
    <n v="25501"/>
    <x v="3"/>
    <n v="0.04"/>
    <n v="9.65"/>
    <n v="6.22"/>
    <n v="233"/>
    <s v="Michele Bullard"/>
    <x v="2"/>
    <s v="Small Business"/>
    <x v="1"/>
    <x v="2"/>
    <s v="Small Box"/>
    <x v="105"/>
    <n v="90237"/>
    <n v="0.55000000000000004"/>
    <x v="0"/>
    <x v="2"/>
    <x v="12"/>
    <s v="Orland Park"/>
    <n v="60462"/>
    <x v="63"/>
    <n v="2015"/>
    <x v="2"/>
    <n v="20"/>
    <d v="2015-02-21T00:00:00"/>
    <n v="1"/>
    <n v="-53.62"/>
    <n v="12"/>
    <x v="127"/>
    <x v="1"/>
    <s v="Michele Bullard Eldon Expressions™ Desk Accessory, Wood Pencil Holder, Oak United States"/>
    <s v="Eldo"/>
  </r>
  <r>
    <n v="23058"/>
    <x v="2"/>
    <n v="0.06"/>
    <n v="279.81"/>
    <n v="23.19"/>
    <n v="234"/>
    <s v="Don Cameron"/>
    <x v="1"/>
    <s v="Small Business"/>
    <x v="0"/>
    <x v="15"/>
    <s v="Jumbo Drum"/>
    <x v="106"/>
    <n v="90236"/>
    <n v="0.59"/>
    <x v="0"/>
    <x v="2"/>
    <x v="25"/>
    <s v="Newton"/>
    <n v="50208"/>
    <x v="64"/>
    <n v="2015"/>
    <x v="2"/>
    <n v="5"/>
    <d v="2015-02-06T00:00:00"/>
    <n v="1"/>
    <n v="1103.9723999999999"/>
    <n v="6"/>
    <x v="128"/>
    <x v="0"/>
    <s v="Don Cameron Sanyo 2.5 Cubic Foot Mid-Size Office Refrigerators United States"/>
    <s v="Sany"/>
  </r>
  <r>
    <n v="25121"/>
    <x v="0"/>
    <n v="0.03"/>
    <n v="28.53"/>
    <n v="1.49"/>
    <n v="234"/>
    <s v="Don Cameron"/>
    <x v="2"/>
    <s v="Small Business"/>
    <x v="0"/>
    <x v="8"/>
    <s v="Small Box"/>
    <x v="107"/>
    <n v="90238"/>
    <n v="0.38"/>
    <x v="0"/>
    <x v="2"/>
    <x v="25"/>
    <s v="Newton"/>
    <n v="50208"/>
    <x v="12"/>
    <n v="2015"/>
    <x v="5"/>
    <n v="27"/>
    <d v="2015-03-29T00:00:00"/>
    <n v="2"/>
    <n v="136.33709999999999"/>
    <n v="7"/>
    <x v="129"/>
    <x v="0"/>
    <s v="Don Cameron Lock-Up Easel 'Spel-Binder' United States"/>
    <s v="Lock"/>
  </r>
  <r>
    <n v="25122"/>
    <x v="0"/>
    <n v="0.01"/>
    <n v="15.28"/>
    <n v="1.99"/>
    <n v="234"/>
    <s v="Don Cameron"/>
    <x v="2"/>
    <s v="Small Business"/>
    <x v="2"/>
    <x v="13"/>
    <s v="Small Pack"/>
    <x v="108"/>
    <n v="90238"/>
    <n v="0.42"/>
    <x v="0"/>
    <x v="2"/>
    <x v="25"/>
    <s v="Newton"/>
    <n v="50208"/>
    <x v="12"/>
    <n v="2015"/>
    <x v="5"/>
    <n v="27"/>
    <d v="2015-03-29T00:00:00"/>
    <n v="2"/>
    <n v="-12.46"/>
    <n v="2"/>
    <x v="130"/>
    <x v="1"/>
    <s v="Don Cameron Memorex 4.7GB DVD+R, 3/Pack United States"/>
    <s v="Memo"/>
  </r>
  <r>
    <n v="22044"/>
    <x v="4"/>
    <n v="0.06"/>
    <n v="3.34"/>
    <n v="7.49"/>
    <n v="234"/>
    <s v="Don Cameron"/>
    <x v="0"/>
    <s v="Small Business"/>
    <x v="0"/>
    <x v="0"/>
    <s v="Wrap Bag"/>
    <x v="109"/>
    <n v="90239"/>
    <n v="0.54"/>
    <x v="0"/>
    <x v="2"/>
    <x v="25"/>
    <s v="Newton"/>
    <n v="50208"/>
    <x v="65"/>
    <n v="2015"/>
    <x v="4"/>
    <n v="28"/>
    <d v="2015-04-30T00:00:00"/>
    <n v="2"/>
    <n v="-175.86"/>
    <n v="8"/>
    <x v="131"/>
    <x v="1"/>
    <s v="Don Cameron Eldon Spacemaker® Box, Quick-Snap Lid, Clear United States"/>
    <s v="Eldo"/>
  </r>
  <r>
    <n v="18885"/>
    <x v="1"/>
    <n v="0"/>
    <n v="442.14"/>
    <n v="14.7"/>
    <n v="236"/>
    <s v="Shawn McIntyre"/>
    <x v="1"/>
    <s v="Corporate"/>
    <x v="2"/>
    <x v="6"/>
    <s v="Jumbo Drum"/>
    <x v="110"/>
    <n v="86621"/>
    <n v="0.56000000000000005"/>
    <x v="0"/>
    <x v="0"/>
    <x v="21"/>
    <s v="Louisville"/>
    <n v="80027"/>
    <x v="11"/>
    <n v="2015"/>
    <x v="2"/>
    <n v="22"/>
    <d v="2015-02-22T00:00:00"/>
    <n v="0"/>
    <n v="3294.8258999999994"/>
    <n v="10"/>
    <x v="132"/>
    <x v="0"/>
    <s v="Shawn McIntyre Okidata ML390 Turbo Dot Matrix Printers United States"/>
    <s v="Okid"/>
  </r>
  <r>
    <n v="24327"/>
    <x v="3"/>
    <n v="0.1"/>
    <n v="19.98"/>
    <n v="5.77"/>
    <n v="240"/>
    <s v="Gilbert Scarborough"/>
    <x v="0"/>
    <s v="Small Business"/>
    <x v="0"/>
    <x v="7"/>
    <s v="Small Box"/>
    <x v="111"/>
    <n v="90479"/>
    <n v="0.38"/>
    <x v="0"/>
    <x v="0"/>
    <x v="21"/>
    <s v="Fountain"/>
    <n v="80817"/>
    <x v="18"/>
    <n v="2015"/>
    <x v="4"/>
    <n v="20"/>
    <d v="2015-04-20T00:00:00"/>
    <n v="0"/>
    <n v="35.090000000000003"/>
    <n v="3"/>
    <x v="133"/>
    <x v="0"/>
    <s v="Gilbert Scarborough Xerox Blank Computer Paper United States"/>
    <s v="Xero"/>
  </r>
  <r>
    <n v="24328"/>
    <x v="3"/>
    <n v="0.06"/>
    <n v="259.70999999999998"/>
    <n v="66.67"/>
    <n v="241"/>
    <s v="Amy Ellis Holder"/>
    <x v="1"/>
    <s v="Small Business"/>
    <x v="1"/>
    <x v="11"/>
    <s v="Jumbo Box"/>
    <x v="112"/>
    <n v="90479"/>
    <n v="0.61"/>
    <x v="0"/>
    <x v="0"/>
    <x v="21"/>
    <s v="Grand Junction"/>
    <n v="81503"/>
    <x v="18"/>
    <n v="2015"/>
    <x v="4"/>
    <n v="20"/>
    <d v="2015-04-21T00:00:00"/>
    <n v="1"/>
    <n v="785.63"/>
    <n v="11"/>
    <x v="134"/>
    <x v="0"/>
    <s v="Amy Ellis Holder Bevis Round Bullnose 29&quot; High Table Top United States"/>
    <s v="Bevi"/>
  </r>
  <r>
    <n v="25264"/>
    <x v="4"/>
    <n v="0.01"/>
    <n v="5.94"/>
    <n v="9.92"/>
    <n v="241"/>
    <s v="Amy Ellis Holder"/>
    <x v="2"/>
    <s v="Small Business"/>
    <x v="0"/>
    <x v="8"/>
    <s v="Small Box"/>
    <x v="113"/>
    <n v="90480"/>
    <n v="0.38"/>
    <x v="0"/>
    <x v="0"/>
    <x v="21"/>
    <s v="Grand Junction"/>
    <n v="81503"/>
    <x v="66"/>
    <n v="2015"/>
    <x v="3"/>
    <n v="26"/>
    <d v="2015-06-02T00:00:00"/>
    <n v="7"/>
    <n v="-256.51900000000001"/>
    <n v="13"/>
    <x v="135"/>
    <x v="1"/>
    <s v="Amy Ellis Holder Storex Dura Pro™ Binders United States"/>
    <s v="Stor"/>
  </r>
  <r>
    <n v="25265"/>
    <x v="4"/>
    <n v="0.02"/>
    <n v="125.99"/>
    <n v="3"/>
    <n v="241"/>
    <s v="Amy Ellis Holder"/>
    <x v="2"/>
    <s v="Small Business"/>
    <x v="2"/>
    <x v="5"/>
    <s v="Small Box"/>
    <x v="114"/>
    <n v="90480"/>
    <n v="0.59"/>
    <x v="0"/>
    <x v="0"/>
    <x v="21"/>
    <s v="Grand Junction"/>
    <n v="81503"/>
    <x v="66"/>
    <n v="2015"/>
    <x v="3"/>
    <n v="26"/>
    <d v="2015-05-26T00:00:00"/>
    <n v="0"/>
    <n v="398.358"/>
    <n v="8"/>
    <x v="136"/>
    <x v="0"/>
    <s v="Amy Ellis Holder 270c United States"/>
    <s v="270c"/>
  </r>
  <r>
    <n v="18849"/>
    <x v="3"/>
    <n v="0.02"/>
    <n v="146.05000000000001"/>
    <n v="80.2"/>
    <n v="247"/>
    <s v="Marshall Brandt Briggs"/>
    <x v="1"/>
    <s v="Corporate"/>
    <x v="1"/>
    <x v="11"/>
    <s v="Jumbo Box"/>
    <x v="115"/>
    <n v="89139"/>
    <n v="0.71"/>
    <x v="0"/>
    <x v="3"/>
    <x v="20"/>
    <s v="Maryville"/>
    <n v="37804"/>
    <x v="67"/>
    <n v="2015"/>
    <x v="2"/>
    <n v="23"/>
    <d v="2015-02-23T00:00:00"/>
    <n v="0"/>
    <n v="-101.19200000000001"/>
    <n v="5"/>
    <x v="137"/>
    <x v="1"/>
    <s v="Marshall Brandt Briggs BPI Conference Tables United States"/>
    <s v="BPI "/>
  </r>
  <r>
    <n v="18850"/>
    <x v="3"/>
    <n v="0.06"/>
    <n v="65.989999999999995"/>
    <n v="5.92"/>
    <n v="247"/>
    <s v="Marshall Brandt Briggs"/>
    <x v="2"/>
    <s v="Corporate"/>
    <x v="2"/>
    <x v="5"/>
    <s v="Small Box"/>
    <x v="100"/>
    <n v="89139"/>
    <n v="0.55000000000000004"/>
    <x v="0"/>
    <x v="3"/>
    <x v="20"/>
    <s v="Maryville"/>
    <n v="37804"/>
    <x v="67"/>
    <n v="2015"/>
    <x v="2"/>
    <n v="23"/>
    <d v="2015-02-24T00:00:00"/>
    <n v="1"/>
    <n v="-3.3320000000000336"/>
    <n v="14"/>
    <x v="138"/>
    <x v="1"/>
    <s v="Marshall Brandt Briggs 252 United States"/>
    <s v="252"/>
  </r>
  <r>
    <n v="18842"/>
    <x v="3"/>
    <n v="0.09"/>
    <n v="2.88"/>
    <n v="0.99"/>
    <n v="247"/>
    <s v="Marshall Brandt Briggs"/>
    <x v="2"/>
    <s v="Corporate"/>
    <x v="0"/>
    <x v="9"/>
    <s v="Small Box"/>
    <x v="116"/>
    <n v="89140"/>
    <n v="0.36"/>
    <x v="0"/>
    <x v="3"/>
    <x v="20"/>
    <s v="Maryville"/>
    <n v="37804"/>
    <x v="68"/>
    <n v="2015"/>
    <x v="5"/>
    <n v="21"/>
    <d v="2015-03-23T00:00:00"/>
    <n v="2"/>
    <n v="-145.08199999999999"/>
    <n v="10"/>
    <x v="139"/>
    <x v="1"/>
    <s v="Marshall Brandt Briggs Avery 514 United States"/>
    <s v="Aver"/>
  </r>
  <r>
    <n v="18773"/>
    <x v="2"/>
    <n v="0.02"/>
    <n v="2.58"/>
    <n v="1.3"/>
    <n v="250"/>
    <s v="Brenda Nelson Blanchard"/>
    <x v="0"/>
    <s v="Corporate"/>
    <x v="0"/>
    <x v="0"/>
    <s v="Wrap Bag"/>
    <x v="117"/>
    <n v="87214"/>
    <n v="0.59"/>
    <x v="0"/>
    <x v="2"/>
    <x v="3"/>
    <s v="Richfield"/>
    <n v="55423"/>
    <x v="5"/>
    <n v="2015"/>
    <x v="3"/>
    <n v="28"/>
    <d v="2015-05-29T00:00:00"/>
    <n v="1"/>
    <n v="1.1080000000000014"/>
    <n v="39"/>
    <x v="140"/>
    <x v="0"/>
    <s v="Brenda Nelson Blanchard DIXON Oriole® Pencils United States"/>
    <s v="DIXO"/>
  </r>
  <r>
    <n v="18774"/>
    <x v="2"/>
    <n v="0.02"/>
    <n v="65.989999999999995"/>
    <n v="3.9"/>
    <n v="250"/>
    <s v="Brenda Nelson Blanchard"/>
    <x v="2"/>
    <s v="Corporate"/>
    <x v="2"/>
    <x v="5"/>
    <s v="Small Box"/>
    <x v="118"/>
    <n v="87214"/>
    <n v="0.55000000000000004"/>
    <x v="0"/>
    <x v="2"/>
    <x v="3"/>
    <s v="Richfield"/>
    <n v="55423"/>
    <x v="5"/>
    <n v="2015"/>
    <x v="3"/>
    <n v="28"/>
    <d v="2015-05-29T00:00:00"/>
    <n v="1"/>
    <n v="1061.3790000000001"/>
    <n v="27"/>
    <x v="141"/>
    <x v="0"/>
    <s v="Brenda Nelson Blanchard StarTAC Series United States"/>
    <s v="Star"/>
  </r>
  <r>
    <n v="18801"/>
    <x v="3"/>
    <n v="0.1"/>
    <n v="280.98"/>
    <n v="35.67"/>
    <n v="254"/>
    <s v="Brett Hawkins"/>
    <x v="1"/>
    <s v="Home Office"/>
    <x v="1"/>
    <x v="11"/>
    <s v="Jumbo Box"/>
    <x v="119"/>
    <n v="86268"/>
    <n v="0.66"/>
    <x v="0"/>
    <x v="0"/>
    <x v="21"/>
    <s v="Highlands Ranch"/>
    <n v="80126"/>
    <x v="69"/>
    <n v="2015"/>
    <x v="1"/>
    <n v="10"/>
    <d v="2015-06-11T00:00:00"/>
    <n v="1"/>
    <n v="-53.744999999999997"/>
    <n v="5"/>
    <x v="142"/>
    <x v="1"/>
    <s v="Brett Hawkins Global Adaptabilities™ Conference Tables United States"/>
    <s v="Glob"/>
  </r>
  <r>
    <n v="20577"/>
    <x v="2"/>
    <n v="0.03"/>
    <n v="8.34"/>
    <n v="2.64"/>
    <n v="256"/>
    <s v="Irene Li"/>
    <x v="2"/>
    <s v="Home Office"/>
    <x v="0"/>
    <x v="12"/>
    <s v="Small Pack"/>
    <x v="120"/>
    <n v="86267"/>
    <n v="0.59"/>
    <x v="0"/>
    <x v="1"/>
    <x v="19"/>
    <s v="Hanover"/>
    <n v="17331"/>
    <x v="70"/>
    <n v="2015"/>
    <x v="0"/>
    <n v="31"/>
    <d v="2015-02-02T00:00:00"/>
    <n v="2"/>
    <n v="0.68399999999999894"/>
    <n v="4"/>
    <x v="143"/>
    <x v="0"/>
    <s v="Irene Li Acme® Elite Stainless Steel Scissors United States"/>
    <s v="Acme"/>
  </r>
  <r>
    <n v="24498"/>
    <x v="3"/>
    <n v="0.05"/>
    <n v="17.48"/>
    <n v="1.99"/>
    <n v="258"/>
    <s v="Allan Shields"/>
    <x v="2"/>
    <s v="Consumer"/>
    <x v="2"/>
    <x v="13"/>
    <s v="Small Pack"/>
    <x v="121"/>
    <n v="85858"/>
    <n v="0.45"/>
    <x v="0"/>
    <x v="3"/>
    <x v="26"/>
    <s v="Seminole"/>
    <n v="33772"/>
    <x v="22"/>
    <n v="2015"/>
    <x v="0"/>
    <n v="2"/>
    <d v="2015-01-04T00:00:00"/>
    <n v="2"/>
    <n v="-127.00800000000001"/>
    <n v="3"/>
    <x v="144"/>
    <x v="1"/>
    <s v="Allan Shields Maxell Pro 80 Minute CD-R, 10/Pack United States"/>
    <s v="Maxe"/>
  </r>
  <r>
    <n v="18011"/>
    <x v="4"/>
    <n v="0.09"/>
    <n v="2.88"/>
    <n v="0.7"/>
    <n v="259"/>
    <s v="Edward Pugh"/>
    <x v="2"/>
    <s v="Consumer"/>
    <x v="0"/>
    <x v="0"/>
    <s v="Wrap Bag"/>
    <x v="122"/>
    <n v="85857"/>
    <n v="0.56000000000000005"/>
    <x v="0"/>
    <x v="0"/>
    <x v="27"/>
    <s v="Santa Fe"/>
    <n v="87505"/>
    <x v="71"/>
    <n v="2015"/>
    <x v="0"/>
    <n v="19"/>
    <d v="2015-01-19T00:00:00"/>
    <n v="0"/>
    <n v="5.7532000000000005"/>
    <n v="10"/>
    <x v="145"/>
    <x v="0"/>
    <s v="Edward Pugh Newell 340 United States"/>
    <s v="Newe"/>
  </r>
  <r>
    <n v="22370"/>
    <x v="0"/>
    <n v="0.05"/>
    <n v="31.76"/>
    <n v="45.51"/>
    <n v="263"/>
    <s v="Carlos Hess"/>
    <x v="1"/>
    <s v="Small Business"/>
    <x v="1"/>
    <x v="11"/>
    <s v="Jumbo Box"/>
    <x v="123"/>
    <n v="86297"/>
    <n v="0.65"/>
    <x v="0"/>
    <x v="1"/>
    <x v="10"/>
    <s v="Cleveland Heights"/>
    <n v="44106"/>
    <x v="72"/>
    <n v="2015"/>
    <x v="0"/>
    <n v="21"/>
    <d v="2015-01-23T00:00:00"/>
    <n v="2"/>
    <n v="-2177.9860960000001"/>
    <n v="9"/>
    <x v="146"/>
    <x v="1"/>
    <s v="Carlos Hess Hon iLevel™ Computer Training Table United States"/>
    <s v="Hon "/>
  </r>
  <r>
    <n v="20858"/>
    <x v="1"/>
    <n v="0"/>
    <n v="73.98"/>
    <n v="12.14"/>
    <n v="266"/>
    <s v="Ross Frederick"/>
    <x v="0"/>
    <s v="Corporate"/>
    <x v="2"/>
    <x v="13"/>
    <s v="Small Box"/>
    <x v="124"/>
    <n v="90593"/>
    <n v="0.67"/>
    <x v="0"/>
    <x v="2"/>
    <x v="7"/>
    <s v="San Antonio"/>
    <n v="78207"/>
    <x v="73"/>
    <n v="2015"/>
    <x v="3"/>
    <n v="18"/>
    <d v="2015-05-20T00:00:00"/>
    <n v="2"/>
    <n v="326.25"/>
    <n v="17"/>
    <x v="147"/>
    <x v="0"/>
    <s v="Ross Frederick Keytronic 105-Key Spanish Keyboard United States"/>
    <s v="Keyt"/>
  </r>
  <r>
    <n v="19823"/>
    <x v="3"/>
    <n v="0.08"/>
    <n v="6.48"/>
    <n v="7.03"/>
    <n v="266"/>
    <s v="Ross Frederick"/>
    <x v="2"/>
    <s v="Corporate"/>
    <x v="0"/>
    <x v="7"/>
    <s v="Small Box"/>
    <x v="125"/>
    <n v="90594"/>
    <n v="0.37"/>
    <x v="0"/>
    <x v="2"/>
    <x v="7"/>
    <s v="San Antonio"/>
    <n v="78207"/>
    <x v="7"/>
    <n v="2015"/>
    <x v="3"/>
    <n v="15"/>
    <d v="2015-05-16T00:00:00"/>
    <n v="1"/>
    <n v="8.9320000000000093"/>
    <n v="10"/>
    <x v="148"/>
    <x v="0"/>
    <s v="Ross Frederick Xerox 214 United States"/>
    <s v="Xero"/>
  </r>
  <r>
    <n v="19824"/>
    <x v="3"/>
    <n v="0.01"/>
    <n v="20.34"/>
    <n v="35"/>
    <n v="266"/>
    <s v="Ross Frederick"/>
    <x v="2"/>
    <s v="Corporate"/>
    <x v="0"/>
    <x v="10"/>
    <s v="Large Box"/>
    <x v="126"/>
    <n v="90594"/>
    <n v="0.84"/>
    <x v="0"/>
    <x v="2"/>
    <x v="7"/>
    <s v="San Antonio"/>
    <n v="78207"/>
    <x v="7"/>
    <n v="2015"/>
    <x v="3"/>
    <n v="15"/>
    <d v="2015-05-16T00:00:00"/>
    <n v="1"/>
    <n v="229.63800000000015"/>
    <n v="33"/>
    <x v="149"/>
    <x v="0"/>
    <s v="Ross Frederick Tennsco Commercial Shelving United States"/>
    <s v="Tenn"/>
  </r>
  <r>
    <n v="18770"/>
    <x v="4"/>
    <n v="0.02"/>
    <n v="5.58"/>
    <n v="5.3"/>
    <n v="268"/>
    <s v="James Beck"/>
    <x v="2"/>
    <s v="Home Office"/>
    <x v="0"/>
    <x v="4"/>
    <s v="Small Box"/>
    <x v="127"/>
    <n v="88941"/>
    <n v="0.35"/>
    <x v="0"/>
    <x v="0"/>
    <x v="28"/>
    <s v="Flagstaff"/>
    <n v="86001"/>
    <x v="74"/>
    <n v="2015"/>
    <x v="4"/>
    <n v="7"/>
    <d v="2015-04-12T00:00:00"/>
    <n v="5"/>
    <n v="-22.48"/>
    <n v="3"/>
    <x v="150"/>
    <x v="1"/>
    <s v="James Beck Staples Brown Kraft Recycled Clasp Envelopes United States"/>
    <s v="Stap"/>
  </r>
  <r>
    <n v="18771"/>
    <x v="4"/>
    <n v="0.03"/>
    <n v="40.89"/>
    <n v="18.98"/>
    <n v="268"/>
    <s v="James Beck"/>
    <x v="2"/>
    <s v="Home Office"/>
    <x v="1"/>
    <x v="2"/>
    <s v="Small Box"/>
    <x v="128"/>
    <n v="88941"/>
    <n v="0.56999999999999995"/>
    <x v="0"/>
    <x v="0"/>
    <x v="28"/>
    <s v="Flagstaff"/>
    <n v="86001"/>
    <x v="74"/>
    <n v="2015"/>
    <x v="4"/>
    <n v="7"/>
    <d v="2015-04-14T00:00:00"/>
    <n v="7"/>
    <n v="78.98"/>
    <n v="5"/>
    <x v="151"/>
    <x v="0"/>
    <s v="James Beck Eldon Executive Woodline II Cherry Finish Desk Accessories United States"/>
    <s v="Eldo"/>
  </r>
  <r>
    <n v="23059"/>
    <x v="4"/>
    <n v="0.09"/>
    <n v="35.94"/>
    <n v="6.66"/>
    <n v="269"/>
    <s v="Calvin Boyette"/>
    <x v="2"/>
    <s v="Home Office"/>
    <x v="0"/>
    <x v="4"/>
    <s v="Small Box"/>
    <x v="8"/>
    <n v="88942"/>
    <n v="0.4"/>
    <x v="0"/>
    <x v="0"/>
    <x v="28"/>
    <s v="Gilbert"/>
    <n v="85234"/>
    <x v="75"/>
    <n v="2015"/>
    <x v="1"/>
    <n v="5"/>
    <d v="2015-06-10T00:00:00"/>
    <n v="5"/>
    <n v="144.2928"/>
    <n v="6"/>
    <x v="152"/>
    <x v="0"/>
    <s v="Calvin Boyette Tyvek ® Top-Opening Peel &amp; Seel ® Envelopes, Gray United States"/>
    <s v="Tyve"/>
  </r>
  <r>
    <n v="23060"/>
    <x v="4"/>
    <n v="0"/>
    <n v="170.98"/>
    <n v="13.99"/>
    <n v="269"/>
    <s v="Calvin Boyette"/>
    <x v="2"/>
    <s v="Home Office"/>
    <x v="1"/>
    <x v="2"/>
    <s v="Medium Box"/>
    <x v="129"/>
    <n v="88942"/>
    <n v="0.75"/>
    <x v="0"/>
    <x v="0"/>
    <x v="28"/>
    <s v="Gilbert"/>
    <n v="85234"/>
    <x v="75"/>
    <n v="2015"/>
    <x v="1"/>
    <n v="5"/>
    <d v="2015-06-12T00:00:00"/>
    <n v="7"/>
    <n v="888.14729999999997"/>
    <n v="7"/>
    <x v="153"/>
    <x v="0"/>
    <s v="Calvin Boyette Tenex Antistatic Computer Chair Mats United States"/>
    <s v="Tene"/>
  </r>
  <r>
    <n v="23061"/>
    <x v="4"/>
    <n v="0.09"/>
    <n v="4.9800000000000004"/>
    <n v="7.44"/>
    <n v="269"/>
    <s v="Calvin Boyette"/>
    <x v="2"/>
    <s v="Home Office"/>
    <x v="0"/>
    <x v="7"/>
    <s v="Small Box"/>
    <x v="130"/>
    <n v="88942"/>
    <n v="0.36"/>
    <x v="0"/>
    <x v="0"/>
    <x v="28"/>
    <s v="Gilbert"/>
    <n v="85234"/>
    <x v="75"/>
    <n v="2015"/>
    <x v="1"/>
    <n v="5"/>
    <d v="2015-06-07T00:00:00"/>
    <n v="2"/>
    <n v="-46.005000000000003"/>
    <n v="9"/>
    <x v="154"/>
    <x v="1"/>
    <s v="Calvin Boyette Xerox 1922 United States"/>
    <s v="Xero"/>
  </r>
  <r>
    <n v="19515"/>
    <x v="3"/>
    <n v="0.1"/>
    <n v="80.97"/>
    <n v="30.06"/>
    <n v="271"/>
    <s v="Sam Rouse"/>
    <x v="1"/>
    <s v="Small Business"/>
    <x v="2"/>
    <x v="6"/>
    <s v="Jumbo Box"/>
    <x v="131"/>
    <n v="88940"/>
    <n v="0.4"/>
    <x v="0"/>
    <x v="3"/>
    <x v="29"/>
    <s v="Forest Park"/>
    <n v="30297"/>
    <x v="25"/>
    <n v="2015"/>
    <x v="5"/>
    <n v="30"/>
    <d v="2015-03-31T00:00:00"/>
    <n v="1"/>
    <n v="128.02529999999999"/>
    <n v="12"/>
    <x v="155"/>
    <x v="0"/>
    <s v="Sam Rouse Hewlett-Packard Deskjet 940 REFURBISHED Color Inkjet Printer United States"/>
    <s v="Hewl"/>
  </r>
  <r>
    <n v="770"/>
    <x v="4"/>
    <n v="0.02"/>
    <n v="5.58"/>
    <n v="5.3"/>
    <n v="272"/>
    <s v="Eleanor Swain"/>
    <x v="2"/>
    <s v="Home Office"/>
    <x v="0"/>
    <x v="4"/>
    <s v="Small Box"/>
    <x v="127"/>
    <n v="5509"/>
    <n v="0.35"/>
    <x v="0"/>
    <x v="3"/>
    <x v="24"/>
    <s v="Charlotte"/>
    <n v="28204"/>
    <x v="74"/>
    <n v="2015"/>
    <x v="4"/>
    <n v="7"/>
    <d v="2015-04-12T00:00:00"/>
    <n v="5"/>
    <n v="-29.898400000000002"/>
    <n v="11"/>
    <x v="156"/>
    <x v="1"/>
    <s v="Eleanor Swain Staples Brown Kraft Recycled Clasp Envelopes United States"/>
    <s v="Stap"/>
  </r>
  <r>
    <n v="771"/>
    <x v="4"/>
    <n v="0.03"/>
    <n v="40.89"/>
    <n v="18.98"/>
    <n v="272"/>
    <s v="Eleanor Swain"/>
    <x v="2"/>
    <s v="Home Office"/>
    <x v="1"/>
    <x v="2"/>
    <s v="Small Box"/>
    <x v="128"/>
    <n v="5509"/>
    <n v="0.56999999999999995"/>
    <x v="0"/>
    <x v="3"/>
    <x v="24"/>
    <s v="Charlotte"/>
    <n v="28204"/>
    <x v="74"/>
    <n v="2015"/>
    <x v="4"/>
    <n v="7"/>
    <d v="2015-04-14T00:00:00"/>
    <n v="7"/>
    <n v="52.916600000000003"/>
    <n v="21"/>
    <x v="157"/>
    <x v="0"/>
    <s v="Eleanor Swain Eldon Executive Woodline II Cherry Finish Desk Accessories United States"/>
    <s v="Eldo"/>
  </r>
  <r>
    <n v="5059"/>
    <x v="4"/>
    <n v="0.09"/>
    <n v="35.94"/>
    <n v="6.66"/>
    <n v="272"/>
    <s v="Eleanor Swain"/>
    <x v="2"/>
    <s v="Home Office"/>
    <x v="0"/>
    <x v="4"/>
    <s v="Small Box"/>
    <x v="8"/>
    <n v="36069"/>
    <n v="0.4"/>
    <x v="0"/>
    <x v="3"/>
    <x v="24"/>
    <s v="Charlotte"/>
    <n v="28204"/>
    <x v="75"/>
    <n v="2015"/>
    <x v="1"/>
    <n v="5"/>
    <d v="2015-06-10T00:00:00"/>
    <n v="5"/>
    <n v="72.1858"/>
    <n v="24"/>
    <x v="158"/>
    <x v="0"/>
    <s v="Eleanor Swain Tyvek ® Top-Opening Peel &amp; Seel ® Envelopes, Gray United States"/>
    <s v="Tyve"/>
  </r>
  <r>
    <n v="5061"/>
    <x v="4"/>
    <n v="0.09"/>
    <n v="4.9800000000000004"/>
    <n v="7.44"/>
    <n v="272"/>
    <s v="Eleanor Swain"/>
    <x v="2"/>
    <s v="Home Office"/>
    <x v="0"/>
    <x v="7"/>
    <s v="Small Box"/>
    <x v="130"/>
    <n v="36069"/>
    <n v="0.36"/>
    <x v="0"/>
    <x v="3"/>
    <x v="24"/>
    <s v="Charlotte"/>
    <n v="28204"/>
    <x v="75"/>
    <n v="2015"/>
    <x v="1"/>
    <n v="5"/>
    <d v="2015-06-07T00:00:00"/>
    <n v="2"/>
    <n v="-122.3733"/>
    <n v="37"/>
    <x v="159"/>
    <x v="1"/>
    <s v="Eleanor Swain Xerox 1922 United States"/>
    <s v="Xero"/>
  </r>
  <r>
    <n v="22180"/>
    <x v="1"/>
    <n v="0.09"/>
    <n v="15.28"/>
    <n v="10.91"/>
    <n v="275"/>
    <s v="Roger Blalock Cassidy"/>
    <x v="2"/>
    <s v="Corporate"/>
    <x v="0"/>
    <x v="8"/>
    <s v="Small Box"/>
    <x v="132"/>
    <n v="89292"/>
    <n v="0.36"/>
    <x v="0"/>
    <x v="1"/>
    <x v="18"/>
    <s v="Fairfield"/>
    <n v="6824"/>
    <x v="76"/>
    <n v="2015"/>
    <x v="0"/>
    <n v="24"/>
    <d v="2015-01-25T00:00:00"/>
    <n v="1"/>
    <n v="-51.75"/>
    <n v="4"/>
    <x v="160"/>
    <x v="1"/>
    <s v="Roger Blalock Cassidy Recycled Premium Regency Composition Covers United States"/>
    <s v="Recy"/>
  </r>
  <r>
    <n v="23504"/>
    <x v="2"/>
    <n v="0.04"/>
    <n v="1.98"/>
    <n v="0.7"/>
    <n v="276"/>
    <s v="Lucille Rankin"/>
    <x v="0"/>
    <s v="Corporate"/>
    <x v="0"/>
    <x v="3"/>
    <s v="Wrap Bag"/>
    <x v="133"/>
    <n v="89291"/>
    <n v="0.83"/>
    <x v="0"/>
    <x v="1"/>
    <x v="18"/>
    <s v="Newington"/>
    <n v="6111"/>
    <x v="8"/>
    <n v="2015"/>
    <x v="3"/>
    <n v="21"/>
    <d v="2015-05-22T00:00:00"/>
    <n v="1"/>
    <n v="-1"/>
    <n v="3"/>
    <x v="161"/>
    <x v="1"/>
    <s v="Lucille Rankin Brites Rubber Bands, 1 1/2 oz. Box United States"/>
    <s v="Brit"/>
  </r>
  <r>
    <n v="23503"/>
    <x v="2"/>
    <n v="0.03"/>
    <n v="55.99"/>
    <n v="5"/>
    <n v="282"/>
    <s v="Vickie Andrews"/>
    <x v="2"/>
    <s v="Corporate"/>
    <x v="2"/>
    <x v="5"/>
    <s v="Small Pack"/>
    <x v="134"/>
    <n v="89291"/>
    <n v="0.83"/>
    <x v="0"/>
    <x v="1"/>
    <x v="2"/>
    <s v="Belleville"/>
    <n v="7109"/>
    <x v="8"/>
    <n v="2015"/>
    <x v="3"/>
    <n v="21"/>
    <d v="2015-05-22T00:00:00"/>
    <n v="1"/>
    <n v="-221.25399999999999"/>
    <n v="9"/>
    <x v="162"/>
    <x v="1"/>
    <s v="Vickie Andrews Accessory36 United States"/>
    <s v="Acce"/>
  </r>
  <r>
    <n v="24512"/>
    <x v="0"/>
    <n v="0.1"/>
    <n v="1.68"/>
    <n v="1.57"/>
    <n v="283"/>
    <s v="Pauline Boyette"/>
    <x v="2"/>
    <s v="Corporate"/>
    <x v="0"/>
    <x v="0"/>
    <s v="Wrap Bag"/>
    <x v="15"/>
    <n v="89293"/>
    <n v="0.59"/>
    <x v="0"/>
    <x v="1"/>
    <x v="2"/>
    <s v="Newark"/>
    <n v="7101"/>
    <x v="77"/>
    <n v="2015"/>
    <x v="1"/>
    <n v="17"/>
    <d v="2015-06-18T00:00:00"/>
    <n v="1"/>
    <n v="-11.57"/>
    <n v="11"/>
    <x v="163"/>
    <x v="1"/>
    <s v="Pauline Boyette Newell 323 United States"/>
    <s v="Newe"/>
  </r>
  <r>
    <n v="19168"/>
    <x v="4"/>
    <n v="0"/>
    <n v="4.13"/>
    <n v="5.34"/>
    <n v="286"/>
    <s v="Virginia Gay"/>
    <x v="2"/>
    <s v="Small Business"/>
    <x v="0"/>
    <x v="8"/>
    <s v="Small Box"/>
    <x v="135"/>
    <n v="89761"/>
    <n v="0.38"/>
    <x v="0"/>
    <x v="2"/>
    <x v="13"/>
    <s v="Shawnee"/>
    <n v="66203"/>
    <x v="77"/>
    <n v="2015"/>
    <x v="1"/>
    <n v="17"/>
    <d v="2015-06-21T00:00:00"/>
    <n v="4"/>
    <n v="-61.870000000000005"/>
    <n v="9"/>
    <x v="164"/>
    <x v="1"/>
    <s v="Virginia Gay ACCOHIDE® Binder by Acco United States"/>
    <s v="ACCO"/>
  </r>
  <r>
    <n v="19169"/>
    <x v="4"/>
    <n v="0.1"/>
    <n v="130.97999999999999"/>
    <n v="54.74"/>
    <n v="286"/>
    <s v="Virginia Gay"/>
    <x v="1"/>
    <s v="Small Business"/>
    <x v="1"/>
    <x v="14"/>
    <s v="Jumbo Box"/>
    <x v="136"/>
    <n v="89761"/>
    <n v="0.69"/>
    <x v="0"/>
    <x v="2"/>
    <x v="13"/>
    <s v="Shawnee"/>
    <n v="66203"/>
    <x v="77"/>
    <n v="2015"/>
    <x v="1"/>
    <n v="17"/>
    <d v="2015-06-21T00:00:00"/>
    <n v="4"/>
    <n v="-530.24"/>
    <n v="9"/>
    <x v="165"/>
    <x v="1"/>
    <s v="Virginia Gay O'Sullivan Elevations Bookcase, Cherry Finish United States"/>
    <s v="O'Su"/>
  </r>
  <r>
    <n v="25624"/>
    <x v="2"/>
    <n v="0.09"/>
    <n v="28.48"/>
    <n v="1.99"/>
    <n v="288"/>
    <s v="Patricia Cole Blair"/>
    <x v="2"/>
    <s v="Small Business"/>
    <x v="2"/>
    <x v="13"/>
    <s v="Small Pack"/>
    <x v="137"/>
    <n v="89762"/>
    <n v="0.4"/>
    <x v="0"/>
    <x v="2"/>
    <x v="13"/>
    <s v="Wichita"/>
    <n v="67212"/>
    <x v="59"/>
    <n v="2015"/>
    <x v="0"/>
    <n v="16"/>
    <d v="2015-01-19T00:00:00"/>
    <n v="3"/>
    <n v="132.68699999999998"/>
    <n v="7"/>
    <x v="166"/>
    <x v="0"/>
    <s v="Patricia Cole Blair Memorex 4.7GB DVD+RW, 3/Pack United States"/>
    <s v="Memo"/>
  </r>
  <r>
    <n v="25625"/>
    <x v="2"/>
    <n v="0.08"/>
    <n v="65.989999999999995"/>
    <n v="4.99"/>
    <n v="288"/>
    <s v="Patricia Cole Blair"/>
    <x v="0"/>
    <s v="Small Business"/>
    <x v="2"/>
    <x v="5"/>
    <s v="Small Box"/>
    <x v="138"/>
    <n v="89762"/>
    <n v="0.57999999999999996"/>
    <x v="0"/>
    <x v="2"/>
    <x v="13"/>
    <s v="Wichita"/>
    <n v="67212"/>
    <x v="59"/>
    <n v="2015"/>
    <x v="0"/>
    <n v="16"/>
    <d v="2015-01-18T00:00:00"/>
    <n v="2"/>
    <n v="496.89"/>
    <n v="14"/>
    <x v="167"/>
    <x v="0"/>
    <s v="Patricia Cole Blair MicroTAC 650 United States"/>
    <s v="Micr"/>
  </r>
  <r>
    <n v="21223"/>
    <x v="1"/>
    <n v="0.04"/>
    <n v="4.9800000000000004"/>
    <n v="4.62"/>
    <n v="290"/>
    <s v="Sara O'Connor"/>
    <x v="2"/>
    <s v="Small Business"/>
    <x v="2"/>
    <x v="13"/>
    <s v="Small Pack"/>
    <x v="139"/>
    <n v="90837"/>
    <n v="0.64"/>
    <x v="0"/>
    <x v="0"/>
    <x v="21"/>
    <s v="Loveland"/>
    <n v="80538"/>
    <x v="78"/>
    <n v="2015"/>
    <x v="5"/>
    <n v="25"/>
    <d v="2015-03-26T00:00:00"/>
    <n v="1"/>
    <n v="-135.16"/>
    <n v="20"/>
    <x v="168"/>
    <x v="1"/>
    <s v="Sara O'Connor Imation 3.5&quot;, DISKETTE 44766 HGHLD3.52HD/FM, 10/Pack United States"/>
    <s v="Imat"/>
  </r>
  <r>
    <n v="23302"/>
    <x v="0"/>
    <n v="0.01"/>
    <n v="8.33"/>
    <n v="1.99"/>
    <n v="306"/>
    <s v="Thomas McAllister"/>
    <x v="2"/>
    <s v="Small Business"/>
    <x v="2"/>
    <x v="13"/>
    <s v="Small Pack"/>
    <x v="140"/>
    <n v="87057"/>
    <n v="0.52"/>
    <x v="0"/>
    <x v="1"/>
    <x v="30"/>
    <s v="Pikesville"/>
    <n v="21208"/>
    <x v="79"/>
    <n v="2015"/>
    <x v="2"/>
    <n v="14"/>
    <d v="2015-02-15T00:00:00"/>
    <n v="1"/>
    <n v="15.895199999999999"/>
    <n v="8"/>
    <x v="169"/>
    <x v="0"/>
    <s v="Thomas McAllister 80 Minute Slim Jewel Case CD-R , 10/Pack - Staples United States"/>
    <s v="80 M"/>
  </r>
  <r>
    <n v="23303"/>
    <x v="0"/>
    <n v="0.04"/>
    <n v="85.99"/>
    <n v="0.99"/>
    <n v="306"/>
    <s v="Thomas McAllister"/>
    <x v="2"/>
    <s v="Small Business"/>
    <x v="2"/>
    <x v="5"/>
    <s v="Wrap Bag"/>
    <x v="141"/>
    <n v="87057"/>
    <n v="0.55000000000000004"/>
    <x v="0"/>
    <x v="1"/>
    <x v="30"/>
    <s v="Pikesville"/>
    <n v="21208"/>
    <x v="79"/>
    <n v="2015"/>
    <x v="2"/>
    <n v="14"/>
    <d v="2015-02-16T00:00:00"/>
    <n v="2"/>
    <n v="855.99329999999986"/>
    <n v="17"/>
    <x v="170"/>
    <x v="0"/>
    <s v="Thomas McAllister Accessory34 United States"/>
    <s v="Acce"/>
  </r>
  <r>
    <n v="5302"/>
    <x v="0"/>
    <n v="0.01"/>
    <n v="8.33"/>
    <n v="1.99"/>
    <n v="308"/>
    <s v="Glen Caldwell"/>
    <x v="2"/>
    <s v="Small Business"/>
    <x v="2"/>
    <x v="13"/>
    <s v="Small Pack"/>
    <x v="140"/>
    <n v="37760"/>
    <n v="0.52"/>
    <x v="0"/>
    <x v="0"/>
    <x v="0"/>
    <s v="Seattle"/>
    <n v="98115"/>
    <x v="79"/>
    <n v="2015"/>
    <x v="2"/>
    <n v="14"/>
    <d v="2015-02-15T00:00:00"/>
    <n v="1"/>
    <n v="10.74"/>
    <n v="32"/>
    <x v="171"/>
    <x v="0"/>
    <s v="Glen Caldwell 80 Minute Slim Jewel Case CD-R , 10/Pack - Staples United States"/>
    <s v="80 M"/>
  </r>
  <r>
    <n v="18853"/>
    <x v="3"/>
    <n v="0.04"/>
    <n v="1637.53"/>
    <n v="24.49"/>
    <n v="314"/>
    <s v="Ruby Gibbons"/>
    <x v="2"/>
    <s v="Corporate"/>
    <x v="0"/>
    <x v="12"/>
    <s v="Medium Box"/>
    <x v="142"/>
    <n v="89166"/>
    <n v="0.81"/>
    <x v="0"/>
    <x v="2"/>
    <x v="12"/>
    <s v="Forest Park"/>
    <n v="60130"/>
    <x v="80"/>
    <n v="2015"/>
    <x v="5"/>
    <n v="20"/>
    <d v="2015-03-22T00:00:00"/>
    <n v="2"/>
    <n v="-1759.58"/>
    <n v="2"/>
    <x v="172"/>
    <x v="1"/>
    <s v="Ruby Gibbons High Speed Automatic Electric Letter Opener United States"/>
    <s v="High"/>
  </r>
  <r>
    <n v="18852"/>
    <x v="3"/>
    <n v="0.01"/>
    <n v="19.98"/>
    <n v="4"/>
    <n v="315"/>
    <s v="Benjamin Kaufman"/>
    <x v="2"/>
    <s v="Corporate"/>
    <x v="2"/>
    <x v="13"/>
    <s v="Small Box"/>
    <x v="51"/>
    <n v="89166"/>
    <n v="0.68"/>
    <x v="0"/>
    <x v="1"/>
    <x v="15"/>
    <s v="Belchertown"/>
    <n v="1007"/>
    <x v="80"/>
    <n v="2015"/>
    <x v="5"/>
    <n v="20"/>
    <d v="2015-03-20T00:00:00"/>
    <n v="0"/>
    <n v="-72.23"/>
    <n v="2"/>
    <x v="173"/>
    <x v="1"/>
    <s v="Benjamin Kaufman Belkin 105-Key Black Keyboard United States"/>
    <s v="Belk"/>
  </r>
  <r>
    <n v="18032"/>
    <x v="1"/>
    <n v="0.09"/>
    <n v="7.38"/>
    <n v="5.21"/>
    <n v="317"/>
    <s v="Katherine Kearney"/>
    <x v="2"/>
    <s v="Corporate"/>
    <x v="1"/>
    <x v="2"/>
    <s v="Small Box"/>
    <x v="143"/>
    <n v="86041"/>
    <n v="0.56000000000000005"/>
    <x v="0"/>
    <x v="0"/>
    <x v="1"/>
    <s v="Lemon Grove"/>
    <n v="91945"/>
    <x v="77"/>
    <n v="2015"/>
    <x v="1"/>
    <n v="17"/>
    <d v="2015-06-18T00:00:00"/>
    <n v="1"/>
    <n v="-27.160000000000004"/>
    <n v="9"/>
    <x v="174"/>
    <x v="1"/>
    <s v="Katherine Kearney Eldon® Expressions™ Wood Desk Accessories, Oak United States"/>
    <s v="Eldo"/>
  </r>
  <r>
    <n v="18033"/>
    <x v="1"/>
    <n v="0.04"/>
    <n v="5.98"/>
    <n v="5.15"/>
    <n v="317"/>
    <s v="Katherine Kearney"/>
    <x v="2"/>
    <s v="Corporate"/>
    <x v="0"/>
    <x v="7"/>
    <s v="Small Box"/>
    <x v="29"/>
    <n v="86041"/>
    <n v="0.36"/>
    <x v="0"/>
    <x v="0"/>
    <x v="1"/>
    <s v="Lemon Grove"/>
    <n v="91945"/>
    <x v="77"/>
    <n v="2015"/>
    <x v="1"/>
    <n v="17"/>
    <d v="2015-06-18T00:00:00"/>
    <n v="1"/>
    <n v="-52.344000000000008"/>
    <n v="17"/>
    <x v="175"/>
    <x v="1"/>
    <s v="Katherine Kearney Xerox 193 United States"/>
    <s v="Xero"/>
  </r>
  <r>
    <n v="18034"/>
    <x v="1"/>
    <n v="0.04"/>
    <n v="15.42"/>
    <n v="10.68"/>
    <n v="317"/>
    <s v="Katherine Kearney"/>
    <x v="2"/>
    <s v="Corporate"/>
    <x v="0"/>
    <x v="10"/>
    <s v="Small Box"/>
    <x v="144"/>
    <n v="86041"/>
    <n v="0.57999999999999996"/>
    <x v="0"/>
    <x v="0"/>
    <x v="1"/>
    <s v="Lemon Grove"/>
    <n v="91945"/>
    <x v="77"/>
    <n v="2015"/>
    <x v="1"/>
    <n v="17"/>
    <d v="2015-06-18T00:00:00"/>
    <n v="1"/>
    <n v="-119.93599999999999"/>
    <n v="12"/>
    <x v="176"/>
    <x v="1"/>
    <s v="Katherine Kearney Decoflex Hanging Personal Folder File, Blue United States"/>
    <s v="Deco"/>
  </r>
  <r>
    <n v="20641"/>
    <x v="4"/>
    <n v="0.04"/>
    <n v="8.33"/>
    <n v="1.99"/>
    <n v="321"/>
    <s v="Arthur Lowe Nash"/>
    <x v="2"/>
    <s v="Consumer"/>
    <x v="2"/>
    <x v="13"/>
    <s v="Small Pack"/>
    <x v="140"/>
    <n v="91057"/>
    <n v="0.52"/>
    <x v="0"/>
    <x v="1"/>
    <x v="30"/>
    <s v="Potomac"/>
    <n v="20854"/>
    <x v="36"/>
    <n v="2015"/>
    <x v="4"/>
    <n v="4"/>
    <d v="2015-04-09T00:00:00"/>
    <n v="5"/>
    <n v="9.9267999999999983"/>
    <n v="11"/>
    <x v="177"/>
    <x v="0"/>
    <s v="Arthur Lowe Nash 80 Minute Slim Jewel Case CD-R , 10/Pack - Staples United States"/>
    <s v="80 M"/>
  </r>
  <r>
    <n v="25111"/>
    <x v="1"/>
    <n v="0.06"/>
    <n v="7.99"/>
    <n v="5.03"/>
    <n v="326"/>
    <s v="Brenda May"/>
    <x v="2"/>
    <s v="Consumer"/>
    <x v="2"/>
    <x v="5"/>
    <s v="Medium Box"/>
    <x v="145"/>
    <n v="90973"/>
    <n v="0.6"/>
    <x v="0"/>
    <x v="2"/>
    <x v="12"/>
    <s v="Batavia"/>
    <n v="60510"/>
    <x v="62"/>
    <n v="2015"/>
    <x v="1"/>
    <n v="9"/>
    <d v="2015-06-10T00:00:00"/>
    <n v="1"/>
    <n v="-29.172000000000001"/>
    <n v="4"/>
    <x v="178"/>
    <x v="1"/>
    <s v="Brenda May Bell Sonecor JB700 Caller ID United States"/>
    <s v="Bell"/>
  </r>
  <r>
    <n v="19159"/>
    <x v="3"/>
    <n v="0.06"/>
    <n v="296.18"/>
    <n v="54.12"/>
    <n v="329"/>
    <s v="Faye Dyer"/>
    <x v="1"/>
    <s v="Home Office"/>
    <x v="1"/>
    <x v="11"/>
    <s v="Jumbo Box"/>
    <x v="37"/>
    <n v="89726"/>
    <n v="0.76"/>
    <x v="0"/>
    <x v="1"/>
    <x v="14"/>
    <s v="Sanford"/>
    <n v="4073"/>
    <x v="81"/>
    <n v="2015"/>
    <x v="4"/>
    <n v="14"/>
    <d v="2015-04-15T00:00:00"/>
    <n v="1"/>
    <n v="-715.7782060000003"/>
    <n v="5"/>
    <x v="179"/>
    <x v="1"/>
    <s v="Faye Dyer Hon 94000 Series Round Tables United States"/>
    <s v="Hon "/>
  </r>
  <r>
    <n v="19158"/>
    <x v="3"/>
    <n v="0.01"/>
    <n v="29.1"/>
    <n v="4"/>
    <n v="331"/>
    <s v="Bradley Pollock"/>
    <x v="0"/>
    <s v="Home Office"/>
    <x v="2"/>
    <x v="13"/>
    <s v="Small Box"/>
    <x v="146"/>
    <n v="89726"/>
    <n v="0.78"/>
    <x v="0"/>
    <x v="1"/>
    <x v="16"/>
    <s v="Goffstown"/>
    <n v="3045"/>
    <x v="81"/>
    <n v="2015"/>
    <x v="4"/>
    <n v="14"/>
    <d v="2015-04-16T00:00:00"/>
    <n v="2"/>
    <n v="-22.82"/>
    <n v="8"/>
    <x v="180"/>
    <x v="1"/>
    <s v="Bradley Pollock Acco Keyboard-In-A-Box® United States"/>
    <s v="Acco"/>
  </r>
  <r>
    <n v="18261"/>
    <x v="2"/>
    <n v="0.06"/>
    <n v="276.2"/>
    <n v="24.49"/>
    <n v="335"/>
    <s v="Curtis O'Connell"/>
    <x v="2"/>
    <s v="Corporate"/>
    <x v="1"/>
    <x v="1"/>
    <s v="Large Box"/>
    <x v="147"/>
    <n v="87277"/>
    <n v="0"/>
    <x v="0"/>
    <x v="0"/>
    <x v="6"/>
    <s v="Medford"/>
    <n v="97504"/>
    <x v="82"/>
    <n v="2015"/>
    <x v="3"/>
    <n v="4"/>
    <d v="2015-05-05T00:00:00"/>
    <n v="1"/>
    <n v="2639.4708000000001"/>
    <n v="14"/>
    <x v="181"/>
    <x v="0"/>
    <s v="Curtis O'Connell SAFCO Arco Folding Chair United States"/>
    <s v="SAFC"/>
  </r>
  <r>
    <n v="18262"/>
    <x v="2"/>
    <n v="0.09"/>
    <n v="6.28"/>
    <n v="5.29"/>
    <n v="335"/>
    <s v="Curtis O'Connell"/>
    <x v="2"/>
    <s v="Corporate"/>
    <x v="1"/>
    <x v="2"/>
    <s v="Small Box"/>
    <x v="148"/>
    <n v="87277"/>
    <n v="0.43"/>
    <x v="0"/>
    <x v="0"/>
    <x v="6"/>
    <s v="Medford"/>
    <n v="97504"/>
    <x v="82"/>
    <n v="2015"/>
    <x v="3"/>
    <n v="4"/>
    <d v="2015-05-04T00:00:00"/>
    <n v="0"/>
    <n v="-5.2"/>
    <n v="1"/>
    <x v="182"/>
    <x v="1"/>
    <s v="Curtis O'Connell Eldon® 200 Class™ Desk Accessories, Burgundy United States"/>
    <s v="Eldo"/>
  </r>
  <r>
    <n v="23481"/>
    <x v="3"/>
    <n v="0.08"/>
    <n v="7.77"/>
    <n v="9.23"/>
    <n v="339"/>
    <s v="Bobby Clements"/>
    <x v="2"/>
    <s v="Corporate"/>
    <x v="0"/>
    <x v="15"/>
    <s v="Small Box"/>
    <x v="149"/>
    <n v="90583"/>
    <n v="0.57999999999999996"/>
    <x v="0"/>
    <x v="1"/>
    <x v="10"/>
    <s v="Columbus"/>
    <n v="43229"/>
    <x v="83"/>
    <n v="2015"/>
    <x v="5"/>
    <n v="17"/>
    <d v="2015-03-18T00:00:00"/>
    <n v="1"/>
    <n v="-83.65"/>
    <n v="5"/>
    <x v="183"/>
    <x v="1"/>
    <s v="Bobby Clements Hoover Commercial Soft Guard Upright Vacuum And Disposable Filtration Bags United States"/>
    <s v="Hoov"/>
  </r>
  <r>
    <n v="23482"/>
    <x v="3"/>
    <n v="7.0000000000000007E-2"/>
    <n v="7.59"/>
    <n v="4"/>
    <n v="339"/>
    <s v="Bobby Clements"/>
    <x v="2"/>
    <s v="Corporate"/>
    <x v="1"/>
    <x v="2"/>
    <s v="Wrap Bag"/>
    <x v="150"/>
    <n v="90583"/>
    <n v="0.42"/>
    <x v="0"/>
    <x v="1"/>
    <x v="10"/>
    <s v="Columbus"/>
    <n v="43229"/>
    <x v="83"/>
    <n v="2015"/>
    <x v="5"/>
    <n v="17"/>
    <d v="2015-03-19T00:00:00"/>
    <n v="2"/>
    <n v="24.39"/>
    <n v="15"/>
    <x v="184"/>
    <x v="0"/>
    <s v="Bobby Clements Master Giant Foot® Doorstop, Safety Yellow United States"/>
    <s v="Mast"/>
  </r>
  <r>
    <n v="480"/>
    <x v="2"/>
    <n v="0.01"/>
    <n v="3.26"/>
    <n v="1.86"/>
    <n v="342"/>
    <s v="Jacqueline Noble"/>
    <x v="2"/>
    <s v="Corporate"/>
    <x v="0"/>
    <x v="0"/>
    <s v="Wrap Bag"/>
    <x v="151"/>
    <n v="3332"/>
    <n v="0.41"/>
    <x v="0"/>
    <x v="3"/>
    <x v="26"/>
    <s v="Miami"/>
    <n v="33181"/>
    <x v="82"/>
    <n v="2015"/>
    <x v="3"/>
    <n v="4"/>
    <d v="2015-05-06T00:00:00"/>
    <n v="2"/>
    <n v="-4.6682999999999995"/>
    <n v="20"/>
    <x v="185"/>
    <x v="1"/>
    <s v="Jacqueline Noble Avery Hi-Liter GlideStik Fluorescent Highlighter, Yellow Ink United States"/>
    <s v="Aver"/>
  </r>
  <r>
    <n v="22784"/>
    <x v="2"/>
    <n v="0.03"/>
    <n v="15.23"/>
    <n v="27.75"/>
    <n v="343"/>
    <s v="Lynn Epstein"/>
    <x v="1"/>
    <s v="Corporate"/>
    <x v="1"/>
    <x v="11"/>
    <s v="Jumbo Box"/>
    <x v="152"/>
    <n v="88151"/>
    <n v="0.76"/>
    <x v="0"/>
    <x v="1"/>
    <x v="14"/>
    <s v="Bangor"/>
    <n v="4401"/>
    <x v="70"/>
    <n v="2015"/>
    <x v="0"/>
    <n v="31"/>
    <d v="2015-02-01T00:00:00"/>
    <n v="1"/>
    <n v="11.650950000000002"/>
    <n v="7"/>
    <x v="186"/>
    <x v="0"/>
    <s v="Lynn Epstein Anderson Hickey Conga Table Tops &amp; Accessories United States"/>
    <s v="Ande"/>
  </r>
  <r>
    <n v="18480"/>
    <x v="2"/>
    <n v="0.01"/>
    <n v="3.26"/>
    <n v="1.86"/>
    <n v="344"/>
    <s v="Rosemary English"/>
    <x v="2"/>
    <s v="Corporate"/>
    <x v="0"/>
    <x v="0"/>
    <s v="Wrap Bag"/>
    <x v="151"/>
    <n v="88152"/>
    <n v="0.41"/>
    <x v="0"/>
    <x v="1"/>
    <x v="14"/>
    <s v="Portland"/>
    <n v="4101"/>
    <x v="82"/>
    <n v="2015"/>
    <x v="3"/>
    <n v="4"/>
    <d v="2015-05-06T00:00:00"/>
    <n v="2"/>
    <n v="0.70200000000000085"/>
    <n v="5"/>
    <x v="187"/>
    <x v="0"/>
    <s v="Rosemary English Avery Hi-Liter GlideStik Fluorescent Highlighter, Yellow Ink United States"/>
    <s v="Aver"/>
  </r>
  <r>
    <n v="2408"/>
    <x v="2"/>
    <n v="0"/>
    <n v="8.34"/>
    <n v="2.64"/>
    <n v="349"/>
    <s v="Kim Weiss"/>
    <x v="0"/>
    <s v="Home Office"/>
    <x v="0"/>
    <x v="12"/>
    <s v="Small Pack"/>
    <x v="120"/>
    <n v="17446"/>
    <n v="0.59"/>
    <x v="0"/>
    <x v="3"/>
    <x v="26"/>
    <s v="Miami"/>
    <n v="33132"/>
    <x v="62"/>
    <n v="2015"/>
    <x v="1"/>
    <n v="9"/>
    <d v="2015-06-11T00:00:00"/>
    <n v="2"/>
    <n v="5.8624999999999998"/>
    <n v="23"/>
    <x v="188"/>
    <x v="0"/>
    <s v="Kim Weiss Acme® Elite Stainless Steel Scissors United States"/>
    <s v="Acme"/>
  </r>
  <r>
    <n v="1595"/>
    <x v="3"/>
    <n v="0.04"/>
    <n v="99.23"/>
    <n v="8.99"/>
    <n v="349"/>
    <s v="Kim Weiss"/>
    <x v="2"/>
    <s v="Home Office"/>
    <x v="1"/>
    <x v="2"/>
    <s v="Small Pack"/>
    <x v="153"/>
    <n v="11527"/>
    <n v="0.35"/>
    <x v="0"/>
    <x v="3"/>
    <x v="26"/>
    <s v="Miami"/>
    <n v="33132"/>
    <x v="22"/>
    <n v="2015"/>
    <x v="0"/>
    <n v="2"/>
    <d v="2015-01-04T00:00:00"/>
    <n v="2"/>
    <n v="1916.6757"/>
    <n v="54"/>
    <x v="189"/>
    <x v="0"/>
    <s v="Kim Weiss GE 48&quot; Fluorescent Tube, Cool White Energy Saver, 34 Watts, 30/Box United States"/>
    <s v="GE 4"/>
  </r>
  <r>
    <n v="20408"/>
    <x v="2"/>
    <n v="0"/>
    <n v="8.34"/>
    <n v="2.64"/>
    <n v="351"/>
    <s v="Juanita Coley Knox"/>
    <x v="0"/>
    <s v="Home Office"/>
    <x v="0"/>
    <x v="12"/>
    <s v="Small Pack"/>
    <x v="120"/>
    <n v="88685"/>
    <n v="0.59"/>
    <x v="0"/>
    <x v="1"/>
    <x v="4"/>
    <s v="Watertown"/>
    <n v="13601"/>
    <x v="62"/>
    <n v="2015"/>
    <x v="1"/>
    <n v="9"/>
    <d v="2015-06-11T00:00:00"/>
    <n v="2"/>
    <n v="10.5"/>
    <n v="6"/>
    <x v="190"/>
    <x v="0"/>
    <s v="Juanita Coley Knox Acme® Elite Stainless Steel Scissors United States"/>
    <s v="Acme"/>
  </r>
  <r>
    <n v="19595"/>
    <x v="3"/>
    <n v="0.04"/>
    <n v="99.23"/>
    <n v="8.99"/>
    <n v="351"/>
    <s v="Juanita Coley Knox"/>
    <x v="2"/>
    <s v="Home Office"/>
    <x v="1"/>
    <x v="2"/>
    <s v="Small Pack"/>
    <x v="153"/>
    <n v="88686"/>
    <n v="0.35"/>
    <x v="0"/>
    <x v="1"/>
    <x v="4"/>
    <s v="Watertown"/>
    <n v="13601"/>
    <x v="22"/>
    <n v="2015"/>
    <x v="0"/>
    <n v="2"/>
    <d v="2015-01-04T00:00:00"/>
    <n v="2"/>
    <n v="993.83459999999991"/>
    <n v="14"/>
    <x v="191"/>
    <x v="0"/>
    <s v="Juanita Coley Knox GE 48&quot; Fluorescent Tube, Cool White Energy Saver, 34 Watts, 30/Box United States"/>
    <s v="GE 4"/>
  </r>
  <r>
    <n v="19107"/>
    <x v="4"/>
    <n v="0.08"/>
    <n v="4.8899999999999997"/>
    <n v="4.93"/>
    <n v="353"/>
    <s v="Bonnie Chambers"/>
    <x v="0"/>
    <s v="Home Office"/>
    <x v="2"/>
    <x v="13"/>
    <s v="Small Pack"/>
    <x v="154"/>
    <n v="89647"/>
    <n v="0.66"/>
    <x v="0"/>
    <x v="0"/>
    <x v="28"/>
    <s v="Glendale"/>
    <n v="85301"/>
    <x v="50"/>
    <n v="2015"/>
    <x v="3"/>
    <n v="14"/>
    <d v="2015-05-14T00:00:00"/>
    <n v="0"/>
    <n v="-165.45"/>
    <n v="17"/>
    <x v="192"/>
    <x v="1"/>
    <s v="Bonnie Chambers Maxell 3.5&quot; DS/HD IBM-Formatted Diskettes, 10/Pack United States"/>
    <s v="Maxe"/>
  </r>
  <r>
    <n v="19108"/>
    <x v="4"/>
    <n v="7.0000000000000007E-2"/>
    <n v="6.68"/>
    <n v="6.92"/>
    <n v="353"/>
    <s v="Bonnie Chambers"/>
    <x v="2"/>
    <s v="Home Office"/>
    <x v="0"/>
    <x v="7"/>
    <s v="Small Box"/>
    <x v="155"/>
    <n v="89647"/>
    <n v="0.37"/>
    <x v="0"/>
    <x v="0"/>
    <x v="28"/>
    <s v="Glendale"/>
    <n v="85301"/>
    <x v="50"/>
    <n v="2015"/>
    <x v="3"/>
    <n v="14"/>
    <d v="2015-05-21T00:00:00"/>
    <n v="7"/>
    <n v="-141.12"/>
    <n v="16"/>
    <x v="193"/>
    <x v="1"/>
    <s v="Bonnie Chambers Xerox 1898 United States"/>
    <s v="Xero"/>
  </r>
  <r>
    <n v="20760"/>
    <x v="2"/>
    <n v="7.0000000000000007E-2"/>
    <n v="124.49"/>
    <n v="51.94"/>
    <n v="357"/>
    <s v="Barbara McNamara"/>
    <x v="1"/>
    <s v="Corporate"/>
    <x v="1"/>
    <x v="11"/>
    <s v="Jumbo Box"/>
    <x v="156"/>
    <n v="91131"/>
    <n v="0.63"/>
    <x v="0"/>
    <x v="0"/>
    <x v="28"/>
    <s v="Kingman"/>
    <n v="86401"/>
    <x v="84"/>
    <n v="2015"/>
    <x v="3"/>
    <n v="24"/>
    <d v="2015-05-25T00:00:00"/>
    <n v="1"/>
    <n v="1074.44"/>
    <n v="14"/>
    <x v="194"/>
    <x v="0"/>
    <s v="Barbara McNamara Bevis 36 x 72 Conference Tables United States"/>
    <s v="Bevi"/>
  </r>
  <r>
    <n v="24627"/>
    <x v="4"/>
    <n v="0.04"/>
    <n v="125.99"/>
    <n v="8.99"/>
    <n v="358"/>
    <s v="Chris F Brandt"/>
    <x v="2"/>
    <s v="Corporate"/>
    <x v="2"/>
    <x v="5"/>
    <s v="Small Box"/>
    <x v="157"/>
    <n v="91130"/>
    <n v="0.59"/>
    <x v="0"/>
    <x v="1"/>
    <x v="19"/>
    <s v="King of Prussia"/>
    <n v="19406"/>
    <x v="85"/>
    <n v="2015"/>
    <x v="0"/>
    <n v="9"/>
    <d v="2015-01-16T00:00:00"/>
    <n v="7"/>
    <n v="-627.82191999999998"/>
    <n v="1"/>
    <x v="195"/>
    <x v="1"/>
    <s v="Chris F Brandt M70 United States"/>
    <s v="M70"/>
  </r>
  <r>
    <n v="18278"/>
    <x v="3"/>
    <n v="0.05"/>
    <n v="328.14"/>
    <n v="91.05"/>
    <n v="366"/>
    <s v="Patrick Rosenthal"/>
    <x v="1"/>
    <s v="Small Business"/>
    <x v="0"/>
    <x v="15"/>
    <s v="Jumbo Drum"/>
    <x v="158"/>
    <n v="87347"/>
    <n v="0.56999999999999995"/>
    <x v="0"/>
    <x v="1"/>
    <x v="31"/>
    <s v="Cranston"/>
    <n v="2910"/>
    <x v="60"/>
    <n v="2015"/>
    <x v="0"/>
    <n v="17"/>
    <d v="2015-01-19T00:00:00"/>
    <n v="2"/>
    <n v="411.5172"/>
    <n v="6"/>
    <x v="196"/>
    <x v="0"/>
    <s v="Patrick Rosenthal Sanyo Counter Height Refrigerator with Crisper, 3.6 Cubic Foot, Stainless Steel/Black United States"/>
    <s v="Sany"/>
  </r>
  <r>
    <n v="24794"/>
    <x v="4"/>
    <n v="0.09"/>
    <n v="19.23"/>
    <n v="6.15"/>
    <n v="369"/>
    <s v="Troy Moon"/>
    <x v="0"/>
    <s v="Corporate"/>
    <x v="1"/>
    <x v="2"/>
    <s v="Small Pack"/>
    <x v="159"/>
    <n v="90292"/>
    <n v="0.44"/>
    <x v="0"/>
    <x v="0"/>
    <x v="1"/>
    <s v="Oakland"/>
    <n v="94601"/>
    <x v="86"/>
    <n v="2015"/>
    <x v="4"/>
    <n v="11"/>
    <d v="2015-04-13T00:00:00"/>
    <n v="2"/>
    <n v="211.232"/>
    <n v="21"/>
    <x v="197"/>
    <x v="0"/>
    <s v="Troy Moon Executive Impressions 13&quot; Clairmont Wall Clock United States"/>
    <s v="Exec"/>
  </r>
  <r>
    <n v="20401"/>
    <x v="1"/>
    <n v="0.02"/>
    <n v="20.99"/>
    <n v="4.8099999999999996"/>
    <n v="370"/>
    <s v="Sam Oh"/>
    <x v="2"/>
    <s v="Corporate"/>
    <x v="2"/>
    <x v="5"/>
    <s v="Medium Box"/>
    <x v="160"/>
    <n v="90291"/>
    <n v="0.57999999999999996"/>
    <x v="0"/>
    <x v="1"/>
    <x v="14"/>
    <s v="Lewiston"/>
    <n v="4240"/>
    <x v="87"/>
    <n v="2015"/>
    <x v="3"/>
    <n v="27"/>
    <d v="2015-05-29T00:00:00"/>
    <n v="2"/>
    <n v="49.787999999999997"/>
    <n v="15"/>
    <x v="198"/>
    <x v="0"/>
    <s v="Sam Oh 1726 Digital Answering Machine United States"/>
    <s v="1726"/>
  </r>
  <r>
    <n v="20400"/>
    <x v="1"/>
    <n v="0.05"/>
    <n v="5.4"/>
    <n v="7.78"/>
    <n v="371"/>
    <s v="Roberta Mullins Peters"/>
    <x v="0"/>
    <s v="Corporate"/>
    <x v="0"/>
    <x v="8"/>
    <s v="Small Box"/>
    <x v="97"/>
    <n v="90291"/>
    <n v="0.37"/>
    <x v="0"/>
    <x v="1"/>
    <x v="15"/>
    <s v="Everett"/>
    <n v="2149"/>
    <x v="87"/>
    <n v="2015"/>
    <x v="3"/>
    <n v="27"/>
    <d v="2015-05-29T00:00:00"/>
    <n v="2"/>
    <n v="-132.62950000000001"/>
    <n v="9"/>
    <x v="199"/>
    <x v="1"/>
    <s v="Roberta Mullins Peters 3M Organizer Strips United States"/>
    <s v="3M O"/>
  </r>
  <r>
    <n v="3392"/>
    <x v="1"/>
    <n v="0.02"/>
    <n v="200.98"/>
    <n v="55.96"/>
    <n v="373"/>
    <s v="Jeanne Werner"/>
    <x v="1"/>
    <s v="Small Business"/>
    <x v="1"/>
    <x v="14"/>
    <s v="Jumbo Box"/>
    <x v="161"/>
    <n v="24193"/>
    <n v="0.75"/>
    <x v="0"/>
    <x v="2"/>
    <x v="22"/>
    <s v="Detroit"/>
    <n v="48234"/>
    <x v="88"/>
    <n v="2015"/>
    <x v="5"/>
    <n v="14"/>
    <d v="2015-03-16T00:00:00"/>
    <n v="2"/>
    <n v="-163.63"/>
    <n v="45"/>
    <x v="200"/>
    <x v="1"/>
    <s v="Jeanne Werner O'Sullivan Living Dimensions 3-Shelf Bookcases United States"/>
    <s v="O'Su"/>
  </r>
  <r>
    <n v="3393"/>
    <x v="1"/>
    <n v="0.02"/>
    <n v="4.28"/>
    <n v="5.17"/>
    <n v="373"/>
    <s v="Jeanne Werner"/>
    <x v="2"/>
    <s v="Small Business"/>
    <x v="0"/>
    <x v="7"/>
    <s v="Small Box"/>
    <x v="162"/>
    <n v="24193"/>
    <n v="0.4"/>
    <x v="0"/>
    <x v="2"/>
    <x v="22"/>
    <s v="Detroit"/>
    <n v="48234"/>
    <x v="88"/>
    <n v="2015"/>
    <x v="5"/>
    <n v="14"/>
    <d v="2015-03-15T00:00:00"/>
    <n v="1"/>
    <n v="-63.87"/>
    <n v="24"/>
    <x v="201"/>
    <x v="1"/>
    <s v="Jeanne Werner Xerox 1971 United States"/>
    <s v="Xero"/>
  </r>
  <r>
    <n v="3394"/>
    <x v="1"/>
    <n v="0.04"/>
    <n v="85.99"/>
    <n v="0.99"/>
    <n v="373"/>
    <s v="Jeanne Werner"/>
    <x v="2"/>
    <s v="Small Business"/>
    <x v="2"/>
    <x v="5"/>
    <s v="Wrap Bag"/>
    <x v="163"/>
    <n v="24193"/>
    <n v="0.85"/>
    <x v="0"/>
    <x v="2"/>
    <x v="22"/>
    <s v="Detroit"/>
    <n v="48234"/>
    <x v="88"/>
    <n v="2015"/>
    <x v="5"/>
    <n v="14"/>
    <d v="2015-03-16T00:00:00"/>
    <n v="2"/>
    <n v="-175.17500000000001"/>
    <n v="19"/>
    <x v="202"/>
    <x v="1"/>
    <s v="Jeanne Werner Accessory4 United States"/>
    <s v="Acce"/>
  </r>
  <r>
    <n v="21392"/>
    <x v="1"/>
    <n v="0.02"/>
    <n v="200.98"/>
    <n v="55.96"/>
    <n v="375"/>
    <s v="Sandra Sharma"/>
    <x v="1"/>
    <s v="Small Business"/>
    <x v="1"/>
    <x v="14"/>
    <s v="Jumbo Box"/>
    <x v="161"/>
    <n v="90917"/>
    <n v="0.75"/>
    <x v="0"/>
    <x v="3"/>
    <x v="20"/>
    <s v="Morristown"/>
    <n v="37814"/>
    <x v="88"/>
    <n v="2015"/>
    <x v="5"/>
    <n v="14"/>
    <d v="2015-03-16T00:00:00"/>
    <n v="2"/>
    <n v="-224.94779999999997"/>
    <n v="11"/>
    <x v="203"/>
    <x v="1"/>
    <s v="Sandra Sharma O'Sullivan Living Dimensions 3-Shelf Bookcases United States"/>
    <s v="O'Su"/>
  </r>
  <r>
    <n v="21393"/>
    <x v="1"/>
    <n v="0.02"/>
    <n v="4.28"/>
    <n v="5.17"/>
    <n v="375"/>
    <s v="Sandra Sharma"/>
    <x v="2"/>
    <s v="Small Business"/>
    <x v="0"/>
    <x v="7"/>
    <s v="Small Box"/>
    <x v="162"/>
    <n v="90917"/>
    <n v="0.4"/>
    <x v="0"/>
    <x v="3"/>
    <x v="20"/>
    <s v="Morristown"/>
    <n v="37814"/>
    <x v="88"/>
    <n v="2015"/>
    <x v="5"/>
    <n v="14"/>
    <d v="2015-03-15T00:00:00"/>
    <n v="1"/>
    <n v="196.79999999999998"/>
    <n v="6"/>
    <x v="204"/>
    <x v="0"/>
    <s v="Sandra Sharma Xerox 1971 United States"/>
    <s v="Xero"/>
  </r>
  <r>
    <n v="19073"/>
    <x v="3"/>
    <n v="0.03"/>
    <n v="25.98"/>
    <n v="5.37"/>
    <n v="377"/>
    <s v="Sylvia Bush"/>
    <x v="2"/>
    <s v="Consumer"/>
    <x v="0"/>
    <x v="15"/>
    <s v="Medium Box"/>
    <x v="164"/>
    <n v="89579"/>
    <n v="0.5"/>
    <x v="0"/>
    <x v="2"/>
    <x v="12"/>
    <s v="Batavia"/>
    <n v="60510"/>
    <x v="89"/>
    <n v="2015"/>
    <x v="4"/>
    <n v="17"/>
    <d v="2015-04-17T00:00:00"/>
    <n v="0"/>
    <n v="250.03759999999997"/>
    <n v="17"/>
    <x v="205"/>
    <x v="0"/>
    <s v="Sylvia Bush 3M Office Air Cleaner United States"/>
    <s v="3M O"/>
  </r>
  <r>
    <n v="22401"/>
    <x v="1"/>
    <n v="7.0000000000000007E-2"/>
    <n v="415.88"/>
    <n v="11.37"/>
    <n v="381"/>
    <s v="Danielle Watts"/>
    <x v="2"/>
    <s v="Corporate"/>
    <x v="0"/>
    <x v="10"/>
    <s v="Small Box"/>
    <x v="165"/>
    <n v="88929"/>
    <n v="0.56999999999999995"/>
    <x v="0"/>
    <x v="2"/>
    <x v="12"/>
    <s v="Bloomington"/>
    <n v="61701"/>
    <x v="90"/>
    <n v="2015"/>
    <x v="3"/>
    <n v="1"/>
    <d v="2015-05-01T00:00:00"/>
    <n v="0"/>
    <n v="-539.59"/>
    <n v="1"/>
    <x v="206"/>
    <x v="1"/>
    <s v="Danielle Watts Deluxe Rollaway Locking File with Drawer United States"/>
    <s v="Delu"/>
  </r>
  <r>
    <n v="21281"/>
    <x v="2"/>
    <n v="0.06"/>
    <n v="5.34"/>
    <n v="5.63"/>
    <n v="383"/>
    <s v="Renee Alston"/>
    <x v="2"/>
    <s v="Corporate"/>
    <x v="0"/>
    <x v="8"/>
    <s v="Small Box"/>
    <x v="166"/>
    <n v="88928"/>
    <n v="0.39"/>
    <x v="0"/>
    <x v="1"/>
    <x v="19"/>
    <s v="Drexel Hill"/>
    <n v="19026"/>
    <x v="91"/>
    <n v="2015"/>
    <x v="5"/>
    <n v="19"/>
    <d v="2015-03-19T00:00:00"/>
    <n v="0"/>
    <n v="-82.822999999999993"/>
    <n v="7"/>
    <x v="207"/>
    <x v="1"/>
    <s v="Renee Alston Pressboard Data Binder, Crimson, 12&quot; X 8 1/2&quot; United States"/>
    <s v="Pres"/>
  </r>
  <r>
    <n v="21282"/>
    <x v="2"/>
    <n v="7.0000000000000007E-2"/>
    <n v="65.989999999999995"/>
    <n v="5.26"/>
    <n v="383"/>
    <s v="Renee Alston"/>
    <x v="0"/>
    <s v="Corporate"/>
    <x v="2"/>
    <x v="5"/>
    <s v="Small Box"/>
    <x v="167"/>
    <n v="88928"/>
    <n v="0.56000000000000005"/>
    <x v="0"/>
    <x v="1"/>
    <x v="19"/>
    <s v="Drexel Hill"/>
    <n v="19026"/>
    <x v="91"/>
    <n v="2015"/>
    <x v="5"/>
    <n v="19"/>
    <d v="2015-03-21T00:00:00"/>
    <n v="2"/>
    <n v="107.08200000000001"/>
    <n v="5"/>
    <x v="208"/>
    <x v="0"/>
    <s v="Renee Alston 8860 United States"/>
    <s v="8860"/>
  </r>
  <r>
    <n v="20919"/>
    <x v="0"/>
    <n v="0.1"/>
    <n v="8.8800000000000008"/>
    <n v="6.28"/>
    <n v="387"/>
    <s v="Angela Howe"/>
    <x v="0"/>
    <s v="Corporate"/>
    <x v="0"/>
    <x v="8"/>
    <s v="Small Box"/>
    <x v="168"/>
    <n v="90339"/>
    <n v="0.35"/>
    <x v="0"/>
    <x v="2"/>
    <x v="32"/>
    <s v="Grand Island"/>
    <n v="68801"/>
    <x v="20"/>
    <n v="2015"/>
    <x v="1"/>
    <n v="12"/>
    <d v="2015-06-14T00:00:00"/>
    <n v="2"/>
    <n v="-27.283750000000001"/>
    <n v="15"/>
    <x v="209"/>
    <x v="1"/>
    <s v="Angela Howe GBC Instant Index™ System for Binding Systems United States"/>
    <s v="GBC "/>
  </r>
  <r>
    <n v="22223"/>
    <x v="2"/>
    <n v="0.03"/>
    <n v="5.28"/>
    <n v="5.66"/>
    <n v="388"/>
    <s v="Roger Schwartz"/>
    <x v="2"/>
    <s v="Corporate"/>
    <x v="0"/>
    <x v="7"/>
    <s v="Small Box"/>
    <x v="169"/>
    <n v="90337"/>
    <n v="0.4"/>
    <x v="0"/>
    <x v="2"/>
    <x v="32"/>
    <s v="Kearney"/>
    <n v="68847"/>
    <x v="35"/>
    <n v="2015"/>
    <x v="0"/>
    <n v="3"/>
    <d v="2015-01-05T00:00:00"/>
    <n v="2"/>
    <n v="-51.559199999999997"/>
    <n v="4"/>
    <x v="210"/>
    <x v="1"/>
    <s v="Roger Schwartz Xerox 4200 Series MultiUse Premium Copy Paper (20Lb. and 84 Bright) United States"/>
    <s v="Xero"/>
  </r>
  <r>
    <n v="22224"/>
    <x v="2"/>
    <n v="0.01"/>
    <n v="110.99"/>
    <n v="2.5"/>
    <n v="388"/>
    <s v="Roger Schwartz"/>
    <x v="2"/>
    <s v="Corporate"/>
    <x v="2"/>
    <x v="5"/>
    <s v="Small Box"/>
    <x v="170"/>
    <n v="90337"/>
    <n v="0.56999999999999995"/>
    <x v="0"/>
    <x v="2"/>
    <x v="32"/>
    <s v="Kearney"/>
    <n v="68847"/>
    <x v="35"/>
    <n v="2015"/>
    <x v="0"/>
    <n v="3"/>
    <d v="2015-01-06T00:00:00"/>
    <n v="3"/>
    <n v="-263.56572"/>
    <n v="2"/>
    <x v="211"/>
    <x v="1"/>
    <s v="Roger Schwartz T18 United States"/>
    <s v="T18"/>
  </r>
  <r>
    <n v="23853"/>
    <x v="4"/>
    <n v="0.03"/>
    <n v="160.97999999999999"/>
    <n v="30"/>
    <n v="389"/>
    <s v="Joel Buckley"/>
    <x v="1"/>
    <s v="Corporate"/>
    <x v="1"/>
    <x v="1"/>
    <s v="Jumbo Drum"/>
    <x v="48"/>
    <n v="90338"/>
    <n v="0.62"/>
    <x v="0"/>
    <x v="2"/>
    <x v="32"/>
    <s v="Lincoln"/>
    <n v="68502"/>
    <x v="92"/>
    <n v="2015"/>
    <x v="2"/>
    <n v="6"/>
    <d v="2015-02-10T00:00:00"/>
    <n v="4"/>
    <n v="1273.2086999999999"/>
    <n v="11"/>
    <x v="212"/>
    <x v="0"/>
    <s v="Joel Buckley Office Star - Mid Back Dual function Ergonomic High Back Chair with 2-Way Adjustable Arms United States"/>
    <s v="Offi"/>
  </r>
  <r>
    <n v="25449"/>
    <x v="3"/>
    <n v="0.02"/>
    <n v="34.979999999999997"/>
    <n v="7.53"/>
    <n v="392"/>
    <s v="Erica R Fuller"/>
    <x v="2"/>
    <s v="Corporate"/>
    <x v="2"/>
    <x v="13"/>
    <s v="Small Box"/>
    <x v="171"/>
    <n v="86383"/>
    <n v="0.76"/>
    <x v="0"/>
    <x v="2"/>
    <x v="33"/>
    <s v="Clayton"/>
    <n v="63105"/>
    <x v="93"/>
    <n v="2015"/>
    <x v="5"/>
    <n v="5"/>
    <d v="2015-03-07T00:00:00"/>
    <n v="2"/>
    <n v="-159.68"/>
    <n v="1"/>
    <x v="213"/>
    <x v="1"/>
    <s v="Erica R Fuller Fellowes EZ Multi-Media Keyboard United States"/>
    <s v="Fell"/>
  </r>
  <r>
    <n v="25450"/>
    <x v="3"/>
    <n v="0.01"/>
    <n v="19.989999999999998"/>
    <n v="11.17"/>
    <n v="392"/>
    <s v="Erica R Fuller"/>
    <x v="2"/>
    <s v="Corporate"/>
    <x v="1"/>
    <x v="2"/>
    <s v="Large Box"/>
    <x v="172"/>
    <n v="86383"/>
    <n v="0.6"/>
    <x v="0"/>
    <x v="2"/>
    <x v="33"/>
    <s v="Clayton"/>
    <n v="63105"/>
    <x v="93"/>
    <n v="2015"/>
    <x v="5"/>
    <n v="5"/>
    <d v="2015-03-08T00:00:00"/>
    <n v="3"/>
    <n v="27.91"/>
    <n v="2"/>
    <x v="214"/>
    <x v="0"/>
    <s v="Erica R Fuller Telescoping Adjustable Floor Lamp United States"/>
    <s v="Tele"/>
  </r>
  <r>
    <n v="22598"/>
    <x v="4"/>
    <n v="7.0000000000000007E-2"/>
    <n v="9.7100000000000009"/>
    <n v="9.4499999999999993"/>
    <n v="393"/>
    <s v="Shawn Combs"/>
    <x v="2"/>
    <s v="Corporate"/>
    <x v="0"/>
    <x v="10"/>
    <s v="Small Box"/>
    <x v="173"/>
    <n v="86382"/>
    <n v="0.6"/>
    <x v="0"/>
    <x v="1"/>
    <x v="4"/>
    <s v="Auburn"/>
    <n v="13021"/>
    <x v="2"/>
    <n v="2015"/>
    <x v="2"/>
    <n v="15"/>
    <d v="2015-02-22T00:00:00"/>
    <n v="7"/>
    <n v="-81.77"/>
    <n v="3"/>
    <x v="215"/>
    <x v="1"/>
    <s v="Shawn Combs Filing/Storage Totes and Swivel Casters United States"/>
    <s v="Fili"/>
  </r>
  <r>
    <n v="24638"/>
    <x v="2"/>
    <n v="0.04"/>
    <n v="15.98"/>
    <n v="4"/>
    <n v="395"/>
    <s v="Monica McCormick"/>
    <x v="2"/>
    <s v="Corporate"/>
    <x v="2"/>
    <x v="13"/>
    <s v="Small Box"/>
    <x v="174"/>
    <n v="86384"/>
    <n v="0.37"/>
    <x v="0"/>
    <x v="3"/>
    <x v="24"/>
    <s v="Albemarle"/>
    <n v="28001"/>
    <x v="49"/>
    <n v="2015"/>
    <x v="1"/>
    <n v="18"/>
    <d v="2015-06-19T00:00:00"/>
    <n v="1"/>
    <n v="-19.208000000000002"/>
    <n v="4"/>
    <x v="216"/>
    <x v="1"/>
    <s v="Monica McCormick Logitech Access Keyboard United States"/>
    <s v="Logi"/>
  </r>
  <r>
    <n v="24639"/>
    <x v="2"/>
    <n v="0.06"/>
    <n v="22.84"/>
    <n v="5.47"/>
    <n v="395"/>
    <s v="Monica McCormick"/>
    <x v="2"/>
    <s v="Corporate"/>
    <x v="0"/>
    <x v="7"/>
    <s v="Small Box"/>
    <x v="175"/>
    <n v="86384"/>
    <n v="0.39"/>
    <x v="0"/>
    <x v="3"/>
    <x v="24"/>
    <s v="Albemarle"/>
    <n v="28001"/>
    <x v="49"/>
    <n v="2015"/>
    <x v="1"/>
    <n v="18"/>
    <d v="2015-06-20T00:00:00"/>
    <n v="2"/>
    <n v="7.4399999999999995"/>
    <n v="20"/>
    <x v="217"/>
    <x v="0"/>
    <s v="Monica McCormick Xerox 1929 United States"/>
    <s v="Xero"/>
  </r>
  <r>
    <n v="20693"/>
    <x v="2"/>
    <n v="0.1"/>
    <n v="154.13"/>
    <n v="69"/>
    <n v="397"/>
    <s v="Denise Carver"/>
    <x v="2"/>
    <s v="Corporate"/>
    <x v="1"/>
    <x v="11"/>
    <s v="Large Box"/>
    <x v="66"/>
    <n v="89319"/>
    <n v="0.68"/>
    <x v="0"/>
    <x v="1"/>
    <x v="10"/>
    <s v="Cuyahoga Falls"/>
    <n v="44221"/>
    <x v="23"/>
    <n v="2015"/>
    <x v="2"/>
    <n v="2"/>
    <d v="2015-02-03T00:00:00"/>
    <n v="1"/>
    <n v="-372.48597100000006"/>
    <n v="8"/>
    <x v="218"/>
    <x v="1"/>
    <s v="Denise Carver Laminate Occasional Tables United States"/>
    <s v="Lami"/>
  </r>
  <r>
    <n v="24471"/>
    <x v="3"/>
    <n v="0.05"/>
    <n v="63.94"/>
    <n v="14.48"/>
    <n v="398"/>
    <s v="Bruce Stark"/>
    <x v="2"/>
    <s v="Corporate"/>
    <x v="1"/>
    <x v="2"/>
    <s v="Small Box"/>
    <x v="176"/>
    <n v="89320"/>
    <n v="0.46"/>
    <x v="0"/>
    <x v="1"/>
    <x v="10"/>
    <s v="Dayton"/>
    <n v="45406"/>
    <x v="94"/>
    <n v="2015"/>
    <x v="3"/>
    <n v="23"/>
    <d v="2015-05-25T00:00:00"/>
    <n v="2"/>
    <n v="1372.6307999999999"/>
    <n v="31"/>
    <x v="219"/>
    <x v="0"/>
    <s v="Bruce Stark Howard Miller 16&quot; Diameter Gallery Wall Clock United States"/>
    <s v="Howa"/>
  </r>
  <r>
    <n v="21570"/>
    <x v="0"/>
    <n v="0.03"/>
    <n v="4.9800000000000004"/>
    <n v="0.8"/>
    <n v="406"/>
    <s v="June Frank Hammond"/>
    <x v="2"/>
    <s v="Small Business"/>
    <x v="0"/>
    <x v="7"/>
    <s v="Wrap Bag"/>
    <x v="177"/>
    <n v="87804"/>
    <n v="0.36"/>
    <x v="0"/>
    <x v="1"/>
    <x v="2"/>
    <s v="South Vineland"/>
    <n v="8360"/>
    <x v="8"/>
    <n v="2015"/>
    <x v="3"/>
    <n v="21"/>
    <d v="2015-05-22T00:00:00"/>
    <n v="1"/>
    <n v="50.2044"/>
    <n v="15"/>
    <x v="220"/>
    <x v="0"/>
    <s v="June Frank Hammond Rediform S.O.S. Phone Message Books United States"/>
    <s v="Redi"/>
  </r>
  <r>
    <n v="19104"/>
    <x v="4"/>
    <n v="7.0000000000000007E-2"/>
    <n v="29.17"/>
    <n v="6.27"/>
    <n v="408"/>
    <s v="Calvin Parsons Walter"/>
    <x v="2"/>
    <s v="Corporate"/>
    <x v="0"/>
    <x v="8"/>
    <s v="Small Box"/>
    <x v="178"/>
    <n v="89639"/>
    <n v="0.37"/>
    <x v="0"/>
    <x v="2"/>
    <x v="7"/>
    <s v="San Juan"/>
    <n v="78589"/>
    <x v="10"/>
    <n v="2015"/>
    <x v="3"/>
    <n v="2"/>
    <d v="2015-05-06T00:00:00"/>
    <n v="4"/>
    <n v="236.2371"/>
    <n v="14"/>
    <x v="221"/>
    <x v="0"/>
    <s v="Calvin Parsons Walter Binding Machine Supplies United States"/>
    <s v="Bind"/>
  </r>
  <r>
    <n v="18428"/>
    <x v="0"/>
    <n v="0.05"/>
    <n v="178.47"/>
    <n v="19.989999999999998"/>
    <n v="411"/>
    <s v="Carolyn Proctor"/>
    <x v="0"/>
    <s v="Consumer"/>
    <x v="0"/>
    <x v="10"/>
    <s v="Small Box"/>
    <x v="179"/>
    <n v="87905"/>
    <n v="0.55000000000000004"/>
    <x v="0"/>
    <x v="0"/>
    <x v="1"/>
    <s v="Oakland"/>
    <n v="94601"/>
    <x v="82"/>
    <n v="2015"/>
    <x v="3"/>
    <n v="4"/>
    <d v="2015-05-07T00:00:00"/>
    <n v="3"/>
    <n v="943"/>
    <n v="9"/>
    <x v="222"/>
    <x v="0"/>
    <s v="Carolyn Proctor Hot File® 7-Pocket, Floor Stand United States"/>
    <s v="Hot "/>
  </r>
  <r>
    <n v="21739"/>
    <x v="2"/>
    <n v="0.09"/>
    <n v="999.99"/>
    <n v="13.99"/>
    <n v="421"/>
    <s v="Scott Feldman"/>
    <x v="2"/>
    <s v="Small Business"/>
    <x v="2"/>
    <x v="6"/>
    <s v="Medium Box"/>
    <x v="180"/>
    <n v="87700"/>
    <n v="0.36"/>
    <x v="0"/>
    <x v="1"/>
    <x v="2"/>
    <s v="Elizabeth"/>
    <n v="7201"/>
    <x v="92"/>
    <n v="2015"/>
    <x v="2"/>
    <n v="6"/>
    <d v="2015-02-08T00:00:00"/>
    <n v="2"/>
    <n v="-2531.4825000000001"/>
    <n v="1"/>
    <x v="223"/>
    <x v="1"/>
    <s v="Scott Feldman Polycom Soundstation EX Audio-Conferencing Telephone, Black United States"/>
    <s v="Poly"/>
  </r>
  <r>
    <n v="22355"/>
    <x v="0"/>
    <n v="0.02"/>
    <n v="15.28"/>
    <n v="1.99"/>
    <n v="428"/>
    <s v="Ernest Barber"/>
    <x v="2"/>
    <s v="Corporate"/>
    <x v="2"/>
    <x v="13"/>
    <s v="Small Pack"/>
    <x v="108"/>
    <n v="88479"/>
    <n v="0.42"/>
    <x v="0"/>
    <x v="0"/>
    <x v="34"/>
    <s v="Carson City"/>
    <n v="89701"/>
    <x v="43"/>
    <n v="2015"/>
    <x v="0"/>
    <n v="15"/>
    <d v="2015-01-16T00:00:00"/>
    <n v="1"/>
    <n v="163.1574"/>
    <n v="15"/>
    <x v="224"/>
    <x v="0"/>
    <s v="Ernest Barber Memorex 4.7GB DVD+R, 3/Pack United States"/>
    <s v="Memo"/>
  </r>
  <r>
    <n v="22356"/>
    <x v="0"/>
    <n v="0"/>
    <n v="85.99"/>
    <n v="3.3"/>
    <n v="428"/>
    <s v="Ernest Barber"/>
    <x v="2"/>
    <s v="Corporate"/>
    <x v="2"/>
    <x v="5"/>
    <s v="Small Pack"/>
    <x v="181"/>
    <n v="88479"/>
    <n v="0.37"/>
    <x v="0"/>
    <x v="0"/>
    <x v="34"/>
    <s v="Carson City"/>
    <n v="89701"/>
    <x v="43"/>
    <n v="2015"/>
    <x v="0"/>
    <n v="15"/>
    <d v="2015-01-16T00:00:00"/>
    <n v="1"/>
    <n v="-302.22500000000002"/>
    <n v="1"/>
    <x v="225"/>
    <x v="1"/>
    <s v="Ernest Barber Accessory20 United States"/>
    <s v="Acce"/>
  </r>
  <r>
    <n v="25351"/>
    <x v="1"/>
    <n v="0.05"/>
    <n v="10.98"/>
    <n v="4.8"/>
    <n v="428"/>
    <s v="Ernest Barber"/>
    <x v="2"/>
    <s v="Corporate"/>
    <x v="0"/>
    <x v="4"/>
    <s v="Small Box"/>
    <x v="182"/>
    <n v="88480"/>
    <n v="0.36"/>
    <x v="0"/>
    <x v="0"/>
    <x v="34"/>
    <s v="Carson City"/>
    <n v="89701"/>
    <x v="95"/>
    <n v="2015"/>
    <x v="5"/>
    <n v="3"/>
    <d v="2015-03-05T00:00:00"/>
    <n v="2"/>
    <n v="90.62"/>
    <n v="22"/>
    <x v="226"/>
    <x v="0"/>
    <s v="Ernest Barber Manila Recycled Extra-Heavyweight Clasp Envelopes, 6&quot; x 9&quot; United States"/>
    <s v="Mani"/>
  </r>
  <r>
    <n v="19988"/>
    <x v="4"/>
    <n v="0.05"/>
    <n v="125.99"/>
    <n v="8.08"/>
    <n v="437"/>
    <s v="Alice Berger McIntyre"/>
    <x v="2"/>
    <s v="Small Business"/>
    <x v="2"/>
    <x v="5"/>
    <s v="Small Box"/>
    <x v="89"/>
    <n v="90695"/>
    <n v="0.56999999999999995"/>
    <x v="0"/>
    <x v="1"/>
    <x v="15"/>
    <s v="Lunenburg"/>
    <n v="1462"/>
    <x v="33"/>
    <n v="2015"/>
    <x v="1"/>
    <n v="22"/>
    <d v="2015-06-27T00:00:00"/>
    <n v="5"/>
    <n v="427.11840000000001"/>
    <n v="9"/>
    <x v="227"/>
    <x v="0"/>
    <s v="Alice Berger McIntyre StarTAC ST7762 United States"/>
    <s v="Star"/>
  </r>
  <r>
    <n v="25813"/>
    <x v="2"/>
    <n v="0"/>
    <n v="7.59"/>
    <n v="4"/>
    <n v="444"/>
    <s v="Thelma Abrams"/>
    <x v="2"/>
    <s v="Small Business"/>
    <x v="1"/>
    <x v="2"/>
    <s v="Wrap Bag"/>
    <x v="150"/>
    <n v="88085"/>
    <n v="0.42"/>
    <x v="0"/>
    <x v="2"/>
    <x v="12"/>
    <s v="Urbana"/>
    <n v="61801"/>
    <x v="40"/>
    <n v="2015"/>
    <x v="3"/>
    <n v="25"/>
    <d v="2015-05-28T00:00:00"/>
    <n v="3"/>
    <n v="86.438000000000002"/>
    <n v="43"/>
    <x v="228"/>
    <x v="0"/>
    <s v="Thelma Abrams Master Giant Foot® Doorstop, Safety Yellow United States"/>
    <s v="Mast"/>
  </r>
  <r>
    <n v="23153"/>
    <x v="1"/>
    <n v="0.03"/>
    <n v="48.04"/>
    <n v="19.989999999999998"/>
    <n v="445"/>
    <s v="Judy Barrett"/>
    <x v="2"/>
    <s v="Small Business"/>
    <x v="0"/>
    <x v="7"/>
    <s v="Small Box"/>
    <x v="183"/>
    <n v="88083"/>
    <n v="0.37"/>
    <x v="0"/>
    <x v="2"/>
    <x v="32"/>
    <s v="Norfolk"/>
    <n v="68701"/>
    <x v="86"/>
    <n v="2015"/>
    <x v="4"/>
    <n v="11"/>
    <d v="2015-04-13T00:00:00"/>
    <n v="2"/>
    <n v="-4.4599999999999937"/>
    <n v="2"/>
    <x v="229"/>
    <x v="1"/>
    <s v="Judy Barrett 14-7/8 x 11 Blue Bar Computer Printout Paper United States"/>
    <s v="14-7"/>
  </r>
  <r>
    <n v="23862"/>
    <x v="0"/>
    <n v="0.09"/>
    <n v="200.98"/>
    <n v="55.96"/>
    <n v="445"/>
    <s v="Judy Barrett"/>
    <x v="1"/>
    <s v="Small Business"/>
    <x v="1"/>
    <x v="14"/>
    <s v="Jumbo Box"/>
    <x v="161"/>
    <n v="88084"/>
    <n v="0.75"/>
    <x v="0"/>
    <x v="2"/>
    <x v="32"/>
    <s v="Norfolk"/>
    <n v="68701"/>
    <x v="96"/>
    <n v="2015"/>
    <x v="1"/>
    <n v="23"/>
    <d v="2015-06-24T00:00:00"/>
    <n v="1"/>
    <n v="-512.87200000000007"/>
    <n v="9"/>
    <x v="230"/>
    <x v="1"/>
    <s v="Judy Barrett O'Sullivan Living Dimensions 3-Shelf Bookcases United States"/>
    <s v="O'Su"/>
  </r>
  <r>
    <n v="23863"/>
    <x v="0"/>
    <n v="0.09"/>
    <n v="2.78"/>
    <n v="0.97"/>
    <n v="445"/>
    <s v="Judy Barrett"/>
    <x v="2"/>
    <s v="Small Business"/>
    <x v="0"/>
    <x v="0"/>
    <s v="Wrap Bag"/>
    <x v="184"/>
    <n v="88084"/>
    <n v="0.59"/>
    <x v="0"/>
    <x v="2"/>
    <x v="32"/>
    <s v="Norfolk"/>
    <n v="68701"/>
    <x v="96"/>
    <n v="2015"/>
    <x v="1"/>
    <n v="23"/>
    <d v="2015-06-24T00:00:00"/>
    <n v="1"/>
    <n v="-3.7840000000000003"/>
    <n v="11"/>
    <x v="231"/>
    <x v="1"/>
    <s v="Judy Barrett Newell 333 United States"/>
    <s v="Newe"/>
  </r>
  <r>
    <n v="19694"/>
    <x v="1"/>
    <n v="0.04"/>
    <n v="130.97999999999999"/>
    <n v="30"/>
    <n v="447"/>
    <s v="Valerie Moon"/>
    <x v="1"/>
    <s v="Corporate"/>
    <x v="1"/>
    <x v="1"/>
    <s v="Jumbo Drum"/>
    <x v="185"/>
    <n v="90449"/>
    <n v="0.78"/>
    <x v="0"/>
    <x v="2"/>
    <x v="3"/>
    <s v="Roseville"/>
    <n v="55113"/>
    <x v="97"/>
    <n v="2015"/>
    <x v="1"/>
    <n v="25"/>
    <d v="2015-06-28T00:00:00"/>
    <n v="3"/>
    <n v="-82.903999999999996"/>
    <n v="1"/>
    <x v="232"/>
    <x v="1"/>
    <s v="Valerie Moon Office Star - Contemporary Task Swivel chair with 2-way adjustable arms, Plum United States"/>
    <s v="Offi"/>
  </r>
  <r>
    <n v="19695"/>
    <x v="1"/>
    <n v="0.05"/>
    <n v="200.99"/>
    <n v="4.2"/>
    <n v="447"/>
    <s v="Valerie Moon"/>
    <x v="2"/>
    <s v="Corporate"/>
    <x v="2"/>
    <x v="5"/>
    <s v="Small Box"/>
    <x v="186"/>
    <n v="90449"/>
    <n v="0.59"/>
    <x v="0"/>
    <x v="2"/>
    <x v="3"/>
    <s v="Roseville"/>
    <n v="55113"/>
    <x v="97"/>
    <n v="2015"/>
    <x v="1"/>
    <n v="25"/>
    <d v="2015-06-25T00:00:00"/>
    <n v="0"/>
    <n v="1268.8064999999999"/>
    <n v="11"/>
    <x v="233"/>
    <x v="0"/>
    <s v="Valerie Moon 2160i United States"/>
    <s v="2160"/>
  </r>
  <r>
    <n v="20851"/>
    <x v="0"/>
    <n v="0.03"/>
    <n v="15.99"/>
    <n v="11.28"/>
    <n v="451"/>
    <s v="Joyce Murray"/>
    <x v="2"/>
    <s v="Home Office"/>
    <x v="2"/>
    <x v="6"/>
    <s v="Medium Box"/>
    <x v="187"/>
    <n v="86010"/>
    <n v="0.38"/>
    <x v="0"/>
    <x v="0"/>
    <x v="1"/>
    <s v="Los Altos"/>
    <n v="94024"/>
    <x v="98"/>
    <n v="2015"/>
    <x v="4"/>
    <n v="10"/>
    <d v="2015-04-11T00:00:00"/>
    <n v="1"/>
    <n v="-53.296199999999999"/>
    <n v="2"/>
    <x v="234"/>
    <x v="1"/>
    <s v="Joyce Murray 210 Trimline Phone, White United States"/>
    <s v="210 "/>
  </r>
  <r>
    <n v="21117"/>
    <x v="2"/>
    <n v="0.04"/>
    <n v="37.700000000000003"/>
    <n v="2.99"/>
    <n v="451"/>
    <s v="Joyce Murray"/>
    <x v="2"/>
    <s v="Home Office"/>
    <x v="0"/>
    <x v="8"/>
    <s v="Small Box"/>
    <x v="188"/>
    <n v="86012"/>
    <n v="0.35"/>
    <x v="0"/>
    <x v="0"/>
    <x v="1"/>
    <s v="Los Altos"/>
    <n v="94024"/>
    <x v="87"/>
    <n v="2015"/>
    <x v="3"/>
    <n v="27"/>
    <d v="2015-05-28T00:00:00"/>
    <n v="1"/>
    <n v="299.6739"/>
    <n v="12"/>
    <x v="235"/>
    <x v="0"/>
    <s v="Joyce Murray Vinyl Sectional Post Binders United States"/>
    <s v="Viny"/>
  </r>
  <r>
    <n v="18536"/>
    <x v="4"/>
    <n v="0.01"/>
    <n v="8.8800000000000008"/>
    <n v="6.28"/>
    <n v="451"/>
    <s v="Joyce Murray"/>
    <x v="2"/>
    <s v="Home Office"/>
    <x v="0"/>
    <x v="8"/>
    <s v="Small Box"/>
    <x v="168"/>
    <n v="86013"/>
    <n v="0.35"/>
    <x v="0"/>
    <x v="0"/>
    <x v="1"/>
    <s v="Los Altos"/>
    <n v="94024"/>
    <x v="99"/>
    <n v="2015"/>
    <x v="0"/>
    <n v="5"/>
    <d v="2015-01-10T00:00:00"/>
    <n v="5"/>
    <n v="-15.456"/>
    <n v="2"/>
    <x v="236"/>
    <x v="1"/>
    <s v="Joyce Murray GBC Instant Index™ System for Binding Systems United States"/>
    <s v="GBC "/>
  </r>
  <r>
    <n v="18537"/>
    <x v="4"/>
    <n v="0.06"/>
    <n v="2.88"/>
    <n v="0.99"/>
    <n v="451"/>
    <s v="Joyce Murray"/>
    <x v="2"/>
    <s v="Home Office"/>
    <x v="0"/>
    <x v="9"/>
    <s v="Small Box"/>
    <x v="116"/>
    <n v="86013"/>
    <n v="0.36"/>
    <x v="0"/>
    <x v="0"/>
    <x v="1"/>
    <s v="Los Altos"/>
    <n v="94024"/>
    <x v="99"/>
    <n v="2015"/>
    <x v="0"/>
    <n v="5"/>
    <d v="2015-01-14T00:00:00"/>
    <n v="9"/>
    <n v="16.049399999999999"/>
    <n v="8"/>
    <x v="237"/>
    <x v="0"/>
    <s v="Joyce Murray Avery 514 United States"/>
    <s v="Aver"/>
  </r>
  <r>
    <n v="21118"/>
    <x v="2"/>
    <n v="0.01"/>
    <n v="55.99"/>
    <n v="5"/>
    <n v="452"/>
    <s v="Leslie Rowland"/>
    <x v="2"/>
    <s v="Home Office"/>
    <x v="2"/>
    <x v="5"/>
    <s v="Small Pack"/>
    <x v="134"/>
    <n v="86012"/>
    <n v="0.83"/>
    <x v="0"/>
    <x v="0"/>
    <x v="1"/>
    <s v="Los Banos"/>
    <n v="93635"/>
    <x v="87"/>
    <n v="2015"/>
    <x v="3"/>
    <n v="27"/>
    <d v="2015-05-28T00:00:00"/>
    <n v="1"/>
    <n v="-235.89500000000001"/>
    <n v="1"/>
    <x v="238"/>
    <x v="1"/>
    <s v="Leslie Rowland Accessory36 United States"/>
    <s v="Acce"/>
  </r>
  <r>
    <n v="22318"/>
    <x v="1"/>
    <n v="0.03"/>
    <n v="29.34"/>
    <n v="7.87"/>
    <n v="453"/>
    <s v="George Terry"/>
    <x v="2"/>
    <s v="Corporate"/>
    <x v="1"/>
    <x v="2"/>
    <s v="Small Box"/>
    <x v="189"/>
    <n v="86011"/>
    <n v="0.54"/>
    <x v="0"/>
    <x v="0"/>
    <x v="1"/>
    <s v="Los Gatos"/>
    <n v="95032"/>
    <x v="100"/>
    <n v="2015"/>
    <x v="3"/>
    <n v="8"/>
    <d v="2015-05-10T00:00:00"/>
    <n v="2"/>
    <n v="-41.32"/>
    <n v="1"/>
    <x v="239"/>
    <x v="1"/>
    <s v="George Terry Seth Thomas 14&quot; Putty-Colored Wall Clock United States"/>
    <s v="Seth"/>
  </r>
  <r>
    <n v="22874"/>
    <x v="4"/>
    <n v="7.0000000000000007E-2"/>
    <n v="16.91"/>
    <n v="6.25"/>
    <n v="460"/>
    <s v="Anne Armstrong"/>
    <x v="2"/>
    <s v="Home Office"/>
    <x v="0"/>
    <x v="10"/>
    <s v="Small Box"/>
    <x v="190"/>
    <n v="86014"/>
    <n v="0.57999999999999996"/>
    <x v="0"/>
    <x v="1"/>
    <x v="2"/>
    <s v="Millville"/>
    <n v="8332"/>
    <x v="94"/>
    <n v="2015"/>
    <x v="3"/>
    <n v="23"/>
    <d v="2015-05-30T00:00:00"/>
    <n v="7"/>
    <n v="7.9000000000000057"/>
    <n v="31"/>
    <x v="240"/>
    <x v="0"/>
    <s v="Anne Armstrong Tenex Personal Self-Stacking Standard File Box, Black/Gray United States"/>
    <s v="Tene"/>
  </r>
  <r>
    <n v="18467"/>
    <x v="4"/>
    <n v="7.0000000000000007E-2"/>
    <n v="165.2"/>
    <n v="19.989999999999998"/>
    <n v="463"/>
    <s v="Debbie Stevenson"/>
    <x v="2"/>
    <s v="Small Business"/>
    <x v="0"/>
    <x v="10"/>
    <s v="Small Box"/>
    <x v="191"/>
    <n v="88061"/>
    <n v="0.59"/>
    <x v="0"/>
    <x v="0"/>
    <x v="1"/>
    <s v="West Hollywood"/>
    <n v="90069"/>
    <x v="101"/>
    <n v="2015"/>
    <x v="0"/>
    <n v="14"/>
    <d v="2015-01-16T00:00:00"/>
    <n v="2"/>
    <n v="521.69000000000005"/>
    <n v="7"/>
    <x v="241"/>
    <x v="0"/>
    <s v="Debbie Stevenson Economy Rollaway Files United States"/>
    <s v="Econ"/>
  </r>
  <r>
    <n v="22754"/>
    <x v="1"/>
    <n v="0.08"/>
    <n v="297.64"/>
    <n v="14.7"/>
    <n v="466"/>
    <s v="Marc Nash"/>
    <x v="1"/>
    <s v="Small Business"/>
    <x v="2"/>
    <x v="6"/>
    <s v="Jumbo Drum"/>
    <x v="192"/>
    <n v="88060"/>
    <n v="0.56999999999999995"/>
    <x v="0"/>
    <x v="1"/>
    <x v="15"/>
    <s v="Bellingham"/>
    <n v="2019"/>
    <x v="52"/>
    <n v="2015"/>
    <x v="0"/>
    <n v="11"/>
    <d v="2015-01-11T00:00:00"/>
    <n v="0"/>
    <n v="496.79679999999996"/>
    <n v="5"/>
    <x v="242"/>
    <x v="0"/>
    <s v="Marc Nash Panasonic KX-P3200 Dot Matrix Printer United States"/>
    <s v="Pana"/>
  </r>
  <r>
    <n v="22755"/>
    <x v="1"/>
    <n v="0.02"/>
    <n v="12.99"/>
    <n v="14.37"/>
    <n v="467"/>
    <s v="Maria Thomas"/>
    <x v="2"/>
    <s v="Small Business"/>
    <x v="1"/>
    <x v="2"/>
    <s v="Large Box"/>
    <x v="193"/>
    <n v="88060"/>
    <n v="0.73"/>
    <x v="0"/>
    <x v="1"/>
    <x v="15"/>
    <s v="Beverly"/>
    <n v="1915"/>
    <x v="52"/>
    <n v="2015"/>
    <x v="0"/>
    <n v="11"/>
    <d v="2015-01-12T00:00:00"/>
    <n v="1"/>
    <n v="-556.80960000000005"/>
    <n v="11"/>
    <x v="243"/>
    <x v="1"/>
    <s v="Maria Thomas Tensor &quot;Hersey Kiss&quot; Styled Floor Lamp United States"/>
    <s v="Tens"/>
  </r>
  <r>
    <n v="22756"/>
    <x v="1"/>
    <n v="0.06"/>
    <n v="14.42"/>
    <n v="6.75"/>
    <n v="468"/>
    <s v="Craig Bennett"/>
    <x v="2"/>
    <s v="Small Business"/>
    <x v="0"/>
    <x v="15"/>
    <s v="Medium Box"/>
    <x v="194"/>
    <n v="88060"/>
    <n v="0.52"/>
    <x v="0"/>
    <x v="1"/>
    <x v="15"/>
    <s v="Hanson"/>
    <n v="2341"/>
    <x v="52"/>
    <n v="2015"/>
    <x v="0"/>
    <n v="11"/>
    <d v="2015-01-12T00:00:00"/>
    <n v="1"/>
    <n v="-27.738800000000001"/>
    <n v="5"/>
    <x v="244"/>
    <x v="1"/>
    <s v="Craig Bennett Holmes Odor Grabber United States"/>
    <s v="Holm"/>
  </r>
  <r>
    <n v="22757"/>
    <x v="1"/>
    <n v="0.05"/>
    <n v="4.1399999999999997"/>
    <n v="6.6"/>
    <n v="469"/>
    <s v="Marion Bowling"/>
    <x v="0"/>
    <s v="Small Business"/>
    <x v="1"/>
    <x v="2"/>
    <s v="Small Box"/>
    <x v="16"/>
    <n v="88060"/>
    <n v="0.49"/>
    <x v="0"/>
    <x v="1"/>
    <x v="2"/>
    <s v="Hawthorne"/>
    <n v="7506"/>
    <x v="52"/>
    <n v="2015"/>
    <x v="0"/>
    <n v="11"/>
    <d v="2015-01-13T00:00:00"/>
    <n v="2"/>
    <n v="-128.68719999999999"/>
    <n v="7"/>
    <x v="245"/>
    <x v="1"/>
    <s v="Marion Bowling Eldon Image Series Black Desk Accessories United States"/>
    <s v="Eldo"/>
  </r>
  <r>
    <n v="22758"/>
    <x v="1"/>
    <n v="0.03"/>
    <n v="11.34"/>
    <n v="5.01"/>
    <n v="470"/>
    <s v="Tony Doyle"/>
    <x v="2"/>
    <s v="Small Business"/>
    <x v="0"/>
    <x v="7"/>
    <s v="Small Box"/>
    <x v="195"/>
    <n v="88060"/>
    <n v="0.36"/>
    <x v="0"/>
    <x v="1"/>
    <x v="2"/>
    <s v="Trenton"/>
    <n v="8601"/>
    <x v="52"/>
    <n v="2015"/>
    <x v="0"/>
    <n v="11"/>
    <d v="2015-01-11T00:00:00"/>
    <n v="0"/>
    <n v="23.2028"/>
    <n v="5"/>
    <x v="246"/>
    <x v="0"/>
    <s v="Tony Doyle Xerox 188 United States"/>
    <s v="Xero"/>
  </r>
  <r>
    <n v="462"/>
    <x v="1"/>
    <n v="7.0000000000000007E-2"/>
    <n v="179.99"/>
    <n v="19.989999999999998"/>
    <n v="471"/>
    <s v="Ross Simpson"/>
    <x v="0"/>
    <s v="Consumer"/>
    <x v="2"/>
    <x v="13"/>
    <s v="Small Box"/>
    <x v="196"/>
    <n v="3138"/>
    <n v="0.48"/>
    <x v="0"/>
    <x v="3"/>
    <x v="29"/>
    <s v="Atlanta"/>
    <n v="30318"/>
    <x v="102"/>
    <n v="2015"/>
    <x v="2"/>
    <n v="8"/>
    <d v="2015-02-08T00:00:00"/>
    <n v="0"/>
    <n v="-568.53510000000006"/>
    <n v="4"/>
    <x v="247"/>
    <x v="1"/>
    <s v="Ross Simpson Motorola SB4200 Cable Modem United States"/>
    <s v="Moto"/>
  </r>
  <r>
    <n v="18462"/>
    <x v="1"/>
    <n v="7.0000000000000007E-2"/>
    <n v="179.99"/>
    <n v="19.989999999999998"/>
    <n v="472"/>
    <s v="Donna Craven"/>
    <x v="0"/>
    <s v="Consumer"/>
    <x v="2"/>
    <x v="13"/>
    <s v="Small Box"/>
    <x v="196"/>
    <n v="88023"/>
    <n v="0.48"/>
    <x v="0"/>
    <x v="1"/>
    <x v="30"/>
    <s v="Randallstown"/>
    <n v="21133"/>
    <x v="102"/>
    <n v="2015"/>
    <x v="2"/>
    <n v="8"/>
    <d v="2015-02-08T00:00:00"/>
    <n v="0"/>
    <n v="-427.47"/>
    <n v="1"/>
    <x v="248"/>
    <x v="1"/>
    <s v="Donna Craven Motorola SB4200 Cable Modem United States"/>
    <s v="Moto"/>
  </r>
  <r>
    <n v="20637"/>
    <x v="2"/>
    <n v="0.03"/>
    <n v="11.97"/>
    <n v="4.9800000000000004"/>
    <n v="483"/>
    <s v="Edgar McKenzie"/>
    <x v="2"/>
    <s v="Corporate"/>
    <x v="0"/>
    <x v="15"/>
    <s v="Small Box"/>
    <x v="197"/>
    <n v="90353"/>
    <n v="0.57999999999999996"/>
    <x v="0"/>
    <x v="2"/>
    <x v="12"/>
    <s v="Oswego"/>
    <n v="60543"/>
    <x v="39"/>
    <n v="2015"/>
    <x v="0"/>
    <n v="27"/>
    <d v="2015-01-28T00:00:00"/>
    <n v="1"/>
    <n v="-18.190000000000001"/>
    <n v="6"/>
    <x v="249"/>
    <x v="1"/>
    <s v="Edgar McKenzie Staples 6 Outlet Surge United States"/>
    <s v="Stap"/>
  </r>
  <r>
    <n v="22864"/>
    <x v="1"/>
    <n v="0.06"/>
    <n v="3.36"/>
    <n v="6.27"/>
    <n v="483"/>
    <s v="Edgar McKenzie"/>
    <x v="2"/>
    <s v="Corporate"/>
    <x v="0"/>
    <x v="8"/>
    <s v="Small Box"/>
    <x v="198"/>
    <n v="90354"/>
    <n v="0.4"/>
    <x v="0"/>
    <x v="2"/>
    <x v="12"/>
    <s v="Oswego"/>
    <n v="60543"/>
    <x v="45"/>
    <n v="2015"/>
    <x v="4"/>
    <n v="23"/>
    <d v="2015-04-24T00:00:00"/>
    <n v="1"/>
    <n v="-24.057540000000003"/>
    <n v="2"/>
    <x v="250"/>
    <x v="1"/>
    <s v="Edgar McKenzie Cardinal Poly Pocket Divider Pockets for Ring Binders United States"/>
    <s v="Card"/>
  </r>
  <r>
    <n v="22865"/>
    <x v="1"/>
    <n v="7.0000000000000007E-2"/>
    <n v="699.99"/>
    <n v="24.49"/>
    <n v="483"/>
    <s v="Edgar McKenzie"/>
    <x v="2"/>
    <s v="Corporate"/>
    <x v="2"/>
    <x v="16"/>
    <s v="Large Box"/>
    <x v="199"/>
    <n v="90354"/>
    <n v="0.41"/>
    <x v="0"/>
    <x v="2"/>
    <x v="12"/>
    <s v="Oswego"/>
    <n v="60543"/>
    <x v="45"/>
    <n v="2015"/>
    <x v="4"/>
    <n v="23"/>
    <d v="2015-04-25T00:00:00"/>
    <n v="2"/>
    <n v="2583.5614799999998"/>
    <n v="9"/>
    <x v="251"/>
    <x v="0"/>
    <s v="Edgar McKenzie Canon PC1060 Personal Laser Copier United States"/>
    <s v="Cano"/>
  </r>
  <r>
    <n v="20668"/>
    <x v="1"/>
    <n v="0.05"/>
    <n v="2.88"/>
    <n v="0.5"/>
    <n v="485"/>
    <s v="Edward Leonard"/>
    <x v="2"/>
    <s v="Corporate"/>
    <x v="0"/>
    <x v="9"/>
    <s v="Small Box"/>
    <x v="200"/>
    <n v="91062"/>
    <n v="0.36"/>
    <x v="0"/>
    <x v="0"/>
    <x v="1"/>
    <s v="Fresno"/>
    <n v="93727"/>
    <x v="103"/>
    <n v="2015"/>
    <x v="5"/>
    <n v="18"/>
    <d v="2015-03-20T00:00:00"/>
    <n v="2"/>
    <n v="6.0512999999999995"/>
    <n v="3"/>
    <x v="252"/>
    <x v="0"/>
    <s v="Edward Leonard Avery 49 United States"/>
    <s v="Aver"/>
  </r>
  <r>
    <n v="23394"/>
    <x v="3"/>
    <n v="0.1"/>
    <n v="3.36"/>
    <n v="6.27"/>
    <n v="487"/>
    <s v="Molly Vincent"/>
    <x v="0"/>
    <s v="Corporate"/>
    <x v="0"/>
    <x v="8"/>
    <s v="Small Box"/>
    <x v="198"/>
    <n v="91063"/>
    <n v="0.4"/>
    <x v="0"/>
    <x v="1"/>
    <x v="14"/>
    <s v="Sanford"/>
    <n v="4073"/>
    <x v="73"/>
    <n v="2015"/>
    <x v="3"/>
    <n v="18"/>
    <d v="2015-05-19T00:00:00"/>
    <n v="1"/>
    <n v="-67.0565"/>
    <n v="5"/>
    <x v="253"/>
    <x v="1"/>
    <s v="Molly Vincent Cardinal Poly Pocket Divider Pockets for Ring Binders United States"/>
    <s v="Card"/>
  </r>
  <r>
    <n v="23395"/>
    <x v="3"/>
    <n v="7.0000000000000007E-2"/>
    <n v="12.28"/>
    <n v="4.8600000000000003"/>
    <n v="488"/>
    <s v="Ronnie Creech"/>
    <x v="2"/>
    <s v="Corporate"/>
    <x v="0"/>
    <x v="7"/>
    <s v="Small Box"/>
    <x v="94"/>
    <n v="91063"/>
    <n v="0.38"/>
    <x v="0"/>
    <x v="1"/>
    <x v="14"/>
    <s v="South Portland"/>
    <n v="4106"/>
    <x v="73"/>
    <n v="2015"/>
    <x v="3"/>
    <n v="18"/>
    <d v="2015-05-20T00:00:00"/>
    <n v="2"/>
    <n v="-7.94"/>
    <n v="2"/>
    <x v="254"/>
    <x v="1"/>
    <s v="Ronnie Creech Xerox 1933 United States"/>
    <s v="Xero"/>
  </r>
  <r>
    <n v="23393"/>
    <x v="3"/>
    <n v="0.09"/>
    <n v="20.99"/>
    <n v="0.99"/>
    <n v="489"/>
    <s v="Eileen Cheek"/>
    <x v="2"/>
    <s v="Corporate"/>
    <x v="2"/>
    <x v="5"/>
    <s v="Wrap Bag"/>
    <x v="201"/>
    <n v="91063"/>
    <n v="0.56999999999999995"/>
    <x v="0"/>
    <x v="1"/>
    <x v="15"/>
    <s v="Norwood"/>
    <n v="2062"/>
    <x v="73"/>
    <n v="2015"/>
    <x v="3"/>
    <n v="18"/>
    <d v="2015-05-18T00:00:00"/>
    <n v="0"/>
    <n v="122.292"/>
    <n v="14"/>
    <x v="255"/>
    <x v="0"/>
    <s v="Eileen Cheek Accessory25 United States"/>
    <s v="Acce"/>
  </r>
  <r>
    <n v="1147"/>
    <x v="3"/>
    <n v="0.08"/>
    <n v="2.94"/>
    <n v="0.96"/>
    <n v="491"/>
    <s v="Toni Swanson"/>
    <x v="2"/>
    <s v="Consumer"/>
    <x v="0"/>
    <x v="0"/>
    <s v="Wrap Bag"/>
    <x v="202"/>
    <n v="8353"/>
    <n v="0.57999999999999996"/>
    <x v="0"/>
    <x v="1"/>
    <x v="4"/>
    <s v="New York City"/>
    <n v="10154"/>
    <x v="7"/>
    <n v="2015"/>
    <x v="3"/>
    <n v="15"/>
    <d v="2015-05-17T00:00:00"/>
    <n v="2"/>
    <n v="-2.12"/>
    <n v="23"/>
    <x v="256"/>
    <x v="1"/>
    <s v="Toni Swanson Newell 343 United States"/>
    <s v="Newe"/>
  </r>
  <r>
    <n v="1450"/>
    <x v="2"/>
    <n v="0.01"/>
    <n v="4.9800000000000004"/>
    <n v="6.07"/>
    <n v="491"/>
    <s v="Toni Swanson"/>
    <x v="2"/>
    <s v="Consumer"/>
    <x v="0"/>
    <x v="7"/>
    <s v="Small Box"/>
    <x v="46"/>
    <n v="10464"/>
    <n v="0.36"/>
    <x v="0"/>
    <x v="1"/>
    <x v="4"/>
    <s v="New York City"/>
    <n v="10154"/>
    <x v="104"/>
    <n v="2015"/>
    <x v="2"/>
    <n v="10"/>
    <d v="2015-02-11T00:00:00"/>
    <n v="1"/>
    <n v="-69.069999999999993"/>
    <n v="41"/>
    <x v="257"/>
    <x v="1"/>
    <s v="Toni Swanson Xerox 1897 United States"/>
    <s v="Xero"/>
  </r>
  <r>
    <n v="914"/>
    <x v="2"/>
    <n v="0.02"/>
    <n v="1360.14"/>
    <n v="14.7"/>
    <n v="491"/>
    <s v="Toni Swanson"/>
    <x v="1"/>
    <s v="Consumer"/>
    <x v="2"/>
    <x v="6"/>
    <s v="Jumbo Drum"/>
    <x v="203"/>
    <n v="6562"/>
    <n v="0.59"/>
    <x v="0"/>
    <x v="1"/>
    <x v="4"/>
    <s v="New York City"/>
    <n v="10154"/>
    <x v="105"/>
    <n v="2015"/>
    <x v="1"/>
    <n v="20"/>
    <d v="2015-06-22T00:00:00"/>
    <n v="2"/>
    <n v="2028.12"/>
    <n v="22"/>
    <x v="258"/>
    <x v="0"/>
    <s v="Toni Swanson Okidata ML395C Color Dot Matrix Printer United States"/>
    <s v="Okid"/>
  </r>
  <r>
    <n v="6046"/>
    <x v="1"/>
    <n v="0.02"/>
    <n v="9.06"/>
    <n v="9.86"/>
    <n v="491"/>
    <s v="Toni Swanson"/>
    <x v="2"/>
    <s v="Consumer"/>
    <x v="0"/>
    <x v="7"/>
    <s v="Small Box"/>
    <x v="204"/>
    <n v="42852"/>
    <n v="0.4"/>
    <x v="0"/>
    <x v="1"/>
    <x v="4"/>
    <s v="New York City"/>
    <n v="10154"/>
    <x v="105"/>
    <n v="2015"/>
    <x v="1"/>
    <n v="20"/>
    <d v="2015-06-22T00:00:00"/>
    <n v="2"/>
    <n v="-63.51"/>
    <n v="24"/>
    <x v="259"/>
    <x v="1"/>
    <s v="Toni Swanson Southworth 25% Cotton Linen-Finish Paper &amp; Envelopes United States"/>
    <s v="Sout"/>
  </r>
  <r>
    <n v="18757"/>
    <x v="1"/>
    <n v="0.02"/>
    <n v="6.48"/>
    <n v="6.6"/>
    <n v="493"/>
    <s v="Douglas Buck"/>
    <x v="2"/>
    <s v="Consumer"/>
    <x v="0"/>
    <x v="7"/>
    <s v="Small Box"/>
    <x v="205"/>
    <n v="88906"/>
    <n v="0.37"/>
    <x v="0"/>
    <x v="0"/>
    <x v="0"/>
    <s v="Seatac"/>
    <n v="98158"/>
    <x v="13"/>
    <n v="2015"/>
    <x v="0"/>
    <n v="20"/>
    <d v="2015-01-22T00:00:00"/>
    <n v="2"/>
    <n v="-92.05"/>
    <n v="10"/>
    <x v="260"/>
    <x v="1"/>
    <s v="Douglas Buck Xerox 21 United States"/>
    <s v="Xero"/>
  </r>
  <r>
    <n v="18758"/>
    <x v="1"/>
    <n v="0.04"/>
    <n v="17.149999999999999"/>
    <n v="4.96"/>
    <n v="493"/>
    <s v="Douglas Buck"/>
    <x v="2"/>
    <s v="Consumer"/>
    <x v="0"/>
    <x v="10"/>
    <s v="Small Box"/>
    <x v="206"/>
    <n v="88906"/>
    <n v="0.57999999999999996"/>
    <x v="0"/>
    <x v="0"/>
    <x v="0"/>
    <s v="Seatac"/>
    <n v="98158"/>
    <x v="13"/>
    <n v="2015"/>
    <x v="0"/>
    <n v="20"/>
    <d v="2015-01-21T00:00:00"/>
    <n v="1"/>
    <n v="6.11"/>
    <n v="5"/>
    <x v="261"/>
    <x v="0"/>
    <s v="Douglas Buck Advantus Rolling Storage Box United States"/>
    <s v="Adva"/>
  </r>
  <r>
    <n v="19146"/>
    <x v="3"/>
    <n v="0.06"/>
    <n v="8.32"/>
    <n v="2.38"/>
    <n v="494"/>
    <s v="Jimmy Alston Holder"/>
    <x v="2"/>
    <s v="Consumer"/>
    <x v="2"/>
    <x v="13"/>
    <s v="Small Pack"/>
    <x v="207"/>
    <n v="88905"/>
    <n v="0.74"/>
    <x v="0"/>
    <x v="0"/>
    <x v="0"/>
    <s v="Seattle"/>
    <n v="98115"/>
    <x v="7"/>
    <n v="2015"/>
    <x v="3"/>
    <n v="15"/>
    <d v="2015-05-17T00:00:00"/>
    <n v="2"/>
    <n v="-36.630000000000003"/>
    <n v="12"/>
    <x v="262"/>
    <x v="1"/>
    <s v="Jimmy Alston Holder Imation 3.5 IBM Formatted Diskettes, 10/Box United States"/>
    <s v="Imat"/>
  </r>
  <r>
    <n v="19147"/>
    <x v="3"/>
    <n v="0.08"/>
    <n v="2.94"/>
    <n v="0.96"/>
    <n v="494"/>
    <s v="Jimmy Alston Holder"/>
    <x v="2"/>
    <s v="Consumer"/>
    <x v="0"/>
    <x v="0"/>
    <s v="Wrap Bag"/>
    <x v="202"/>
    <n v="88905"/>
    <n v="0.57999999999999996"/>
    <x v="0"/>
    <x v="0"/>
    <x v="0"/>
    <s v="Seattle"/>
    <n v="98115"/>
    <x v="7"/>
    <n v="2015"/>
    <x v="3"/>
    <n v="15"/>
    <d v="2015-05-17T00:00:00"/>
    <n v="2"/>
    <n v="-2.12"/>
    <n v="6"/>
    <x v="263"/>
    <x v="1"/>
    <s v="Jimmy Alston Holder Newell 343 United States"/>
    <s v="Newe"/>
  </r>
  <r>
    <n v="19450"/>
    <x v="2"/>
    <n v="0.01"/>
    <n v="4.9800000000000004"/>
    <n v="6.07"/>
    <n v="494"/>
    <s v="Jimmy Alston Holder"/>
    <x v="2"/>
    <s v="Consumer"/>
    <x v="0"/>
    <x v="7"/>
    <s v="Small Box"/>
    <x v="46"/>
    <n v="88907"/>
    <n v="0.36"/>
    <x v="0"/>
    <x v="0"/>
    <x v="0"/>
    <s v="Seattle"/>
    <n v="98115"/>
    <x v="104"/>
    <n v="2015"/>
    <x v="2"/>
    <n v="10"/>
    <d v="2015-02-11T00:00:00"/>
    <n v="1"/>
    <n v="-35.916399999999996"/>
    <n v="10"/>
    <x v="264"/>
    <x v="1"/>
    <s v="Jimmy Alston Holder Xerox 1897 United States"/>
    <s v="Xero"/>
  </r>
  <r>
    <n v="18914"/>
    <x v="2"/>
    <n v="0.02"/>
    <n v="1360.14"/>
    <n v="14.7"/>
    <n v="494"/>
    <s v="Jimmy Alston Holder"/>
    <x v="1"/>
    <s v="Consumer"/>
    <x v="2"/>
    <x v="6"/>
    <s v="Jumbo Drum"/>
    <x v="203"/>
    <n v="88908"/>
    <n v="0.59"/>
    <x v="0"/>
    <x v="0"/>
    <x v="0"/>
    <s v="Seattle"/>
    <n v="98115"/>
    <x v="105"/>
    <n v="2015"/>
    <x v="1"/>
    <n v="20"/>
    <d v="2015-06-22T00:00:00"/>
    <n v="2"/>
    <n v="3042.18"/>
    <n v="6"/>
    <x v="265"/>
    <x v="0"/>
    <s v="Jimmy Alston Holder Okidata ML395C Color Dot Matrix Printer United States"/>
    <s v="Okid"/>
  </r>
  <r>
    <n v="24046"/>
    <x v="1"/>
    <n v="0.02"/>
    <n v="9.06"/>
    <n v="9.86"/>
    <n v="494"/>
    <s v="Jimmy Alston Holder"/>
    <x v="2"/>
    <s v="Consumer"/>
    <x v="0"/>
    <x v="7"/>
    <s v="Small Box"/>
    <x v="204"/>
    <n v="88908"/>
    <n v="0.4"/>
    <x v="0"/>
    <x v="0"/>
    <x v="0"/>
    <s v="Seattle"/>
    <n v="98115"/>
    <x v="105"/>
    <n v="2015"/>
    <x v="1"/>
    <n v="20"/>
    <d v="2015-06-22T00:00:00"/>
    <n v="2"/>
    <n v="-31.754999999999999"/>
    <n v="6"/>
    <x v="266"/>
    <x v="1"/>
    <s v="Jimmy Alston Holder Southworth 25% Cotton Linen-Finish Paper &amp; Envelopes United States"/>
    <s v="Sout"/>
  </r>
  <r>
    <n v="26315"/>
    <x v="2"/>
    <n v="7.0000000000000007E-2"/>
    <n v="152.47999999999999"/>
    <n v="6.5"/>
    <n v="497"/>
    <s v="Steve McKee"/>
    <x v="2"/>
    <s v="Small Business"/>
    <x v="2"/>
    <x v="13"/>
    <s v="Small Box"/>
    <x v="208"/>
    <n v="90706"/>
    <n v="0.74"/>
    <x v="0"/>
    <x v="3"/>
    <x v="20"/>
    <s v="Murfreesboro"/>
    <n v="37130"/>
    <x v="50"/>
    <n v="2015"/>
    <x v="3"/>
    <n v="14"/>
    <d v="2015-05-16T00:00:00"/>
    <n v="2"/>
    <n v="171.83879999999999"/>
    <n v="35"/>
    <x v="267"/>
    <x v="0"/>
    <s v="Steve McKee Adesso Programmable 142-Key Keyboard United States"/>
    <s v="Ades"/>
  </r>
  <r>
    <n v="18303"/>
    <x v="2"/>
    <n v="0.01"/>
    <n v="55.98"/>
    <n v="4.8600000000000003"/>
    <n v="507"/>
    <s v="Carol Saunders"/>
    <x v="0"/>
    <s v="Corporate"/>
    <x v="0"/>
    <x v="7"/>
    <s v="Small Box"/>
    <x v="209"/>
    <n v="87357"/>
    <n v="0.36"/>
    <x v="0"/>
    <x v="3"/>
    <x v="35"/>
    <s v="Bowling Green"/>
    <n v="42104"/>
    <x v="106"/>
    <n v="2015"/>
    <x v="4"/>
    <n v="18"/>
    <d v="2015-04-20T00:00:00"/>
    <n v="2"/>
    <n v="32.940899999999999"/>
    <n v="11"/>
    <x v="268"/>
    <x v="0"/>
    <s v="Carol Saunders Xerox 1908 United States"/>
    <s v="Xero"/>
  </r>
  <r>
    <n v="18304"/>
    <x v="2"/>
    <n v="0.04"/>
    <n v="65.989999999999995"/>
    <n v="8.99"/>
    <n v="507"/>
    <s v="Carol Saunders"/>
    <x v="2"/>
    <s v="Corporate"/>
    <x v="2"/>
    <x v="5"/>
    <s v="Small Box"/>
    <x v="210"/>
    <n v="87357"/>
    <n v="0.56000000000000005"/>
    <x v="0"/>
    <x v="3"/>
    <x v="35"/>
    <s v="Bowling Green"/>
    <n v="42104"/>
    <x v="106"/>
    <n v="2015"/>
    <x v="4"/>
    <n v="18"/>
    <d v="2015-04-19T00:00:00"/>
    <n v="1"/>
    <n v="131.334"/>
    <n v="17"/>
    <x v="269"/>
    <x v="0"/>
    <s v="Carol Saunders Talkabout T8367 United States"/>
    <s v="Talk"/>
  </r>
  <r>
    <n v="21958"/>
    <x v="0"/>
    <n v="0.01"/>
    <n v="20.98"/>
    <n v="53.03"/>
    <n v="508"/>
    <s v="Cameron Owens"/>
    <x v="1"/>
    <s v="Corporate"/>
    <x v="0"/>
    <x v="10"/>
    <s v="Jumbo Drum"/>
    <x v="211"/>
    <n v="87356"/>
    <n v="0.78"/>
    <x v="0"/>
    <x v="3"/>
    <x v="35"/>
    <s v="Covington"/>
    <n v="41011"/>
    <x v="67"/>
    <n v="2015"/>
    <x v="2"/>
    <n v="23"/>
    <d v="2015-02-23T00:00:00"/>
    <n v="0"/>
    <n v="-282.08179999999999"/>
    <n v="5"/>
    <x v="270"/>
    <x v="1"/>
    <s v="Cameron Owens Tennsco Lockers, Gray United States"/>
    <s v="Tenn"/>
  </r>
  <r>
    <n v="18305"/>
    <x v="2"/>
    <n v="0.01"/>
    <n v="128.24"/>
    <n v="12.65"/>
    <n v="508"/>
    <s v="Cameron Owens"/>
    <x v="2"/>
    <s v="Corporate"/>
    <x v="1"/>
    <x v="1"/>
    <s v="Medium Box"/>
    <x v="212"/>
    <n v="87357"/>
    <n v="0"/>
    <x v="0"/>
    <x v="3"/>
    <x v="35"/>
    <s v="Covington"/>
    <n v="41011"/>
    <x v="106"/>
    <n v="2015"/>
    <x v="4"/>
    <n v="18"/>
    <d v="2015-04-21T00:00:00"/>
    <n v="3"/>
    <n v="140.1354"/>
    <n v="4"/>
    <x v="271"/>
    <x v="0"/>
    <s v="Cameron Owens SAFCO Folding Chair Trolley United States"/>
    <s v="SAFC"/>
  </r>
  <r>
    <n v="19895"/>
    <x v="4"/>
    <n v="0.02"/>
    <n v="48.04"/>
    <n v="5.09"/>
    <n v="510"/>
    <s v="Gregory Rao"/>
    <x v="2"/>
    <s v="Corporate"/>
    <x v="0"/>
    <x v="7"/>
    <s v="Small Box"/>
    <x v="213"/>
    <n v="90058"/>
    <n v="0.37"/>
    <x v="0"/>
    <x v="0"/>
    <x v="1"/>
    <s v="Manteca"/>
    <n v="95336"/>
    <x v="107"/>
    <n v="2015"/>
    <x v="0"/>
    <n v="13"/>
    <d v="2015-01-13T00:00:00"/>
    <n v="0"/>
    <n v="105.25259999999999"/>
    <n v="3"/>
    <x v="272"/>
    <x v="0"/>
    <s v="Gregory Rao Xerox 1910 United States"/>
    <s v="Xero"/>
  </r>
  <r>
    <n v="20007"/>
    <x v="2"/>
    <n v="0.03"/>
    <n v="6.37"/>
    <n v="5.19"/>
    <n v="510"/>
    <s v="Gregory Rao"/>
    <x v="2"/>
    <s v="Corporate"/>
    <x v="0"/>
    <x v="8"/>
    <s v="Small Box"/>
    <x v="214"/>
    <n v="90059"/>
    <n v="0.38"/>
    <x v="0"/>
    <x v="0"/>
    <x v="1"/>
    <s v="Manteca"/>
    <n v="95336"/>
    <x v="108"/>
    <n v="2015"/>
    <x v="2"/>
    <n v="1"/>
    <d v="2015-02-02T00:00:00"/>
    <n v="1"/>
    <n v="-29.092700000000001"/>
    <n v="14"/>
    <x v="273"/>
    <x v="1"/>
    <s v="Gregory Rao C-Line Peel &amp; Stick Add-On Filing Pockets, 8-3/4 x 5-1/8, 10/Pack United States"/>
    <s v="C-Li"/>
  </r>
  <r>
    <n v="20216"/>
    <x v="4"/>
    <n v="7.0000000000000007E-2"/>
    <n v="12.64"/>
    <n v="4.9800000000000004"/>
    <n v="518"/>
    <s v="Mark Ritchie"/>
    <x v="2"/>
    <s v="Home Office"/>
    <x v="1"/>
    <x v="2"/>
    <s v="Small Pack"/>
    <x v="215"/>
    <n v="90867"/>
    <n v="0.48"/>
    <x v="0"/>
    <x v="2"/>
    <x v="33"/>
    <s v="Clayton"/>
    <n v="63105"/>
    <x v="75"/>
    <n v="2015"/>
    <x v="1"/>
    <n v="5"/>
    <d v="2015-06-12T00:00:00"/>
    <n v="7"/>
    <n v="113.41499999999999"/>
    <n v="16"/>
    <x v="274"/>
    <x v="0"/>
    <s v="Mark Ritchie Nu-Dell Executive Frame United States"/>
    <s v="Nu-D"/>
  </r>
  <r>
    <n v="23200"/>
    <x v="3"/>
    <n v="0.02"/>
    <n v="150.97999999999999"/>
    <n v="13.99"/>
    <n v="522"/>
    <s v="Aaron Riggs"/>
    <x v="0"/>
    <s v="Small Business"/>
    <x v="2"/>
    <x v="6"/>
    <s v="Medium Box"/>
    <x v="216"/>
    <n v="89327"/>
    <n v="0.38"/>
    <x v="0"/>
    <x v="0"/>
    <x v="6"/>
    <s v="Redmond"/>
    <n v="97756"/>
    <x v="33"/>
    <n v="2015"/>
    <x v="1"/>
    <n v="22"/>
    <d v="2015-06-24T00:00:00"/>
    <n v="2"/>
    <n v="26.099999999999998"/>
    <n v="3"/>
    <x v="275"/>
    <x v="0"/>
    <s v="Aaron Riggs Canon MP41DH Printing Calculator United States"/>
    <s v="Cano"/>
  </r>
  <r>
    <n v="23201"/>
    <x v="3"/>
    <n v="0.1"/>
    <n v="5.43"/>
    <n v="0.95"/>
    <n v="522"/>
    <s v="Aaron Riggs"/>
    <x v="2"/>
    <s v="Small Business"/>
    <x v="0"/>
    <x v="7"/>
    <s v="Wrap Bag"/>
    <x v="217"/>
    <n v="89327"/>
    <n v="0.36"/>
    <x v="0"/>
    <x v="0"/>
    <x v="6"/>
    <s v="Redmond"/>
    <n v="97756"/>
    <x v="33"/>
    <n v="2015"/>
    <x v="1"/>
    <n v="22"/>
    <d v="2015-06-24T00:00:00"/>
    <n v="2"/>
    <n v="-2.58"/>
    <n v="1"/>
    <x v="276"/>
    <x v="1"/>
    <s v="Aaron Riggs Wirebound Message Book, 4 per Page United States"/>
    <s v="Wire"/>
  </r>
  <r>
    <n v="23202"/>
    <x v="3"/>
    <n v="0.01"/>
    <n v="179.29"/>
    <n v="29.21"/>
    <n v="522"/>
    <s v="Aaron Riggs"/>
    <x v="1"/>
    <s v="Small Business"/>
    <x v="1"/>
    <x v="11"/>
    <s v="Jumbo Box"/>
    <x v="218"/>
    <n v="89327"/>
    <n v="0.74"/>
    <x v="0"/>
    <x v="0"/>
    <x v="6"/>
    <s v="Redmond"/>
    <n v="97756"/>
    <x v="33"/>
    <n v="2015"/>
    <x v="1"/>
    <n v="22"/>
    <d v="2015-06-23T00:00:00"/>
    <n v="1"/>
    <n v="2800.12"/>
    <n v="21"/>
    <x v="277"/>
    <x v="0"/>
    <s v="Aaron Riggs Bevis Round Conference Table Top, X-Base United States"/>
    <s v="Bevi"/>
  </r>
  <r>
    <n v="21517"/>
    <x v="1"/>
    <n v="0.03"/>
    <n v="1270.99"/>
    <n v="19.989999999999998"/>
    <n v="524"/>
    <s v="Gina McKnight"/>
    <x v="2"/>
    <s v="Consumer"/>
    <x v="0"/>
    <x v="8"/>
    <s v="Small Box"/>
    <x v="219"/>
    <n v="91127"/>
    <n v="0.35"/>
    <x v="0"/>
    <x v="3"/>
    <x v="20"/>
    <s v="Farragut"/>
    <n v="37922"/>
    <x v="13"/>
    <n v="2015"/>
    <x v="0"/>
    <n v="20"/>
    <d v="2015-01-22T00:00:00"/>
    <n v="2"/>
    <n v="363.55199999999996"/>
    <n v="2"/>
    <x v="278"/>
    <x v="0"/>
    <s v="Gina McKnight Fellowes PB500 Electric Punch Plastic Comb Binding Machine with Manual Bind United States"/>
    <s v="Fell"/>
  </r>
  <r>
    <n v="21518"/>
    <x v="1"/>
    <n v="7.0000000000000007E-2"/>
    <n v="2036.48"/>
    <n v="14.7"/>
    <n v="524"/>
    <s v="Gina McKnight"/>
    <x v="1"/>
    <s v="Consumer"/>
    <x v="2"/>
    <x v="6"/>
    <s v="Jumbo Drum"/>
    <x v="220"/>
    <n v="91127"/>
    <n v="0.55000000000000004"/>
    <x v="0"/>
    <x v="3"/>
    <x v="20"/>
    <s v="Farragut"/>
    <n v="37922"/>
    <x v="13"/>
    <n v="2015"/>
    <x v="0"/>
    <n v="20"/>
    <d v="2015-01-22T00:00:00"/>
    <n v="2"/>
    <n v="-11.536000000000001"/>
    <n v="1"/>
    <x v="279"/>
    <x v="1"/>
    <s v="Gina McKnight Lexmark 4227 Plus Dot Matrix Printer United States"/>
    <s v="Lexm"/>
  </r>
  <r>
    <n v="22176"/>
    <x v="0"/>
    <n v="0.09"/>
    <n v="17.98"/>
    <n v="8.51"/>
    <n v="526"/>
    <s v="April Hu"/>
    <x v="2"/>
    <s v="Home Office"/>
    <x v="2"/>
    <x v="6"/>
    <s v="Medium Box"/>
    <x v="18"/>
    <n v="90026"/>
    <n v="0.4"/>
    <x v="0"/>
    <x v="0"/>
    <x v="28"/>
    <s v="Mesa"/>
    <n v="85204"/>
    <x v="40"/>
    <n v="2015"/>
    <x v="3"/>
    <n v="25"/>
    <d v="2015-05-27T00:00:00"/>
    <n v="2"/>
    <n v="-6.6120000000000108"/>
    <n v="12"/>
    <x v="280"/>
    <x v="1"/>
    <s v="April Hu Canon P1-DHIII Palm Printing Calculator United States"/>
    <s v="Cano"/>
  </r>
  <r>
    <n v="20494"/>
    <x v="1"/>
    <n v="0"/>
    <n v="1.88"/>
    <n v="1.49"/>
    <n v="526"/>
    <s v="April Hu"/>
    <x v="2"/>
    <s v="Home Office"/>
    <x v="0"/>
    <x v="8"/>
    <s v="Small Box"/>
    <x v="83"/>
    <n v="90027"/>
    <n v="0.37"/>
    <x v="0"/>
    <x v="0"/>
    <x v="28"/>
    <s v="Mesa"/>
    <n v="85204"/>
    <x v="60"/>
    <n v="2015"/>
    <x v="0"/>
    <n v="17"/>
    <d v="2015-01-18T00:00:00"/>
    <n v="1"/>
    <n v="-15.5595"/>
    <n v="13"/>
    <x v="281"/>
    <x v="1"/>
    <s v="April Hu Staples® General Use 3-Ring Binders United States"/>
    <s v="Stap"/>
  </r>
  <r>
    <n v="20495"/>
    <x v="1"/>
    <n v="0.06"/>
    <n v="5.78"/>
    <n v="5.67"/>
    <n v="526"/>
    <s v="April Hu"/>
    <x v="2"/>
    <s v="Home Office"/>
    <x v="0"/>
    <x v="7"/>
    <s v="Small Box"/>
    <x v="221"/>
    <n v="90027"/>
    <n v="0.36"/>
    <x v="0"/>
    <x v="0"/>
    <x v="28"/>
    <s v="Mesa"/>
    <n v="85204"/>
    <x v="60"/>
    <n v="2015"/>
    <x v="0"/>
    <n v="17"/>
    <d v="2015-01-18T00:00:00"/>
    <n v="1"/>
    <n v="-108.19"/>
    <n v="15"/>
    <x v="282"/>
    <x v="1"/>
    <s v="April Hu Xerox 1978 United States"/>
    <s v="Xero"/>
  </r>
  <r>
    <n v="26210"/>
    <x v="4"/>
    <n v="0"/>
    <n v="15.99"/>
    <n v="13.18"/>
    <n v="535"/>
    <s v="Jill Clements"/>
    <x v="2"/>
    <s v="Corporate"/>
    <x v="0"/>
    <x v="8"/>
    <s v="Small Box"/>
    <x v="222"/>
    <n v="88511"/>
    <n v="0.37"/>
    <x v="0"/>
    <x v="3"/>
    <x v="8"/>
    <s v="Montclair"/>
    <n v="22025"/>
    <x v="109"/>
    <n v="2015"/>
    <x v="4"/>
    <n v="21"/>
    <d v="2015-04-25T00:00:00"/>
    <n v="4"/>
    <n v="46.488"/>
    <n v="23"/>
    <x v="283"/>
    <x v="0"/>
    <s v="Jill Clements GBC Pre-Punched Binding Paper, Plastic, White, 8-1/2&quot; x 11&quot; United States"/>
    <s v="GBC "/>
  </r>
  <r>
    <n v="20811"/>
    <x v="3"/>
    <n v="0.05"/>
    <n v="59.78"/>
    <n v="10.29"/>
    <n v="539"/>
    <s v="Alice Coley"/>
    <x v="2"/>
    <s v="Small Business"/>
    <x v="0"/>
    <x v="8"/>
    <s v="Small Box"/>
    <x v="223"/>
    <n v="91174"/>
    <n v="0.39"/>
    <x v="0"/>
    <x v="2"/>
    <x v="12"/>
    <s v="Urbana"/>
    <n v="61801"/>
    <x v="50"/>
    <n v="2015"/>
    <x v="3"/>
    <n v="14"/>
    <d v="2015-05-15T00:00:00"/>
    <n v="1"/>
    <n v="159.52970000000005"/>
    <n v="7"/>
    <x v="284"/>
    <x v="0"/>
    <s v="Alice Coley GBC Recycled Regency Composition Covers United States"/>
    <s v="GBC "/>
  </r>
  <r>
    <n v="20812"/>
    <x v="3"/>
    <n v="0.08"/>
    <n v="20.99"/>
    <n v="1.25"/>
    <n v="540"/>
    <s v="Ruth Lamm"/>
    <x v="2"/>
    <s v="Small Business"/>
    <x v="2"/>
    <x v="5"/>
    <s v="Small Pack"/>
    <x v="224"/>
    <n v="91174"/>
    <n v="0.83"/>
    <x v="0"/>
    <x v="2"/>
    <x v="12"/>
    <s v="Vernon Hills"/>
    <n v="60061"/>
    <x v="50"/>
    <n v="2015"/>
    <x v="3"/>
    <n v="14"/>
    <d v="2015-05-16T00:00:00"/>
    <n v="2"/>
    <n v="15.371400000000008"/>
    <n v="28"/>
    <x v="285"/>
    <x v="0"/>
    <s v="Ruth Lamm Accessory29 United States"/>
    <s v="Acce"/>
  </r>
  <r>
    <n v="24783"/>
    <x v="3"/>
    <n v="0.05"/>
    <n v="204.1"/>
    <n v="13.99"/>
    <n v="540"/>
    <s v="Ruth Lamm"/>
    <x v="2"/>
    <s v="Small Business"/>
    <x v="2"/>
    <x v="6"/>
    <s v="Medium Box"/>
    <x v="225"/>
    <n v="91175"/>
    <n v="0.37"/>
    <x v="0"/>
    <x v="2"/>
    <x v="12"/>
    <s v="Vernon Hills"/>
    <n v="60061"/>
    <x v="94"/>
    <n v="2015"/>
    <x v="3"/>
    <n v="23"/>
    <d v="2015-05-25T00:00:00"/>
    <n v="2"/>
    <n v="5924.1122999999998"/>
    <n v="41"/>
    <x v="286"/>
    <x v="0"/>
    <s v="Ruth Lamm Soundgear Copyboard Conference Phone, Optional Battery United States"/>
    <s v="Soun"/>
  </r>
  <r>
    <n v="23401"/>
    <x v="1"/>
    <n v="0.03"/>
    <n v="13.73"/>
    <n v="6.85"/>
    <n v="547"/>
    <s v="Henry Ball"/>
    <x v="0"/>
    <s v="Corporate"/>
    <x v="1"/>
    <x v="2"/>
    <s v="Wrap Bag"/>
    <x v="226"/>
    <n v="86250"/>
    <n v="0.54"/>
    <x v="0"/>
    <x v="1"/>
    <x v="36"/>
    <s v="Morgantown"/>
    <n v="26501"/>
    <x v="110"/>
    <n v="2015"/>
    <x v="1"/>
    <n v="14"/>
    <d v="2015-06-15T00:00:00"/>
    <n v="1"/>
    <n v="39.585299999999997"/>
    <n v="4"/>
    <x v="287"/>
    <x v="0"/>
    <s v="Henry Ball DAX Wood Document Frame. United States"/>
    <s v="DAX "/>
  </r>
  <r>
    <n v="25806"/>
    <x v="1"/>
    <n v="0.02"/>
    <n v="7.1"/>
    <n v="6.05"/>
    <n v="549"/>
    <s v="Dennis Boykin Townsend"/>
    <x v="2"/>
    <s v="Corporate"/>
    <x v="0"/>
    <x v="8"/>
    <s v="Small Box"/>
    <x v="227"/>
    <n v="90908"/>
    <n v="0.39"/>
    <x v="0"/>
    <x v="0"/>
    <x v="27"/>
    <s v="Roswell"/>
    <n v="88201"/>
    <x v="13"/>
    <n v="2015"/>
    <x v="0"/>
    <n v="20"/>
    <d v="2015-01-20T00:00:00"/>
    <n v="0"/>
    <n v="-66.378"/>
    <n v="9"/>
    <x v="288"/>
    <x v="1"/>
    <s v="Dennis Boykin Townsend Wilson Jones Hanging View Binder, White, 1&quot; United States"/>
    <s v="Wils"/>
  </r>
  <r>
    <n v="24132"/>
    <x v="0"/>
    <n v="0.05"/>
    <n v="1.68"/>
    <n v="1.57"/>
    <n v="550"/>
    <s v="Edna Monroe Talley"/>
    <x v="2"/>
    <s v="Corporate"/>
    <x v="0"/>
    <x v="0"/>
    <s v="Wrap Bag"/>
    <x v="15"/>
    <n v="90909"/>
    <n v="0.59"/>
    <x v="0"/>
    <x v="2"/>
    <x v="7"/>
    <s v="Seguin"/>
    <n v="78155"/>
    <x v="111"/>
    <n v="2015"/>
    <x v="0"/>
    <n v="30"/>
    <d v="2015-01-31T00:00:00"/>
    <n v="1"/>
    <n v="-33.340000000000003"/>
    <n v="11"/>
    <x v="289"/>
    <x v="1"/>
    <s v="Edna Monroe Talley Newell 323 United States"/>
    <s v="Newe"/>
  </r>
  <r>
    <n v="24133"/>
    <x v="0"/>
    <n v="0.1"/>
    <n v="218.75"/>
    <n v="69.64"/>
    <n v="550"/>
    <s v="Edna Monroe Talley"/>
    <x v="1"/>
    <s v="Corporate"/>
    <x v="1"/>
    <x v="11"/>
    <s v="Jumbo Box"/>
    <x v="228"/>
    <n v="90909"/>
    <n v="0.77"/>
    <x v="0"/>
    <x v="2"/>
    <x v="7"/>
    <s v="Seguin"/>
    <n v="78155"/>
    <x v="111"/>
    <n v="2015"/>
    <x v="0"/>
    <n v="30"/>
    <d v="2015-02-01T00:00:00"/>
    <n v="2"/>
    <n v="-201.27599999999998"/>
    <n v="1"/>
    <x v="290"/>
    <x v="1"/>
    <s v="Edna Monroe Talley BoxOffice By Design Rectangular and Half-Moon Meeting Room Tables United States"/>
    <s v="BoxO"/>
  </r>
  <r>
    <n v="23209"/>
    <x v="3"/>
    <n v="0.06"/>
    <n v="549.99"/>
    <n v="49"/>
    <n v="550"/>
    <s v="Edna Monroe Talley"/>
    <x v="1"/>
    <s v="Corporate"/>
    <x v="2"/>
    <x v="16"/>
    <s v="Jumbo Drum"/>
    <x v="229"/>
    <n v="90910"/>
    <n v="0.35"/>
    <x v="0"/>
    <x v="2"/>
    <x v="7"/>
    <s v="Seguin"/>
    <n v="78155"/>
    <x v="20"/>
    <n v="2015"/>
    <x v="1"/>
    <n v="12"/>
    <d v="2015-06-13T00:00:00"/>
    <n v="1"/>
    <n v="4637.4071999999996"/>
    <n v="13"/>
    <x v="291"/>
    <x v="0"/>
    <s v="Edna Monroe Talley Sharp 1540cs Digital Laser Copier United States"/>
    <s v="Shar"/>
  </r>
  <r>
    <n v="23210"/>
    <x v="3"/>
    <n v="0.08"/>
    <n v="115.99"/>
    <n v="5.99"/>
    <n v="550"/>
    <s v="Edna Monroe Talley"/>
    <x v="0"/>
    <s v="Corporate"/>
    <x v="2"/>
    <x v="5"/>
    <s v="Small Box"/>
    <x v="230"/>
    <n v="90910"/>
    <n v="0.56999999999999995"/>
    <x v="0"/>
    <x v="2"/>
    <x v="7"/>
    <s v="Seguin"/>
    <n v="78155"/>
    <x v="20"/>
    <n v="2015"/>
    <x v="1"/>
    <n v="12"/>
    <d v="2015-06-13T00:00:00"/>
    <n v="1"/>
    <n v="-239.54149999999998"/>
    <n v="1"/>
    <x v="292"/>
    <x v="1"/>
    <s v="Edna Monroe Talley 2160 United States"/>
    <s v="2160"/>
  </r>
  <r>
    <n v="24134"/>
    <x v="0"/>
    <n v="0"/>
    <n v="15.04"/>
    <n v="1.97"/>
    <n v="551"/>
    <s v="Peggy Chan"/>
    <x v="2"/>
    <s v="Corporate"/>
    <x v="0"/>
    <x v="7"/>
    <s v="Wrap Bag"/>
    <x v="231"/>
    <n v="90909"/>
    <n v="0.39"/>
    <x v="0"/>
    <x v="2"/>
    <x v="7"/>
    <s v="Sherman"/>
    <n v="75090"/>
    <x v="111"/>
    <n v="2015"/>
    <x v="0"/>
    <n v="30"/>
    <d v="2015-02-01T00:00:00"/>
    <n v="2"/>
    <n v="21.514199999999999"/>
    <n v="2"/>
    <x v="293"/>
    <x v="0"/>
    <s v="Peggy Chan White GlueTop Scratch Pads United States"/>
    <s v="Whit"/>
  </r>
  <r>
    <n v="2368"/>
    <x v="3"/>
    <n v="0"/>
    <n v="6.88"/>
    <n v="2"/>
    <n v="553"/>
    <s v="Kristine Connolly"/>
    <x v="0"/>
    <s v="Home Office"/>
    <x v="0"/>
    <x v="7"/>
    <s v="Wrap Bag"/>
    <x v="232"/>
    <n v="17155"/>
    <n v="0.39"/>
    <x v="0"/>
    <x v="0"/>
    <x v="1"/>
    <s v="Los Angeles"/>
    <n v="90008"/>
    <x v="9"/>
    <n v="2015"/>
    <x v="0"/>
    <n v="28"/>
    <d v="2015-01-29T00:00:00"/>
    <n v="1"/>
    <n v="34.068000000000005"/>
    <n v="36"/>
    <x v="294"/>
    <x v="0"/>
    <s v="Kristine Connolly Adams Phone Message Book, 200 Message Capacity, 8 1/16” x 11” United States"/>
    <s v="Adam"/>
  </r>
  <r>
    <n v="349"/>
    <x v="1"/>
    <n v="7.0000000000000007E-2"/>
    <n v="2036.48"/>
    <n v="14.7"/>
    <n v="553"/>
    <s v="Kristine Connolly"/>
    <x v="1"/>
    <s v="Corporate"/>
    <x v="2"/>
    <x v="6"/>
    <s v="Jumbo Drum"/>
    <x v="220"/>
    <n v="2433"/>
    <n v="0.55000000000000004"/>
    <x v="0"/>
    <x v="0"/>
    <x v="1"/>
    <s v="Los Angeles"/>
    <n v="90008"/>
    <x v="54"/>
    <n v="2015"/>
    <x v="2"/>
    <n v="21"/>
    <d v="2015-02-21T00:00:00"/>
    <n v="0"/>
    <n v="4073.25"/>
    <n v="25"/>
    <x v="295"/>
    <x v="0"/>
    <s v="Kristine Connolly Lexmark 4227 Plus Dot Matrix Printer United States"/>
    <s v="Lexm"/>
  </r>
  <r>
    <n v="1115"/>
    <x v="4"/>
    <n v="0.01"/>
    <n v="4.9800000000000004"/>
    <n v="7.44"/>
    <n v="553"/>
    <s v="Kristine Connolly"/>
    <x v="2"/>
    <s v="Corporate"/>
    <x v="0"/>
    <x v="7"/>
    <s v="Small Box"/>
    <x v="130"/>
    <n v="8165"/>
    <n v="0.36"/>
    <x v="0"/>
    <x v="0"/>
    <x v="1"/>
    <s v="Los Angeles"/>
    <n v="90008"/>
    <x v="112"/>
    <n v="2015"/>
    <x v="4"/>
    <n v="15"/>
    <d v="2015-04-24T00:00:00"/>
    <n v="9"/>
    <n v="-179.59199999999998"/>
    <n v="63"/>
    <x v="296"/>
    <x v="1"/>
    <s v="Kristine Connolly Xerox 1922 United States"/>
    <s v="Xero"/>
  </r>
  <r>
    <n v="64"/>
    <x v="3"/>
    <n v="0.08"/>
    <n v="124.49"/>
    <n v="51.94"/>
    <n v="553"/>
    <s v="Kristine Connolly"/>
    <x v="1"/>
    <s v="Corporate"/>
    <x v="1"/>
    <x v="11"/>
    <s v="Jumbo Box"/>
    <x v="156"/>
    <n v="359"/>
    <n v="0.63"/>
    <x v="0"/>
    <x v="0"/>
    <x v="1"/>
    <s v="Los Angeles"/>
    <n v="90008"/>
    <x v="49"/>
    <n v="2015"/>
    <x v="1"/>
    <n v="18"/>
    <d v="2015-06-19T00:00:00"/>
    <n v="1"/>
    <n v="-500.38"/>
    <n v="56"/>
    <x v="297"/>
    <x v="1"/>
    <s v="Kristine Connolly Bevis 36 x 72 Conference Tables United States"/>
    <s v="Bevi"/>
  </r>
  <r>
    <n v="18349"/>
    <x v="1"/>
    <n v="7.0000000000000007E-2"/>
    <n v="2036.48"/>
    <n v="14.7"/>
    <n v="555"/>
    <s v="Walter Young"/>
    <x v="1"/>
    <s v="Corporate"/>
    <x v="2"/>
    <x v="6"/>
    <s v="Jumbo Drum"/>
    <x v="220"/>
    <n v="86190"/>
    <n v="0.55000000000000004"/>
    <x v="0"/>
    <x v="0"/>
    <x v="17"/>
    <s v="Pleasant Grove"/>
    <n v="84062"/>
    <x v="54"/>
    <n v="2015"/>
    <x v="2"/>
    <n v="21"/>
    <d v="2015-02-21T00:00:00"/>
    <n v="0"/>
    <n v="6028.41"/>
    <n v="6"/>
    <x v="298"/>
    <x v="0"/>
    <s v="Walter Young Lexmark 4227 Plus Dot Matrix Printer United States"/>
    <s v="Lexm"/>
  </r>
  <r>
    <n v="19115"/>
    <x v="4"/>
    <n v="0.01"/>
    <n v="4.9800000000000004"/>
    <n v="7.44"/>
    <n v="555"/>
    <s v="Walter Young"/>
    <x v="2"/>
    <s v="Corporate"/>
    <x v="0"/>
    <x v="7"/>
    <s v="Small Box"/>
    <x v="130"/>
    <n v="86191"/>
    <n v="0.36"/>
    <x v="0"/>
    <x v="0"/>
    <x v="17"/>
    <s v="Pleasant Grove"/>
    <n v="84062"/>
    <x v="112"/>
    <n v="2015"/>
    <x v="4"/>
    <n v="15"/>
    <d v="2015-04-24T00:00:00"/>
    <n v="9"/>
    <n v="-161.6328"/>
    <n v="16"/>
    <x v="299"/>
    <x v="1"/>
    <s v="Walter Young Xerox 1922 United States"/>
    <s v="Xero"/>
  </r>
  <r>
    <n v="18064"/>
    <x v="3"/>
    <n v="0.08"/>
    <n v="124.49"/>
    <n v="51.94"/>
    <n v="555"/>
    <s v="Walter Young"/>
    <x v="1"/>
    <s v="Corporate"/>
    <x v="1"/>
    <x v="11"/>
    <s v="Jumbo Box"/>
    <x v="156"/>
    <n v="86192"/>
    <n v="0.63"/>
    <x v="0"/>
    <x v="0"/>
    <x v="17"/>
    <s v="Pleasant Grove"/>
    <n v="84062"/>
    <x v="49"/>
    <n v="2015"/>
    <x v="1"/>
    <n v="18"/>
    <d v="2015-06-19T00:00:00"/>
    <n v="1"/>
    <n v="-250.19"/>
    <n v="14"/>
    <x v="300"/>
    <x v="1"/>
    <s v="Walter Young Bevis 36 x 72 Conference Tables United States"/>
    <s v="Bevi"/>
  </r>
  <r>
    <n v="20368"/>
    <x v="3"/>
    <n v="0"/>
    <n v="6.88"/>
    <n v="2"/>
    <n v="556"/>
    <s v="Kristina Sanders"/>
    <x v="0"/>
    <s v="Home Office"/>
    <x v="0"/>
    <x v="7"/>
    <s v="Wrap Bag"/>
    <x v="232"/>
    <n v="86189"/>
    <n v="0.39"/>
    <x v="0"/>
    <x v="0"/>
    <x v="17"/>
    <s v="Provo"/>
    <n v="84604"/>
    <x v="9"/>
    <n v="2015"/>
    <x v="0"/>
    <n v="28"/>
    <d v="2015-01-29T00:00:00"/>
    <n v="1"/>
    <n v="46.147199999999991"/>
    <n v="9"/>
    <x v="301"/>
    <x v="0"/>
    <s v="Kristina Sanders Adams Phone Message Book, 200 Message Capacity, 8 1/16” x 11” United States"/>
    <s v="Adam"/>
  </r>
  <r>
    <n v="20369"/>
    <x v="3"/>
    <n v="0.03"/>
    <n v="32.479999999999997"/>
    <n v="35"/>
    <n v="556"/>
    <s v="Kristina Sanders"/>
    <x v="0"/>
    <s v="Home Office"/>
    <x v="0"/>
    <x v="10"/>
    <s v="Large Box"/>
    <x v="233"/>
    <n v="86189"/>
    <n v="0.81"/>
    <x v="0"/>
    <x v="0"/>
    <x v="17"/>
    <s v="Provo"/>
    <n v="84604"/>
    <x v="9"/>
    <n v="2015"/>
    <x v="0"/>
    <n v="28"/>
    <d v="2015-01-28T00:00:00"/>
    <n v="0"/>
    <n v="-1116.3348000000001"/>
    <n v="8"/>
    <x v="302"/>
    <x v="1"/>
    <s v="Kristina Sanders Fellowes Neat Ideas® Storage Cubes United States"/>
    <s v="Fell"/>
  </r>
  <r>
    <n v="21966"/>
    <x v="2"/>
    <n v="0.02"/>
    <n v="280.98"/>
    <n v="57"/>
    <n v="568"/>
    <s v="Peter McConnell"/>
    <x v="1"/>
    <s v="Consumer"/>
    <x v="1"/>
    <x v="1"/>
    <s v="Jumbo Drum"/>
    <x v="234"/>
    <n v="88879"/>
    <n v="0.78"/>
    <x v="0"/>
    <x v="3"/>
    <x v="37"/>
    <s v="Columbus"/>
    <n v="39701"/>
    <x v="30"/>
    <n v="2015"/>
    <x v="5"/>
    <n v="4"/>
    <d v="2015-03-05T00:00:00"/>
    <n v="1"/>
    <n v="1141.7939999999999"/>
    <n v="4"/>
    <x v="303"/>
    <x v="0"/>
    <s v="Peter McConnell Hon 2090 “Pillow Soft” Series Mid Back Swivel/Tilt Chairs United States"/>
    <s v="Hon "/>
  </r>
  <r>
    <n v="22667"/>
    <x v="1"/>
    <n v="0.09"/>
    <n v="70.97"/>
    <n v="3.5"/>
    <n v="568"/>
    <s v="Peter McConnell"/>
    <x v="2"/>
    <s v="Consumer"/>
    <x v="0"/>
    <x v="15"/>
    <s v="Small Box"/>
    <x v="235"/>
    <n v="88880"/>
    <n v="0.59"/>
    <x v="0"/>
    <x v="3"/>
    <x v="37"/>
    <s v="Columbus"/>
    <n v="39701"/>
    <x v="112"/>
    <n v="2015"/>
    <x v="4"/>
    <n v="15"/>
    <d v="2015-04-15T00:00:00"/>
    <n v="0"/>
    <n v="-99.568000000000012"/>
    <n v="12"/>
    <x v="304"/>
    <x v="1"/>
    <s v="Peter McConnell Tripp Lite Isotel 8 Ultra 8 Outlet Metal Surge United States"/>
    <s v="Trip"/>
  </r>
  <r>
    <n v="22736"/>
    <x v="3"/>
    <n v="0.08"/>
    <n v="67.28"/>
    <n v="19.989999999999998"/>
    <n v="568"/>
    <s v="Peter McConnell"/>
    <x v="0"/>
    <s v="Consumer"/>
    <x v="0"/>
    <x v="8"/>
    <s v="Small Box"/>
    <x v="236"/>
    <n v="88882"/>
    <n v="0.4"/>
    <x v="0"/>
    <x v="3"/>
    <x v="37"/>
    <s v="Columbus"/>
    <n v="39701"/>
    <x v="113"/>
    <n v="2015"/>
    <x v="4"/>
    <n v="1"/>
    <d v="2015-04-03T00:00:00"/>
    <n v="2"/>
    <n v="224.85059999999999"/>
    <n v="16"/>
    <x v="305"/>
    <x v="0"/>
    <s v="Peter McConnell Catalog Binders with Expanding Posts United States"/>
    <s v="Cata"/>
  </r>
  <r>
    <n v="26038"/>
    <x v="4"/>
    <n v="0.06"/>
    <n v="7.99"/>
    <n v="5.03"/>
    <n v="570"/>
    <s v="Katharine Bass"/>
    <x v="2"/>
    <s v="Consumer"/>
    <x v="2"/>
    <x v="5"/>
    <s v="Medium Box"/>
    <x v="145"/>
    <n v="88881"/>
    <n v="0.6"/>
    <x v="0"/>
    <x v="0"/>
    <x v="34"/>
    <s v="Henderson"/>
    <n v="89015"/>
    <x v="107"/>
    <n v="2015"/>
    <x v="0"/>
    <n v="13"/>
    <d v="2015-01-13T00:00:00"/>
    <n v="0"/>
    <n v="-122.13300000000001"/>
    <n v="10"/>
    <x v="306"/>
    <x v="1"/>
    <s v="Katharine Bass Bell Sonecor JB700 Caller ID United States"/>
    <s v="Bell"/>
  </r>
  <r>
    <n v="23719"/>
    <x v="2"/>
    <n v="0.05"/>
    <n v="4.13"/>
    <n v="5.04"/>
    <n v="573"/>
    <s v="Vanessa Winstead"/>
    <x v="2"/>
    <s v="Home Office"/>
    <x v="0"/>
    <x v="8"/>
    <s v="Small Box"/>
    <x v="237"/>
    <n v="86555"/>
    <n v="0.38"/>
    <x v="0"/>
    <x v="2"/>
    <x v="12"/>
    <s v="Pekin"/>
    <n v="61554"/>
    <x v="114"/>
    <n v="2015"/>
    <x v="5"/>
    <n v="13"/>
    <d v="2015-03-14T00:00:00"/>
    <n v="1"/>
    <n v="-12.1555"/>
    <n v="1"/>
    <x v="307"/>
    <x v="1"/>
    <s v="Vanessa Winstead ACCOHIDE® 3-Ring Binder, Blue, 1&quot; United States"/>
    <s v="ACCO"/>
  </r>
  <r>
    <n v="21992"/>
    <x v="0"/>
    <n v="0.08"/>
    <n v="415.88"/>
    <n v="11.37"/>
    <n v="573"/>
    <s v="Vanessa Winstead"/>
    <x v="2"/>
    <s v="Corporate"/>
    <x v="0"/>
    <x v="10"/>
    <s v="Small Box"/>
    <x v="165"/>
    <n v="86556"/>
    <n v="0.56999999999999995"/>
    <x v="0"/>
    <x v="2"/>
    <x v="12"/>
    <s v="Pekin"/>
    <n v="61554"/>
    <x v="115"/>
    <n v="2015"/>
    <x v="2"/>
    <n v="26"/>
    <d v="2015-02-27T00:00:00"/>
    <n v="1"/>
    <n v="-269.08440000000002"/>
    <n v="1"/>
    <x v="308"/>
    <x v="1"/>
    <s v="Vanessa Winstead Deluxe Rollaway Locking File with Drawer United States"/>
    <s v="Delu"/>
  </r>
  <r>
    <n v="21325"/>
    <x v="4"/>
    <n v="0.06"/>
    <n v="4.4800000000000004"/>
    <n v="49"/>
    <n v="576"/>
    <s v="Gordon Lyon"/>
    <x v="2"/>
    <s v="Corporate"/>
    <x v="0"/>
    <x v="15"/>
    <s v="Large Box"/>
    <x v="238"/>
    <n v="88645"/>
    <n v="0.6"/>
    <x v="0"/>
    <x v="0"/>
    <x v="1"/>
    <s v="Pomona"/>
    <n v="91767"/>
    <x v="107"/>
    <n v="2015"/>
    <x v="0"/>
    <n v="13"/>
    <d v="2015-01-17T00:00:00"/>
    <n v="4"/>
    <n v="-566"/>
    <n v="4"/>
    <x v="309"/>
    <x v="1"/>
    <s v="Gordon Lyon Hoover Portapower™ Portable Vacuum United States"/>
    <s v="Hoov"/>
  </r>
  <r>
    <n v="18664"/>
    <x v="3"/>
    <n v="0.03"/>
    <n v="162.93"/>
    <n v="19.989999999999998"/>
    <n v="578"/>
    <s v="Evan K Bullard"/>
    <x v="2"/>
    <s v="Corporate"/>
    <x v="0"/>
    <x v="4"/>
    <s v="Small Box"/>
    <x v="239"/>
    <n v="88644"/>
    <n v="0.39"/>
    <x v="0"/>
    <x v="1"/>
    <x v="18"/>
    <s v="Naugatuck"/>
    <n v="6770"/>
    <x v="116"/>
    <n v="2015"/>
    <x v="3"/>
    <n v="13"/>
    <d v="2015-05-14T00:00:00"/>
    <n v="1"/>
    <n v="293.14"/>
    <n v="3"/>
    <x v="310"/>
    <x v="0"/>
    <s v="Evan K Bullard Multimedia Mailers United States"/>
    <s v="Mult"/>
  </r>
  <r>
    <n v="18665"/>
    <x v="3"/>
    <n v="0.01"/>
    <n v="11.58"/>
    <n v="5.72"/>
    <n v="579"/>
    <s v="Marlene Abrams"/>
    <x v="2"/>
    <s v="Corporate"/>
    <x v="0"/>
    <x v="4"/>
    <s v="Small Box"/>
    <x v="240"/>
    <n v="88644"/>
    <n v="0.35"/>
    <x v="0"/>
    <x v="1"/>
    <x v="18"/>
    <s v="Seymour"/>
    <n v="6478"/>
    <x v="116"/>
    <n v="2015"/>
    <x v="3"/>
    <n v="13"/>
    <d v="2015-05-15T00:00:00"/>
    <n v="2"/>
    <n v="-6.61"/>
    <n v="2"/>
    <x v="311"/>
    <x v="1"/>
    <s v="Marlene Abrams Peel &amp; Seel® Recycled Catalog Envelopes, Brown United States"/>
    <s v="Peel"/>
  </r>
  <r>
    <n v="18662"/>
    <x v="3"/>
    <n v="0.01"/>
    <n v="55.99"/>
    <n v="5"/>
    <n v="580"/>
    <s v="Kathryn Patrick"/>
    <x v="2"/>
    <s v="Corporate"/>
    <x v="2"/>
    <x v="5"/>
    <s v="Small Pack"/>
    <x v="241"/>
    <n v="88644"/>
    <n v="0.8"/>
    <x v="0"/>
    <x v="1"/>
    <x v="14"/>
    <s v="Auburn"/>
    <n v="4210"/>
    <x v="116"/>
    <n v="2015"/>
    <x v="3"/>
    <n v="13"/>
    <d v="2015-05-14T00:00:00"/>
    <n v="1"/>
    <n v="-57.541000000000004"/>
    <n v="12"/>
    <x v="312"/>
    <x v="1"/>
    <s v="Kathryn Patrick Accessory6 United States"/>
    <s v="Acce"/>
  </r>
  <r>
    <n v="24180"/>
    <x v="1"/>
    <n v="0.04"/>
    <n v="15.51"/>
    <n v="17.78"/>
    <n v="584"/>
    <s v="Timothy Currie"/>
    <x v="2"/>
    <s v="Corporate"/>
    <x v="0"/>
    <x v="10"/>
    <s v="Small Box"/>
    <x v="242"/>
    <n v="88646"/>
    <n v="0.59"/>
    <x v="0"/>
    <x v="1"/>
    <x v="15"/>
    <s v="Woburn"/>
    <n v="1801"/>
    <x v="72"/>
    <n v="2015"/>
    <x v="0"/>
    <n v="21"/>
    <d v="2015-01-23T00:00:00"/>
    <n v="2"/>
    <n v="-266.22000000000003"/>
    <n v="7"/>
    <x v="313"/>
    <x v="1"/>
    <s v="Timothy Currie Tenex File Box, Personal Filing Tote with Lid, Black United States"/>
    <s v="Tene"/>
  </r>
  <r>
    <n v="18663"/>
    <x v="3"/>
    <n v="0.06"/>
    <n v="13.9"/>
    <n v="7.59"/>
    <n v="585"/>
    <s v="William Larson"/>
    <x v="2"/>
    <s v="Corporate"/>
    <x v="0"/>
    <x v="12"/>
    <s v="Small Pack"/>
    <x v="243"/>
    <n v="88644"/>
    <n v="0.56000000000000005"/>
    <x v="0"/>
    <x v="1"/>
    <x v="16"/>
    <s v="Concord"/>
    <n v="3301"/>
    <x v="116"/>
    <n v="2015"/>
    <x v="3"/>
    <n v="13"/>
    <d v="2015-05-14T00:00:00"/>
    <n v="1"/>
    <n v="-67.59"/>
    <n v="12"/>
    <x v="314"/>
    <x v="1"/>
    <s v="William Larson Acme Hot Forged Carbon Steel Scissors with Nickel-Plated Handles, 3 7/8&quot; Cut, 8&quot;L United States"/>
    <s v="Acme"/>
  </r>
  <r>
    <n v="19781"/>
    <x v="2"/>
    <n v="0.08"/>
    <n v="30.53"/>
    <n v="19.989999999999998"/>
    <n v="592"/>
    <s v="Eva Silverman"/>
    <x v="2"/>
    <s v="Small Business"/>
    <x v="0"/>
    <x v="9"/>
    <s v="Small Box"/>
    <x v="244"/>
    <n v="86307"/>
    <n v="0.39"/>
    <x v="0"/>
    <x v="2"/>
    <x v="12"/>
    <s v="Wilmette"/>
    <n v="60091"/>
    <x v="60"/>
    <n v="2015"/>
    <x v="0"/>
    <n v="17"/>
    <d v="2015-01-17T00:00:00"/>
    <n v="0"/>
    <n v="-239.8656"/>
    <n v="10"/>
    <x v="315"/>
    <x v="1"/>
    <s v="Eva Silverman Avery 4027 File Folder Labels for Dot Matrix Printers, 5000 Labels per Box, White United States"/>
    <s v="Aver"/>
  </r>
  <r>
    <n v="19782"/>
    <x v="2"/>
    <n v="0.01"/>
    <n v="1.68"/>
    <n v="1.57"/>
    <n v="593"/>
    <s v="Joel Huffman"/>
    <x v="2"/>
    <s v="Small Business"/>
    <x v="0"/>
    <x v="0"/>
    <s v="Wrap Bag"/>
    <x v="15"/>
    <n v="86307"/>
    <n v="0.59"/>
    <x v="0"/>
    <x v="2"/>
    <x v="12"/>
    <s v="Woodridge"/>
    <n v="60517"/>
    <x v="60"/>
    <n v="2015"/>
    <x v="0"/>
    <n v="17"/>
    <d v="2015-01-19T00:00:00"/>
    <n v="2"/>
    <n v="-53.444000000000003"/>
    <n v="12"/>
    <x v="316"/>
    <x v="1"/>
    <s v="Joel Huffman Newell 323 United States"/>
    <s v="Newe"/>
  </r>
  <r>
    <n v="22996"/>
    <x v="2"/>
    <n v="0.09"/>
    <n v="13.79"/>
    <n v="8.7799999999999994"/>
    <n v="594"/>
    <s v="Charlie Moore"/>
    <x v="2"/>
    <s v="Consumer"/>
    <x v="1"/>
    <x v="2"/>
    <s v="Small Box"/>
    <x v="245"/>
    <n v="86309"/>
    <n v="0.43"/>
    <x v="0"/>
    <x v="2"/>
    <x v="38"/>
    <s v="Anderson"/>
    <n v="46016"/>
    <x v="24"/>
    <n v="2015"/>
    <x v="5"/>
    <n v="15"/>
    <d v="2015-03-17T00:00:00"/>
    <n v="2"/>
    <n v="-22.12"/>
    <n v="1"/>
    <x v="317"/>
    <x v="1"/>
    <s v="Charlie Moore 9-3/4 Diameter Round Wall Clock United States"/>
    <s v="9-3/"/>
  </r>
  <r>
    <n v="21662"/>
    <x v="2"/>
    <n v="0.04"/>
    <n v="39.479999999999997"/>
    <n v="1.99"/>
    <n v="594"/>
    <s v="Charlie Moore"/>
    <x v="2"/>
    <s v="Consumer"/>
    <x v="2"/>
    <x v="13"/>
    <s v="Small Pack"/>
    <x v="246"/>
    <n v="86311"/>
    <n v="0.54"/>
    <x v="0"/>
    <x v="2"/>
    <x v="38"/>
    <s v="Anderson"/>
    <n v="46016"/>
    <x v="117"/>
    <n v="2015"/>
    <x v="1"/>
    <n v="19"/>
    <d v="2015-06-22T00:00:00"/>
    <n v="3"/>
    <n v="484.84919999999994"/>
    <n v="18"/>
    <x v="318"/>
    <x v="0"/>
    <s v="Charlie Moore 80 Minute CD-R Spindle, 100/Pack - Staples United States"/>
    <s v="80 M"/>
  </r>
  <r>
    <n v="21663"/>
    <x v="2"/>
    <n v="0.04"/>
    <n v="3.7"/>
    <n v="1.61"/>
    <n v="594"/>
    <s v="Charlie Moore"/>
    <x v="2"/>
    <s v="Consumer"/>
    <x v="1"/>
    <x v="2"/>
    <s v="Wrap Bag"/>
    <x v="247"/>
    <n v="86311"/>
    <n v="0.44"/>
    <x v="0"/>
    <x v="2"/>
    <x v="38"/>
    <s v="Anderson"/>
    <n v="46016"/>
    <x v="117"/>
    <n v="2015"/>
    <x v="1"/>
    <n v="19"/>
    <d v="2015-06-20T00:00:00"/>
    <n v="1"/>
    <n v="18"/>
    <n v="18"/>
    <x v="319"/>
    <x v="0"/>
    <s v="Charlie Moore 3M Hangers With Command Adhesive United States"/>
    <s v="3M H"/>
  </r>
  <r>
    <n v="24480"/>
    <x v="2"/>
    <n v="0.03"/>
    <n v="3.8"/>
    <n v="1.49"/>
    <n v="596"/>
    <s v="Doris Fitzpatrick"/>
    <x v="2"/>
    <s v="Consumer"/>
    <x v="0"/>
    <x v="8"/>
    <s v="Small Box"/>
    <x v="27"/>
    <n v="86308"/>
    <n v="0.38"/>
    <x v="0"/>
    <x v="2"/>
    <x v="38"/>
    <s v="Carmel"/>
    <n v="46032"/>
    <x v="2"/>
    <n v="2015"/>
    <x v="2"/>
    <n v="15"/>
    <d v="2015-02-17T00:00:00"/>
    <n v="2"/>
    <n v="15.2745"/>
    <n v="6"/>
    <x v="320"/>
    <x v="0"/>
    <s v="Doris Fitzpatrick Durable Pressboard Binders United States"/>
    <s v="Dura"/>
  </r>
  <r>
    <n v="24481"/>
    <x v="2"/>
    <n v="7.0000000000000007E-2"/>
    <n v="7.98"/>
    <n v="1.25"/>
    <n v="596"/>
    <s v="Doris Fitzpatrick"/>
    <x v="2"/>
    <s v="Consumer"/>
    <x v="0"/>
    <x v="7"/>
    <s v="Wrap Bag"/>
    <x v="248"/>
    <n v="86308"/>
    <n v="0.35"/>
    <x v="0"/>
    <x v="2"/>
    <x v="38"/>
    <s v="Carmel"/>
    <n v="46032"/>
    <x v="2"/>
    <n v="2015"/>
    <x v="2"/>
    <n v="15"/>
    <d v="2015-02-17T00:00:00"/>
    <n v="2"/>
    <n v="26.585699999999999"/>
    <n v="5"/>
    <x v="321"/>
    <x v="0"/>
    <s v="Doris Fitzpatrick Adams Telephone Message Book w/Frequently-Called Numbers Space, 400 Messages per Book United States"/>
    <s v="Adam"/>
  </r>
  <r>
    <n v="24482"/>
    <x v="2"/>
    <n v="7.0000000000000007E-2"/>
    <n v="417.4"/>
    <n v="75.23"/>
    <n v="596"/>
    <s v="Doris Fitzpatrick"/>
    <x v="1"/>
    <s v="Consumer"/>
    <x v="1"/>
    <x v="11"/>
    <s v="Jumbo Box"/>
    <x v="249"/>
    <n v="86308"/>
    <n v="0.79"/>
    <x v="0"/>
    <x v="2"/>
    <x v="38"/>
    <s v="Carmel"/>
    <n v="46032"/>
    <x v="2"/>
    <n v="2015"/>
    <x v="2"/>
    <n v="15"/>
    <d v="2015-02-16T00:00:00"/>
    <n v="1"/>
    <n v="-575.35199999999998"/>
    <n v="12"/>
    <x v="322"/>
    <x v="1"/>
    <s v="Doris Fitzpatrick Bretford “Just In Time” Height-Adjustable Multi-Task Work Tables United States"/>
    <s v="Bret"/>
  </r>
  <r>
    <n v="25949"/>
    <x v="1"/>
    <n v="0.1"/>
    <n v="6.48"/>
    <n v="5.9"/>
    <n v="597"/>
    <s v="Alexandra Wise"/>
    <x v="2"/>
    <s v="Small Business"/>
    <x v="0"/>
    <x v="7"/>
    <s v="Small Box"/>
    <x v="250"/>
    <n v="86310"/>
    <n v="0.37"/>
    <x v="0"/>
    <x v="2"/>
    <x v="38"/>
    <s v="Columbus"/>
    <n v="47201"/>
    <x v="69"/>
    <n v="2015"/>
    <x v="1"/>
    <n v="10"/>
    <d v="2015-06-10T00:00:00"/>
    <n v="0"/>
    <n v="-51.634999999999998"/>
    <n v="19"/>
    <x v="323"/>
    <x v="1"/>
    <s v="Alexandra Wise Xerox 1976 United States"/>
    <s v="Xero"/>
  </r>
  <r>
    <n v="21274"/>
    <x v="3"/>
    <n v="0.06"/>
    <n v="6.48"/>
    <n v="7.37"/>
    <n v="600"/>
    <s v="Vickie Morse"/>
    <x v="2"/>
    <s v="Corporate"/>
    <x v="0"/>
    <x v="7"/>
    <s v="Small Box"/>
    <x v="251"/>
    <n v="87579"/>
    <n v="0.37"/>
    <x v="0"/>
    <x v="1"/>
    <x v="30"/>
    <s v="Reisterstown"/>
    <n v="21136"/>
    <x v="114"/>
    <n v="2015"/>
    <x v="5"/>
    <n v="13"/>
    <d v="2015-03-14T00:00:00"/>
    <n v="1"/>
    <n v="-75.44"/>
    <n v="5"/>
    <x v="324"/>
    <x v="1"/>
    <s v="Vickie Morse Xerox 210 United States"/>
    <s v="Xero"/>
  </r>
  <r>
    <n v="20929"/>
    <x v="1"/>
    <n v="0.02"/>
    <n v="35.99"/>
    <n v="5"/>
    <n v="603"/>
    <s v="Gretchen Ball"/>
    <x v="2"/>
    <s v="Home Office"/>
    <x v="2"/>
    <x v="5"/>
    <s v="Small Box"/>
    <x v="252"/>
    <n v="87020"/>
    <n v="0.85"/>
    <x v="0"/>
    <x v="0"/>
    <x v="21"/>
    <s v="Pueblo"/>
    <n v="81001"/>
    <x v="118"/>
    <n v="2015"/>
    <x v="2"/>
    <n v="3"/>
    <d v="2015-02-05T00:00:00"/>
    <n v="2"/>
    <n v="-120.934"/>
    <n v="7"/>
    <x v="325"/>
    <x v="1"/>
    <s v="Gretchen Ball Accessory27 United States"/>
    <s v="Acce"/>
  </r>
  <r>
    <n v="4015"/>
    <x v="2"/>
    <n v="0.09"/>
    <n v="154.13"/>
    <n v="69"/>
    <n v="604"/>
    <s v="Lindsay P Ashley"/>
    <x v="0"/>
    <s v="Corporate"/>
    <x v="1"/>
    <x v="11"/>
    <s v="Large Box"/>
    <x v="66"/>
    <n v="28647"/>
    <n v="0.68"/>
    <x v="0"/>
    <x v="0"/>
    <x v="1"/>
    <s v="Los Angeles"/>
    <n v="90045"/>
    <x v="88"/>
    <n v="2015"/>
    <x v="5"/>
    <n v="14"/>
    <d v="2015-03-15T00:00:00"/>
    <n v="1"/>
    <n v="-1763.7477000000003"/>
    <n v="38"/>
    <x v="326"/>
    <x v="1"/>
    <s v="Lindsay P Ashley Laminate Occasional Tables United States"/>
    <s v="Lami"/>
  </r>
  <r>
    <n v="4903"/>
    <x v="2"/>
    <n v="0.03"/>
    <n v="1.88"/>
    <n v="1.49"/>
    <n v="604"/>
    <s v="Lindsay P Ashley"/>
    <x v="2"/>
    <s v="Home Office"/>
    <x v="0"/>
    <x v="8"/>
    <s v="Small Box"/>
    <x v="83"/>
    <n v="34882"/>
    <n v="0.37"/>
    <x v="0"/>
    <x v="0"/>
    <x v="1"/>
    <s v="Los Angeles"/>
    <n v="90045"/>
    <x v="76"/>
    <n v="2015"/>
    <x v="0"/>
    <n v="24"/>
    <d v="2015-01-25T00:00:00"/>
    <n v="1"/>
    <n v="-15.099500000000001"/>
    <n v="52"/>
    <x v="327"/>
    <x v="1"/>
    <s v="Lindsay P Ashley Staples® General Use 3-Ring Binders United States"/>
    <s v="Stap"/>
  </r>
  <r>
    <n v="22015"/>
    <x v="2"/>
    <n v="0.09"/>
    <n v="154.13"/>
    <n v="69"/>
    <n v="605"/>
    <s v="Alison Peters Wooten"/>
    <x v="0"/>
    <s v="Corporate"/>
    <x v="1"/>
    <x v="11"/>
    <s v="Large Box"/>
    <x v="66"/>
    <n v="91144"/>
    <n v="0.68"/>
    <x v="0"/>
    <x v="1"/>
    <x v="4"/>
    <s v="West Islip"/>
    <n v="11795"/>
    <x v="88"/>
    <n v="2015"/>
    <x v="5"/>
    <n v="14"/>
    <d v="2015-03-15T00:00:00"/>
    <n v="1"/>
    <n v="-1763.7477000000003"/>
    <n v="10"/>
    <x v="328"/>
    <x v="1"/>
    <s v="Alison Peters Wooten Laminate Occasional Tables United States"/>
    <s v="Lami"/>
  </r>
  <r>
    <n v="18492"/>
    <x v="1"/>
    <n v="0.02"/>
    <n v="15.57"/>
    <n v="1.39"/>
    <n v="617"/>
    <s v="Brett Schultz"/>
    <x v="2"/>
    <s v="Consumer"/>
    <x v="0"/>
    <x v="4"/>
    <s v="Small Box"/>
    <x v="253"/>
    <n v="88198"/>
    <n v="0.38"/>
    <x v="0"/>
    <x v="0"/>
    <x v="21"/>
    <s v="Pueblo"/>
    <n v="81001"/>
    <x v="119"/>
    <n v="2015"/>
    <x v="4"/>
    <n v="29"/>
    <d v="2015-04-30T00:00:00"/>
    <n v="1"/>
    <n v="23.5428"/>
    <n v="3"/>
    <x v="329"/>
    <x v="0"/>
    <s v="Brett Schultz Park Ridge™ Embossed Executive Business Envelopes United States"/>
    <s v="Park"/>
  </r>
  <r>
    <n v="18493"/>
    <x v="1"/>
    <n v="0.02"/>
    <n v="20.89"/>
    <n v="11.52"/>
    <n v="617"/>
    <s v="Brett Schultz"/>
    <x v="2"/>
    <s v="Consumer"/>
    <x v="0"/>
    <x v="10"/>
    <s v="Small Box"/>
    <x v="254"/>
    <n v="88198"/>
    <n v="0.83"/>
    <x v="0"/>
    <x v="0"/>
    <x v="21"/>
    <s v="Pueblo"/>
    <n v="81001"/>
    <x v="119"/>
    <n v="2015"/>
    <x v="4"/>
    <n v="29"/>
    <d v="2015-04-30T00:00:00"/>
    <n v="1"/>
    <n v="-276.11279999999999"/>
    <n v="13"/>
    <x v="330"/>
    <x v="1"/>
    <s v="Brett Schultz Iris® 3-Drawer Stacking Bin, Black United States"/>
    <s v="Iris"/>
  </r>
  <r>
    <n v="22196"/>
    <x v="2"/>
    <n v="0.06"/>
    <n v="17.98"/>
    <n v="4"/>
    <n v="618"/>
    <s v="Robert Cowan"/>
    <x v="2"/>
    <s v="Consumer"/>
    <x v="2"/>
    <x v="13"/>
    <s v="Small Box"/>
    <x v="49"/>
    <n v="88197"/>
    <n v="0.79"/>
    <x v="0"/>
    <x v="0"/>
    <x v="21"/>
    <s v="Pueblo West"/>
    <n v="81007"/>
    <x v="120"/>
    <n v="2015"/>
    <x v="5"/>
    <n v="24"/>
    <d v="2015-03-25T00:00:00"/>
    <n v="1"/>
    <n v="-78.13"/>
    <n v="4"/>
    <x v="331"/>
    <x v="1"/>
    <s v="Robert Cowan Belkin 107-key enhanced keyboard, USB/PS/2 interface United States"/>
    <s v="Belk"/>
  </r>
  <r>
    <n v="18490"/>
    <x v="1"/>
    <n v="0.06"/>
    <n v="5.38"/>
    <n v="5.24"/>
    <n v="618"/>
    <s v="Robert Cowan"/>
    <x v="0"/>
    <s v="Consumer"/>
    <x v="0"/>
    <x v="8"/>
    <s v="Small Box"/>
    <x v="255"/>
    <n v="88198"/>
    <n v="0.36"/>
    <x v="0"/>
    <x v="0"/>
    <x v="21"/>
    <s v="Pueblo West"/>
    <n v="81007"/>
    <x v="119"/>
    <n v="2015"/>
    <x v="4"/>
    <n v="29"/>
    <d v="2015-04-30T00:00:00"/>
    <n v="1"/>
    <n v="-64.670940000000002"/>
    <n v="14"/>
    <x v="332"/>
    <x v="1"/>
    <s v="Robert Cowan Acco PRESSTEX® Data Binder with Storage Hooks, Dark Blue, 14 7/8&quot; X 11&quot; United States"/>
    <s v="Acco"/>
  </r>
  <r>
    <n v="18491"/>
    <x v="1"/>
    <n v="0.03"/>
    <n v="7.35"/>
    <n v="5.96"/>
    <n v="618"/>
    <s v="Robert Cowan"/>
    <x v="2"/>
    <s v="Consumer"/>
    <x v="0"/>
    <x v="7"/>
    <s v="Small Box"/>
    <x v="256"/>
    <n v="88198"/>
    <n v="0.38"/>
    <x v="0"/>
    <x v="0"/>
    <x v="21"/>
    <s v="Pueblo West"/>
    <n v="81007"/>
    <x v="119"/>
    <n v="2015"/>
    <x v="4"/>
    <n v="29"/>
    <d v="2015-04-30T00:00:00"/>
    <n v="1"/>
    <n v="-11.113199999999999"/>
    <n v="1"/>
    <x v="333"/>
    <x v="1"/>
    <s v="Robert Cowan 1/4 Fold Party Design Invitations &amp; White Envelopes, 24 8-1/2&quot; X 11&quot; Cards, 25 Env./Pack United States"/>
    <s v="1/4 "/>
  </r>
  <r>
    <n v="25539"/>
    <x v="2"/>
    <n v="0.03"/>
    <n v="14.2"/>
    <n v="5.3"/>
    <n v="619"/>
    <s v="Howard Rogers"/>
    <x v="2"/>
    <s v="Consumer"/>
    <x v="1"/>
    <x v="2"/>
    <s v="Wrap Bag"/>
    <x v="257"/>
    <n v="88196"/>
    <n v="0.46"/>
    <x v="0"/>
    <x v="2"/>
    <x v="22"/>
    <s v="Southgate"/>
    <n v="48195"/>
    <x v="0"/>
    <n v="2015"/>
    <x v="0"/>
    <n v="7"/>
    <d v="2015-01-08T00:00:00"/>
    <n v="1"/>
    <n v="107.02"/>
    <n v="14"/>
    <x v="334"/>
    <x v="0"/>
    <s v="Howard Rogers Coloredge Poster Frame United States"/>
    <s v="Colo"/>
  </r>
  <r>
    <n v="22248"/>
    <x v="3"/>
    <n v="0.1"/>
    <n v="6.88"/>
    <n v="2"/>
    <n v="621"/>
    <s v="Heather Stern"/>
    <x v="2"/>
    <s v="Home Office"/>
    <x v="0"/>
    <x v="7"/>
    <s v="Wrap Bag"/>
    <x v="232"/>
    <n v="91432"/>
    <n v="0.39"/>
    <x v="0"/>
    <x v="1"/>
    <x v="18"/>
    <s v="Newington"/>
    <n v="6111"/>
    <x v="115"/>
    <n v="2015"/>
    <x v="2"/>
    <n v="26"/>
    <d v="2015-02-27T00:00:00"/>
    <n v="1"/>
    <n v="18.420000000000002"/>
    <n v="5"/>
    <x v="335"/>
    <x v="0"/>
    <s v="Heather Stern Adams Phone Message Book, 200 Message Capacity, 8 1/16” x 11” United States"/>
    <s v="Adam"/>
  </r>
  <r>
    <n v="22247"/>
    <x v="3"/>
    <n v="0.06"/>
    <n v="195.99"/>
    <n v="8.99"/>
    <n v="622"/>
    <s v="Hazel Khan"/>
    <x v="2"/>
    <s v="Home Office"/>
    <x v="2"/>
    <x v="5"/>
    <s v="Small Box"/>
    <x v="258"/>
    <n v="91432"/>
    <n v="0.6"/>
    <x v="0"/>
    <x v="1"/>
    <x v="14"/>
    <s v="Auburn"/>
    <n v="4210"/>
    <x v="115"/>
    <n v="2015"/>
    <x v="2"/>
    <n v="26"/>
    <d v="2015-02-28T00:00:00"/>
    <n v="2"/>
    <n v="349.47"/>
    <n v="6"/>
    <x v="336"/>
    <x v="0"/>
    <s v="Hazel Khan T28 WORLD United States"/>
    <s v="T28 "/>
  </r>
  <r>
    <n v="24880"/>
    <x v="0"/>
    <n v="0.05"/>
    <n v="6.48"/>
    <n v="8.4"/>
    <n v="623"/>
    <s v="Jenny Petty"/>
    <x v="2"/>
    <s v="Home Office"/>
    <x v="0"/>
    <x v="7"/>
    <s v="Small Box"/>
    <x v="259"/>
    <n v="91433"/>
    <n v="0.37"/>
    <x v="0"/>
    <x v="1"/>
    <x v="16"/>
    <s v="Manchester"/>
    <n v="3101"/>
    <x v="113"/>
    <n v="2015"/>
    <x v="4"/>
    <n v="1"/>
    <d v="2015-04-03T00:00:00"/>
    <n v="2"/>
    <n v="-226.34640000000002"/>
    <n v="21"/>
    <x v="337"/>
    <x v="1"/>
    <s v="Jenny Petty Xerox 212 United States"/>
    <s v="Xero"/>
  </r>
  <r>
    <n v="24881"/>
    <x v="0"/>
    <n v="0.05"/>
    <n v="55.99"/>
    <n v="5"/>
    <n v="624"/>
    <s v="Terry Klein"/>
    <x v="2"/>
    <s v="Home Office"/>
    <x v="2"/>
    <x v="5"/>
    <s v="Small Pack"/>
    <x v="241"/>
    <n v="91433"/>
    <n v="0.8"/>
    <x v="0"/>
    <x v="1"/>
    <x v="9"/>
    <s v="Rutland"/>
    <n v="5701"/>
    <x v="113"/>
    <n v="2015"/>
    <x v="4"/>
    <n v="1"/>
    <d v="2015-04-01T00:00:00"/>
    <n v="0"/>
    <n v="-281.17583999999999"/>
    <n v="2"/>
    <x v="338"/>
    <x v="1"/>
    <s v="Terry Klein Accessory6 United States"/>
    <s v="Acce"/>
  </r>
  <r>
    <n v="21718"/>
    <x v="3"/>
    <n v="0.02"/>
    <n v="419.19"/>
    <n v="19.989999999999998"/>
    <n v="627"/>
    <s v="Scott McKenna"/>
    <x v="2"/>
    <s v="Corporate"/>
    <x v="0"/>
    <x v="10"/>
    <s v="Small Box"/>
    <x v="260"/>
    <n v="90469"/>
    <n v="0.57999999999999996"/>
    <x v="0"/>
    <x v="1"/>
    <x v="10"/>
    <s v="Steubenville"/>
    <n v="43952"/>
    <x v="109"/>
    <n v="2015"/>
    <x v="4"/>
    <n v="21"/>
    <d v="2015-04-22T00:00:00"/>
    <n v="1"/>
    <n v="6610.2"/>
    <n v="22"/>
    <x v="339"/>
    <x v="0"/>
    <s v="Scott McKenna Smead Adjustable Mobile File Trolley with Lockable Top United States"/>
    <s v="Smea"/>
  </r>
  <r>
    <n v="19364"/>
    <x v="0"/>
    <n v="0.01"/>
    <n v="2.08"/>
    <n v="5.33"/>
    <n v="635"/>
    <s v="Juan Justice"/>
    <x v="2"/>
    <s v="Corporate"/>
    <x v="1"/>
    <x v="2"/>
    <s v="Small Box"/>
    <x v="261"/>
    <n v="89284"/>
    <n v="0.43"/>
    <x v="0"/>
    <x v="2"/>
    <x v="3"/>
    <s v="Saint Paul"/>
    <n v="55106"/>
    <x v="121"/>
    <n v="2015"/>
    <x v="4"/>
    <n v="5"/>
    <d v="2015-04-05T00:00:00"/>
    <n v="0"/>
    <n v="-103.7124"/>
    <n v="12"/>
    <x v="340"/>
    <x v="1"/>
    <s v="Juan Justice Eldon® Wave Desk Accessories United States"/>
    <s v="Eldo"/>
  </r>
  <r>
    <n v="19365"/>
    <x v="0"/>
    <n v="0.03"/>
    <n v="370.98"/>
    <n v="99"/>
    <n v="635"/>
    <s v="Juan Justice"/>
    <x v="1"/>
    <s v="Corporate"/>
    <x v="0"/>
    <x v="10"/>
    <s v="Jumbo Drum"/>
    <x v="262"/>
    <n v="89284"/>
    <n v="0.65"/>
    <x v="0"/>
    <x v="2"/>
    <x v="3"/>
    <s v="Saint Paul"/>
    <n v="55106"/>
    <x v="121"/>
    <n v="2015"/>
    <x v="4"/>
    <n v="5"/>
    <d v="2015-04-06T00:00:00"/>
    <n v="1"/>
    <n v="-124.2864"/>
    <n v="6"/>
    <x v="341"/>
    <x v="1"/>
    <s v="Juan Justice Sauder Facets Collection Locker/File Cabinet, Sky Alder Finish United States"/>
    <s v="Saud"/>
  </r>
  <r>
    <n v="19539"/>
    <x v="4"/>
    <n v="0.06"/>
    <n v="160.97999999999999"/>
    <n v="35.020000000000003"/>
    <n v="637"/>
    <s v="Christopher Bryant"/>
    <x v="1"/>
    <s v="Consumer"/>
    <x v="1"/>
    <x v="14"/>
    <s v="Jumbo Box"/>
    <x v="263"/>
    <n v="87953"/>
    <n v="0.72"/>
    <x v="0"/>
    <x v="0"/>
    <x v="1"/>
    <s v="Santa Clara"/>
    <n v="95051"/>
    <x v="80"/>
    <n v="2015"/>
    <x v="5"/>
    <n v="20"/>
    <d v="2015-03-24T00:00:00"/>
    <n v="4"/>
    <n v="-229.68"/>
    <n v="8"/>
    <x v="342"/>
    <x v="1"/>
    <s v="Christopher Bryant Rush Hierlooms Collection Rich Wood Bookcases United States"/>
    <s v="Rush"/>
  </r>
  <r>
    <n v="24387"/>
    <x v="2"/>
    <n v="0.06"/>
    <n v="65.989999999999995"/>
    <n v="8.8000000000000007"/>
    <n v="638"/>
    <s v="Brooke Shepherd"/>
    <x v="0"/>
    <s v="Consumer"/>
    <x v="2"/>
    <x v="5"/>
    <s v="Small Box"/>
    <x v="264"/>
    <n v="87954"/>
    <n v="0.57999999999999996"/>
    <x v="0"/>
    <x v="0"/>
    <x v="1"/>
    <s v="Santa Cruz"/>
    <n v="95062"/>
    <x v="122"/>
    <n v="2015"/>
    <x v="4"/>
    <n v="30"/>
    <d v="2015-05-01T00:00:00"/>
    <n v="1"/>
    <n v="288.08999999999997"/>
    <n v="9"/>
    <x v="343"/>
    <x v="0"/>
    <s v="Brooke Shepherd 6120 United States"/>
    <s v="6120"/>
  </r>
  <r>
    <n v="24388"/>
    <x v="2"/>
    <n v="0"/>
    <n v="195.99"/>
    <n v="4.2"/>
    <n v="638"/>
    <s v="Brooke Shepherd"/>
    <x v="0"/>
    <s v="Consumer"/>
    <x v="2"/>
    <x v="5"/>
    <s v="Small Box"/>
    <x v="265"/>
    <n v="87954"/>
    <n v="0.56999999999999995"/>
    <x v="0"/>
    <x v="0"/>
    <x v="1"/>
    <s v="Santa Cruz"/>
    <n v="95062"/>
    <x v="122"/>
    <n v="2015"/>
    <x v="4"/>
    <n v="30"/>
    <d v="2015-05-02T00:00:00"/>
    <n v="2"/>
    <n v="719.47679999999991"/>
    <n v="6"/>
    <x v="344"/>
    <x v="0"/>
    <s v="Brooke Shepherd KH 688 United States"/>
    <s v="KH 6"/>
  </r>
  <r>
    <n v="25893"/>
    <x v="1"/>
    <n v="0"/>
    <n v="236.97"/>
    <n v="59.24"/>
    <n v="639"/>
    <s v="Lois Rowland"/>
    <x v="1"/>
    <s v="Consumer"/>
    <x v="1"/>
    <x v="11"/>
    <s v="Jumbo Box"/>
    <x v="266"/>
    <n v="87952"/>
    <n v="0.61"/>
    <x v="0"/>
    <x v="0"/>
    <x v="1"/>
    <s v="Santa Maria"/>
    <n v="93454"/>
    <x v="79"/>
    <n v="2015"/>
    <x v="2"/>
    <n v="14"/>
    <d v="2015-02-15T00:00:00"/>
    <n v="1"/>
    <n v="1192.04"/>
    <n v="9"/>
    <x v="345"/>
    <x v="0"/>
    <s v="Lois Rowland Chromcraft Rectangular Conference Tables United States"/>
    <s v="Chro"/>
  </r>
  <r>
    <n v="7893"/>
    <x v="1"/>
    <n v="0"/>
    <n v="236.97"/>
    <n v="59.24"/>
    <n v="640"/>
    <s v="Neal Wolfe"/>
    <x v="1"/>
    <s v="Consumer"/>
    <x v="1"/>
    <x v="11"/>
    <s v="Jumbo Box"/>
    <x v="266"/>
    <n v="56452"/>
    <n v="0.61"/>
    <x v="0"/>
    <x v="0"/>
    <x v="0"/>
    <s v="Seattle"/>
    <n v="98119"/>
    <x v="79"/>
    <n v="2015"/>
    <x v="2"/>
    <n v="14"/>
    <d v="2015-02-15T00:00:00"/>
    <n v="1"/>
    <n v="1192.04"/>
    <n v="34"/>
    <x v="346"/>
    <x v="0"/>
    <s v="Neal Wolfe Chromcraft Rectangular Conference Tables United States"/>
    <s v="Chro"/>
  </r>
  <r>
    <n v="1539"/>
    <x v="4"/>
    <n v="0.06"/>
    <n v="160.97999999999999"/>
    <n v="35.020000000000003"/>
    <n v="640"/>
    <s v="Neal Wolfe"/>
    <x v="1"/>
    <s v="Consumer"/>
    <x v="1"/>
    <x v="14"/>
    <s v="Jumbo Box"/>
    <x v="263"/>
    <n v="11077"/>
    <n v="0.72"/>
    <x v="0"/>
    <x v="0"/>
    <x v="0"/>
    <s v="Seattle"/>
    <n v="98119"/>
    <x v="80"/>
    <n v="2015"/>
    <x v="5"/>
    <n v="20"/>
    <d v="2015-03-24T00:00:00"/>
    <n v="4"/>
    <n v="-229.68"/>
    <n v="30"/>
    <x v="347"/>
    <x v="1"/>
    <s v="Neal Wolfe Rush Hierlooms Collection Rich Wood Bookcases United States"/>
    <s v="Rush"/>
  </r>
  <r>
    <n v="6387"/>
    <x v="2"/>
    <n v="0.06"/>
    <n v="65.989999999999995"/>
    <n v="8.8000000000000007"/>
    <n v="640"/>
    <s v="Neal Wolfe"/>
    <x v="0"/>
    <s v="Consumer"/>
    <x v="2"/>
    <x v="5"/>
    <s v="Small Box"/>
    <x v="264"/>
    <n v="45380"/>
    <n v="0.57999999999999996"/>
    <x v="0"/>
    <x v="0"/>
    <x v="0"/>
    <s v="Seattle"/>
    <n v="98119"/>
    <x v="122"/>
    <n v="2015"/>
    <x v="4"/>
    <n v="30"/>
    <d v="2015-05-01T00:00:00"/>
    <n v="1"/>
    <n v="288.08999999999997"/>
    <n v="34"/>
    <x v="348"/>
    <x v="0"/>
    <s v="Neal Wolfe 6120 United States"/>
    <s v="6120"/>
  </r>
  <r>
    <n v="6388"/>
    <x v="2"/>
    <n v="0"/>
    <n v="195.99"/>
    <n v="4.2"/>
    <n v="640"/>
    <s v="Neal Wolfe"/>
    <x v="0"/>
    <s v="Consumer"/>
    <x v="2"/>
    <x v="5"/>
    <s v="Small Box"/>
    <x v="265"/>
    <n v="45380"/>
    <n v="0.56999999999999995"/>
    <x v="0"/>
    <x v="0"/>
    <x v="0"/>
    <s v="Seattle"/>
    <n v="98119"/>
    <x v="122"/>
    <n v="2015"/>
    <x v="4"/>
    <n v="30"/>
    <d v="2015-05-02T00:00:00"/>
    <n v="2"/>
    <n v="1030.509"/>
    <n v="24"/>
    <x v="349"/>
    <x v="0"/>
    <s v="Neal Wolfe KH 688 United States"/>
    <s v="KH 6"/>
  </r>
  <r>
    <n v="24869"/>
    <x v="4"/>
    <n v="0.03"/>
    <n v="51.75"/>
    <n v="19.989999999999998"/>
    <n v="646"/>
    <s v="Robin High"/>
    <x v="2"/>
    <s v="Corporate"/>
    <x v="1"/>
    <x v="2"/>
    <s v="Small Box"/>
    <x v="267"/>
    <n v="90735"/>
    <n v="0.55000000000000004"/>
    <x v="0"/>
    <x v="2"/>
    <x v="3"/>
    <s v="Shakopee"/>
    <n v="55379"/>
    <x v="77"/>
    <n v="2015"/>
    <x v="1"/>
    <n v="17"/>
    <d v="2015-06-22T00:00:00"/>
    <n v="5"/>
    <n v="261.44400000000002"/>
    <n v="16"/>
    <x v="350"/>
    <x v="0"/>
    <s v="Robin High Howard Miller 13-3/4&quot; Diameter Brushed Chrome Round Wall Clock United States"/>
    <s v="Howa"/>
  </r>
  <r>
    <n v="21760"/>
    <x v="1"/>
    <n v="0.02"/>
    <n v="25.38"/>
    <n v="8.99"/>
    <n v="648"/>
    <s v="Steve O'Brien"/>
    <x v="2"/>
    <s v="Home Office"/>
    <x v="1"/>
    <x v="2"/>
    <s v="Small Pack"/>
    <x v="268"/>
    <n v="91365"/>
    <n v="0.5"/>
    <x v="0"/>
    <x v="2"/>
    <x v="12"/>
    <s v="Bolingbrook"/>
    <n v="60440"/>
    <x v="123"/>
    <n v="2015"/>
    <x v="1"/>
    <n v="21"/>
    <d v="2015-06-22T00:00:00"/>
    <n v="1"/>
    <n v="-10.36"/>
    <n v="1"/>
    <x v="351"/>
    <x v="1"/>
    <s v="Steve O'Brien Executive Impressions 13&quot; Chairman Wall Clock United States"/>
    <s v="Exec"/>
  </r>
  <r>
    <n v="23154"/>
    <x v="3"/>
    <n v="0.02"/>
    <n v="3.78"/>
    <n v="0.71"/>
    <n v="649"/>
    <s v="Roger Meyer"/>
    <x v="2"/>
    <s v="Home Office"/>
    <x v="0"/>
    <x v="3"/>
    <s v="Wrap Bag"/>
    <x v="269"/>
    <n v="91366"/>
    <n v="0.39"/>
    <x v="0"/>
    <x v="2"/>
    <x v="12"/>
    <s v="Buffalo Grove"/>
    <n v="60089"/>
    <x v="124"/>
    <n v="2015"/>
    <x v="3"/>
    <n v="29"/>
    <d v="2015-05-30T00:00:00"/>
    <n v="1"/>
    <n v="106.7499"/>
    <n v="40"/>
    <x v="352"/>
    <x v="0"/>
    <s v="Roger Meyer Staples Bulldog Clip United States"/>
    <s v="Stap"/>
  </r>
  <r>
    <n v="24199"/>
    <x v="0"/>
    <n v="0.08"/>
    <n v="15.99"/>
    <n v="13.18"/>
    <n v="651"/>
    <s v="Leah Clapp"/>
    <x v="2"/>
    <s v="Consumer"/>
    <x v="0"/>
    <x v="8"/>
    <s v="Small Box"/>
    <x v="222"/>
    <n v="91575"/>
    <n v="0.37"/>
    <x v="0"/>
    <x v="0"/>
    <x v="34"/>
    <s v="Las Vegas"/>
    <n v="89115"/>
    <x v="0"/>
    <n v="2015"/>
    <x v="0"/>
    <n v="7"/>
    <d v="2015-01-08T00:00:00"/>
    <n v="1"/>
    <n v="-246.92615999999998"/>
    <n v="12"/>
    <x v="353"/>
    <x v="1"/>
    <s v="Leah Clapp GBC Pre-Punched Binding Paper, Plastic, White, 8-1/2&quot; x 11&quot; United States"/>
    <s v="GBC "/>
  </r>
  <r>
    <n v="23433"/>
    <x v="4"/>
    <n v="0.04"/>
    <n v="880.98"/>
    <n v="44.55"/>
    <n v="651"/>
    <s v="Leah Clapp"/>
    <x v="1"/>
    <s v="Consumer"/>
    <x v="1"/>
    <x v="14"/>
    <s v="Jumbo Box"/>
    <x v="270"/>
    <n v="91576"/>
    <n v="0.62"/>
    <x v="0"/>
    <x v="0"/>
    <x v="34"/>
    <s v="Las Vegas"/>
    <n v="89115"/>
    <x v="2"/>
    <n v="2015"/>
    <x v="2"/>
    <n v="15"/>
    <d v="2015-02-19T00:00:00"/>
    <n v="4"/>
    <n v="4233.2587999999996"/>
    <n v="8"/>
    <x v="354"/>
    <x v="0"/>
    <s v="Leah Clapp Riverside Palais Royal Lawyers Bookcase, Royale Cherry Finish United States"/>
    <s v="Rive"/>
  </r>
  <r>
    <n v="23434"/>
    <x v="4"/>
    <n v="7.0000000000000007E-2"/>
    <n v="13.4"/>
    <n v="4.95"/>
    <n v="651"/>
    <s v="Leah Clapp"/>
    <x v="2"/>
    <s v="Consumer"/>
    <x v="1"/>
    <x v="2"/>
    <s v="Small Pack"/>
    <x v="271"/>
    <n v="91576"/>
    <n v="0.37"/>
    <x v="0"/>
    <x v="0"/>
    <x v="34"/>
    <s v="Las Vegas"/>
    <n v="89115"/>
    <x v="2"/>
    <n v="2015"/>
    <x v="2"/>
    <n v="15"/>
    <d v="2015-02-20T00:00:00"/>
    <n v="5"/>
    <n v="102.76859999999999"/>
    <n v="11"/>
    <x v="355"/>
    <x v="0"/>
    <s v="Leah Clapp Electrix 20W Halogen Replacement Bulb for Zoom-In Desk Lamp United States"/>
    <s v="Elec"/>
  </r>
  <r>
    <n v="23435"/>
    <x v="4"/>
    <n v="0.01"/>
    <n v="15.99"/>
    <n v="11.28"/>
    <n v="651"/>
    <s v="Leah Clapp"/>
    <x v="2"/>
    <s v="Consumer"/>
    <x v="2"/>
    <x v="6"/>
    <s v="Medium Box"/>
    <x v="187"/>
    <n v="91576"/>
    <n v="0.38"/>
    <x v="0"/>
    <x v="0"/>
    <x v="34"/>
    <s v="Las Vegas"/>
    <n v="89115"/>
    <x v="2"/>
    <n v="2015"/>
    <x v="2"/>
    <n v="15"/>
    <d v="2015-02-22T00:00:00"/>
    <n v="7"/>
    <n v="-36.671543999999997"/>
    <n v="12"/>
    <x v="356"/>
    <x v="1"/>
    <s v="Leah Clapp 210 Trimline Phone, White United States"/>
    <s v="210 "/>
  </r>
  <r>
    <n v="25055"/>
    <x v="1"/>
    <n v="0"/>
    <n v="2.78"/>
    <n v="1.49"/>
    <n v="653"/>
    <s v="Ann Katz"/>
    <x v="0"/>
    <s v="Consumer"/>
    <x v="0"/>
    <x v="8"/>
    <s v="Small Box"/>
    <x v="272"/>
    <n v="91213"/>
    <n v="0.36"/>
    <x v="0"/>
    <x v="0"/>
    <x v="1"/>
    <s v="Rancho Cucamonga"/>
    <n v="91730"/>
    <x v="125"/>
    <n v="2015"/>
    <x v="4"/>
    <n v="16"/>
    <d v="2015-04-17T00:00:00"/>
    <n v="1"/>
    <n v="20.6448"/>
    <n v="9"/>
    <x v="357"/>
    <x v="0"/>
    <s v="Ann Katz Wilson Jones Suede Grain Vinyl Binders United States"/>
    <s v="Wils"/>
  </r>
  <r>
    <n v="20874"/>
    <x v="2"/>
    <n v="0.1"/>
    <n v="18.97"/>
    <n v="9.0299999999999994"/>
    <n v="657"/>
    <s v="Derek McCormick"/>
    <x v="2"/>
    <s v="Consumer"/>
    <x v="0"/>
    <x v="7"/>
    <s v="Small Box"/>
    <x v="273"/>
    <n v="91212"/>
    <n v="0.37"/>
    <x v="0"/>
    <x v="1"/>
    <x v="15"/>
    <s v="Oxford"/>
    <n v="1540"/>
    <x v="71"/>
    <n v="2015"/>
    <x v="0"/>
    <n v="19"/>
    <d v="2015-01-21T00:00:00"/>
    <n v="2"/>
    <n v="-24.204799999999999"/>
    <n v="1"/>
    <x v="358"/>
    <x v="1"/>
    <s v="Derek McCormick Computer Printout Paper with Letter-Trim Perforations United States"/>
    <s v="Comp"/>
  </r>
  <r>
    <n v="20875"/>
    <x v="2"/>
    <n v="0"/>
    <n v="119.99"/>
    <n v="56.14"/>
    <n v="659"/>
    <s v="Marjorie Arthur"/>
    <x v="1"/>
    <s v="Consumer"/>
    <x v="2"/>
    <x v="6"/>
    <s v="Jumbo Box"/>
    <x v="102"/>
    <n v="91212"/>
    <n v="0.39"/>
    <x v="0"/>
    <x v="1"/>
    <x v="9"/>
    <s v="South Burlington"/>
    <n v="5403"/>
    <x v="71"/>
    <n v="2015"/>
    <x v="0"/>
    <n v="19"/>
    <d v="2015-01-20T00:00:00"/>
    <n v="1"/>
    <n v="-126.05777999999999"/>
    <n v="5"/>
    <x v="359"/>
    <x v="1"/>
    <s v="Marjorie Arthur Hewlett-Packard 2600DN Business Color Inkjet Printer United States"/>
    <s v="Hewl"/>
  </r>
  <r>
    <n v="23487"/>
    <x v="2"/>
    <n v="0.02"/>
    <n v="14.58"/>
    <n v="7.4"/>
    <n v="663"/>
    <s v="Hilda Bennett"/>
    <x v="2"/>
    <s v="Home Office"/>
    <x v="1"/>
    <x v="2"/>
    <s v="Small Box"/>
    <x v="274"/>
    <n v="90922"/>
    <n v="0.48"/>
    <x v="0"/>
    <x v="1"/>
    <x v="10"/>
    <s v="Steubenville"/>
    <n v="43952"/>
    <x v="124"/>
    <n v="2015"/>
    <x v="3"/>
    <n v="29"/>
    <d v="2015-06-01T00:00:00"/>
    <n v="3"/>
    <n v="10.802000000000001"/>
    <n v="17"/>
    <x v="360"/>
    <x v="0"/>
    <s v="Hilda Bennett DAX Clear Channel Poster Frame United States"/>
    <s v="DAX "/>
  </r>
  <r>
    <n v="21086"/>
    <x v="4"/>
    <n v="0.04"/>
    <n v="22.72"/>
    <n v="8.99"/>
    <n v="665"/>
    <s v="Miriam Mueller"/>
    <x v="2"/>
    <s v="Corporate"/>
    <x v="1"/>
    <x v="2"/>
    <s v="Small Pack"/>
    <x v="275"/>
    <n v="88677"/>
    <n v="0.44"/>
    <x v="0"/>
    <x v="3"/>
    <x v="20"/>
    <s v="Murfreesboro"/>
    <n v="37130"/>
    <x v="59"/>
    <n v="2015"/>
    <x v="0"/>
    <n v="16"/>
    <d v="2015-01-20T00:00:00"/>
    <n v="4"/>
    <n v="-678.49599999999998"/>
    <n v="9"/>
    <x v="361"/>
    <x v="1"/>
    <s v="Miriam Mueller Executive Impressions 14&quot; Two-Color Numerals Wall Clock United States"/>
    <s v="Exec"/>
  </r>
  <r>
    <n v="18667"/>
    <x v="2"/>
    <n v="0.02"/>
    <n v="130.97999999999999"/>
    <n v="30"/>
    <n v="665"/>
    <s v="Miriam Mueller"/>
    <x v="1"/>
    <s v="Corporate"/>
    <x v="1"/>
    <x v="1"/>
    <s v="Jumbo Drum"/>
    <x v="185"/>
    <n v="88678"/>
    <n v="0.78"/>
    <x v="0"/>
    <x v="3"/>
    <x v="20"/>
    <s v="Murfreesboro"/>
    <n v="37130"/>
    <x v="106"/>
    <n v="2015"/>
    <x v="4"/>
    <n v="18"/>
    <d v="2015-04-19T00:00:00"/>
    <n v="1"/>
    <n v="90.762"/>
    <n v="6"/>
    <x v="362"/>
    <x v="0"/>
    <s v="Miriam Mueller Office Star - Contemporary Task Swivel chair with 2-way adjustable arms, Plum United States"/>
    <s v="Offi"/>
  </r>
  <r>
    <n v="24776"/>
    <x v="4"/>
    <n v="0.02"/>
    <n v="4.57"/>
    <n v="5.42"/>
    <n v="666"/>
    <s v="Emily Sims"/>
    <x v="2"/>
    <s v="Corporate"/>
    <x v="0"/>
    <x v="8"/>
    <s v="Small Box"/>
    <x v="276"/>
    <n v="88679"/>
    <n v="0.37"/>
    <x v="0"/>
    <x v="3"/>
    <x v="20"/>
    <s v="Nashville"/>
    <n v="37211"/>
    <x v="126"/>
    <n v="2015"/>
    <x v="4"/>
    <n v="22"/>
    <d v="2015-04-26T00:00:00"/>
    <n v="4"/>
    <n v="-352.81399999999996"/>
    <n v="11"/>
    <x v="363"/>
    <x v="1"/>
    <s v="Emily Sims Newell® 3-Hole Punched Plastic Slotted Magazine Holders for Binders United States"/>
    <s v="Newe"/>
  </r>
  <r>
    <n v="3086"/>
    <x v="4"/>
    <n v="0.04"/>
    <n v="22.72"/>
    <n v="8.99"/>
    <n v="667"/>
    <s v="Allison Kirby"/>
    <x v="2"/>
    <s v="Corporate"/>
    <x v="1"/>
    <x v="2"/>
    <s v="Small Pack"/>
    <x v="275"/>
    <n v="22147"/>
    <n v="0.44"/>
    <x v="0"/>
    <x v="2"/>
    <x v="7"/>
    <s v="Dallas"/>
    <n v="75203"/>
    <x v="59"/>
    <n v="2015"/>
    <x v="0"/>
    <n v="16"/>
    <d v="2015-01-20T00:00:00"/>
    <n v="4"/>
    <n v="70.028000000000006"/>
    <n v="37"/>
    <x v="364"/>
    <x v="0"/>
    <s v="Allison Kirby Executive Impressions 14&quot; Two-Color Numerals Wall Clock United States"/>
    <s v="Exec"/>
  </r>
  <r>
    <n v="6776"/>
    <x v="4"/>
    <n v="0.02"/>
    <n v="4.57"/>
    <n v="5.42"/>
    <n v="667"/>
    <s v="Allison Kirby"/>
    <x v="2"/>
    <s v="Corporate"/>
    <x v="0"/>
    <x v="8"/>
    <s v="Small Box"/>
    <x v="276"/>
    <n v="48257"/>
    <n v="0.37"/>
    <x v="0"/>
    <x v="2"/>
    <x v="7"/>
    <s v="Dallas"/>
    <n v="75203"/>
    <x v="126"/>
    <n v="2015"/>
    <x v="4"/>
    <n v="22"/>
    <d v="2015-04-26T00:00:00"/>
    <n v="4"/>
    <n v="-124.28049999999999"/>
    <n v="45"/>
    <x v="365"/>
    <x v="1"/>
    <s v="Allison Kirby Newell® 3-Hole Punched Plastic Slotted Magazine Holders for Binders United States"/>
    <s v="Newe"/>
  </r>
  <r>
    <n v="24882"/>
    <x v="3"/>
    <n v="0.09"/>
    <n v="2.89"/>
    <n v="0.5"/>
    <n v="669"/>
    <s v="Amy Shea"/>
    <x v="2"/>
    <s v="Home Office"/>
    <x v="0"/>
    <x v="9"/>
    <s v="Small Box"/>
    <x v="277"/>
    <n v="88475"/>
    <n v="0.38"/>
    <x v="0"/>
    <x v="2"/>
    <x v="25"/>
    <s v="Ottumwa"/>
    <n v="52501"/>
    <x v="80"/>
    <n v="2015"/>
    <x v="5"/>
    <n v="20"/>
    <d v="2015-03-22T00:00:00"/>
    <n v="2"/>
    <n v="40.482299999999995"/>
    <n v="22"/>
    <x v="366"/>
    <x v="0"/>
    <s v="Amy Shea Avery 498 United States"/>
    <s v="Aver"/>
  </r>
  <r>
    <n v="24883"/>
    <x v="3"/>
    <n v="0.02"/>
    <n v="48.91"/>
    <n v="5.81"/>
    <n v="669"/>
    <s v="Amy Shea"/>
    <x v="2"/>
    <s v="Home Office"/>
    <x v="0"/>
    <x v="7"/>
    <s v="Small Box"/>
    <x v="278"/>
    <n v="88475"/>
    <n v="0.38"/>
    <x v="0"/>
    <x v="2"/>
    <x v="25"/>
    <s v="Ottumwa"/>
    <n v="52501"/>
    <x v="80"/>
    <n v="2015"/>
    <x v="5"/>
    <n v="20"/>
    <d v="2015-03-21T00:00:00"/>
    <n v="1"/>
    <n v="32.86"/>
    <n v="2"/>
    <x v="367"/>
    <x v="0"/>
    <s v="Amy Shea Xerox 1891 United States"/>
    <s v="Xero"/>
  </r>
  <r>
    <n v="18808"/>
    <x v="4"/>
    <n v="0.08"/>
    <n v="296.18"/>
    <n v="54.12"/>
    <n v="670"/>
    <s v="Lewis Baldwin"/>
    <x v="1"/>
    <s v="Home Office"/>
    <x v="1"/>
    <x v="11"/>
    <s v="Jumbo Box"/>
    <x v="37"/>
    <n v="88474"/>
    <n v="0.76"/>
    <x v="0"/>
    <x v="3"/>
    <x v="8"/>
    <s v="Montclair"/>
    <n v="22025"/>
    <x v="93"/>
    <n v="2015"/>
    <x v="5"/>
    <n v="5"/>
    <d v="2015-03-12T00:00:00"/>
    <n v="7"/>
    <n v="-187.22199999999998"/>
    <n v="5"/>
    <x v="368"/>
    <x v="1"/>
    <s v="Lewis Baldwin Hon 94000 Series Round Tables United States"/>
    <s v="Hon "/>
  </r>
  <r>
    <n v="19423"/>
    <x v="4"/>
    <n v="7.0000000000000007E-2"/>
    <n v="2.88"/>
    <n v="1.01"/>
    <n v="672"/>
    <s v="Brian Leach"/>
    <x v="2"/>
    <s v="Small Business"/>
    <x v="0"/>
    <x v="0"/>
    <s v="Wrap Bag"/>
    <x v="279"/>
    <n v="88173"/>
    <n v="0.55000000000000004"/>
    <x v="0"/>
    <x v="2"/>
    <x v="25"/>
    <s v="Newton"/>
    <n v="50208"/>
    <x v="64"/>
    <n v="2015"/>
    <x v="2"/>
    <n v="5"/>
    <d v="2015-02-09T00:00:00"/>
    <n v="4"/>
    <n v="9.59"/>
    <n v="12"/>
    <x v="369"/>
    <x v="0"/>
    <s v="Brian Leach Sanford Colorific Colored Pencils, 12/Box United States"/>
    <s v="Sanf"/>
  </r>
  <r>
    <n v="19424"/>
    <x v="4"/>
    <n v="0.1"/>
    <n v="195.99"/>
    <n v="3.99"/>
    <n v="672"/>
    <s v="Brian Leach"/>
    <x v="2"/>
    <s v="Small Business"/>
    <x v="2"/>
    <x v="5"/>
    <s v="Small Box"/>
    <x v="280"/>
    <n v="88173"/>
    <n v="0.57999999999999996"/>
    <x v="0"/>
    <x v="2"/>
    <x v="25"/>
    <s v="Newton"/>
    <n v="50208"/>
    <x v="64"/>
    <n v="2015"/>
    <x v="2"/>
    <n v="5"/>
    <d v="2015-02-12T00:00:00"/>
    <n v="7"/>
    <n v="-655.42399999999998"/>
    <n v="2"/>
    <x v="370"/>
    <x v="1"/>
    <s v="Brian Leach R380 United States"/>
    <s v="R380"/>
  </r>
  <r>
    <n v="25059"/>
    <x v="2"/>
    <n v="0.06"/>
    <n v="161.55000000000001"/>
    <n v="19.989999999999998"/>
    <n v="674"/>
    <s v="Albert Frost"/>
    <x v="2"/>
    <s v="Small Business"/>
    <x v="0"/>
    <x v="10"/>
    <s v="Small Box"/>
    <x v="40"/>
    <n v="88174"/>
    <n v="0.66"/>
    <x v="0"/>
    <x v="2"/>
    <x v="33"/>
    <s v="Raytown"/>
    <n v="64133"/>
    <x v="22"/>
    <n v="2015"/>
    <x v="0"/>
    <n v="2"/>
    <d v="2015-01-03T00:00:00"/>
    <n v="1"/>
    <n v="-7.5800000000000409"/>
    <n v="3"/>
    <x v="371"/>
    <x v="1"/>
    <s v="Albert Frost Fellowes Super Stor/Drawer® Files United States"/>
    <s v="Fell"/>
  </r>
  <r>
    <n v="19326"/>
    <x v="3"/>
    <n v="0.04"/>
    <n v="15.42"/>
    <n v="10.68"/>
    <n v="678"/>
    <s v="Edward McKenzie"/>
    <x v="0"/>
    <s v="Corporate"/>
    <x v="0"/>
    <x v="10"/>
    <s v="Small Box"/>
    <x v="144"/>
    <n v="88889"/>
    <n v="0.57999999999999996"/>
    <x v="0"/>
    <x v="3"/>
    <x v="8"/>
    <s v="Rose Hill"/>
    <n v="24281"/>
    <x v="126"/>
    <n v="2015"/>
    <x v="4"/>
    <n v="22"/>
    <d v="2015-04-23T00:00:00"/>
    <n v="1"/>
    <n v="-109.70400000000001"/>
    <n v="5"/>
    <x v="372"/>
    <x v="1"/>
    <s v="Edward McKenzie Decoflex Hanging Personal Folder File, Blue United States"/>
    <s v="Deco"/>
  </r>
  <r>
    <n v="21609"/>
    <x v="3"/>
    <n v="0.01"/>
    <n v="3.95"/>
    <n v="5.13"/>
    <n v="679"/>
    <s v="Katie Dougherty"/>
    <x v="2"/>
    <s v="Corporate"/>
    <x v="0"/>
    <x v="15"/>
    <s v="Small Box"/>
    <x v="281"/>
    <n v="88890"/>
    <n v="0.59"/>
    <x v="0"/>
    <x v="0"/>
    <x v="0"/>
    <s v="Spanaway"/>
    <n v="98387"/>
    <x v="30"/>
    <n v="2015"/>
    <x v="5"/>
    <n v="4"/>
    <d v="2015-03-05T00:00:00"/>
    <n v="1"/>
    <n v="-19.93"/>
    <n v="2"/>
    <x v="373"/>
    <x v="1"/>
    <s v="Katie Dougherty Hoover Replacement Belts For Soft Guard™ &amp; Commercial Ltweight Upright Vacs, 2/Pk United States"/>
    <s v="Hoov"/>
  </r>
  <r>
    <n v="21610"/>
    <x v="3"/>
    <n v="0.02"/>
    <n v="367.99"/>
    <n v="19.989999999999998"/>
    <n v="679"/>
    <s v="Katie Dougherty"/>
    <x v="2"/>
    <s v="Corporate"/>
    <x v="0"/>
    <x v="8"/>
    <s v="Small Box"/>
    <x v="282"/>
    <n v="88890"/>
    <n v="0.4"/>
    <x v="0"/>
    <x v="0"/>
    <x v="0"/>
    <s v="Spanaway"/>
    <n v="98387"/>
    <x v="30"/>
    <n v="2015"/>
    <x v="5"/>
    <n v="4"/>
    <d v="2015-03-05T00:00:00"/>
    <n v="1"/>
    <n v="4568.6072999999997"/>
    <n v="17"/>
    <x v="374"/>
    <x v="0"/>
    <s v="Katie Dougherty Ibico Ibimaster 300 Manual Binding System United States"/>
    <s v="Ibic"/>
  </r>
  <r>
    <n v="21612"/>
    <x v="3"/>
    <n v="0.04"/>
    <n v="95.99"/>
    <n v="4.9000000000000004"/>
    <n v="680"/>
    <s v="Laurence Poe"/>
    <x v="2"/>
    <s v="Corporate"/>
    <x v="2"/>
    <x v="5"/>
    <s v="Small Box"/>
    <x v="75"/>
    <n v="88890"/>
    <n v="0.56000000000000005"/>
    <x v="0"/>
    <x v="0"/>
    <x v="0"/>
    <s v="Spokane"/>
    <n v="99207"/>
    <x v="30"/>
    <n v="2015"/>
    <x v="5"/>
    <n v="4"/>
    <d v="2015-03-06T00:00:00"/>
    <n v="2"/>
    <n v="-258.22500000000002"/>
    <n v="3"/>
    <x v="375"/>
    <x v="1"/>
    <s v="Laurence Poe T60 United States"/>
    <s v="T60"/>
  </r>
  <r>
    <n v="18555"/>
    <x v="3"/>
    <n v="0.06"/>
    <n v="17.670000000000002"/>
    <n v="8.99"/>
    <n v="683"/>
    <s v="Seth Merrill"/>
    <x v="0"/>
    <s v="Small Business"/>
    <x v="1"/>
    <x v="2"/>
    <s v="Small Pack"/>
    <x v="283"/>
    <n v="87765"/>
    <n v="0.47"/>
    <x v="0"/>
    <x v="2"/>
    <x v="32"/>
    <s v="Papillion"/>
    <n v="68046"/>
    <x v="74"/>
    <n v="2015"/>
    <x v="4"/>
    <n v="7"/>
    <d v="2015-04-08T00:00:00"/>
    <n v="1"/>
    <n v="38.06"/>
    <n v="4"/>
    <x v="376"/>
    <x v="0"/>
    <s v="Seth Merrill Executive Impressions 12&quot; Wall Clock United States"/>
    <s v="Exec"/>
  </r>
  <r>
    <n v="21411"/>
    <x v="2"/>
    <n v="7.0000000000000007E-2"/>
    <n v="279.48"/>
    <n v="35"/>
    <n v="688"/>
    <s v="Ashley Reese"/>
    <x v="2"/>
    <s v="Small Business"/>
    <x v="0"/>
    <x v="10"/>
    <s v="Large Box"/>
    <x v="284"/>
    <n v="88503"/>
    <n v="0.8"/>
    <x v="0"/>
    <x v="2"/>
    <x v="33"/>
    <s v="Saint Louis"/>
    <n v="63116"/>
    <x v="41"/>
    <n v="2015"/>
    <x v="3"/>
    <n v="16"/>
    <d v="2015-05-16T00:00:00"/>
    <n v="0"/>
    <n v="-207.28"/>
    <n v="10"/>
    <x v="377"/>
    <x v="1"/>
    <s v="Ashley Reese Tennsco Snap-Together Open Shelving Units, Starter Sets and Add-On Units United States"/>
    <s v="Tenn"/>
  </r>
  <r>
    <n v="19325"/>
    <x v="4"/>
    <n v="0.06"/>
    <n v="4.18"/>
    <n v="2.99"/>
    <n v="688"/>
    <s v="Ashley Reese"/>
    <x v="2"/>
    <s v="Small Business"/>
    <x v="0"/>
    <x v="8"/>
    <s v="Small Box"/>
    <x v="285"/>
    <n v="88504"/>
    <n v="0.37"/>
    <x v="0"/>
    <x v="2"/>
    <x v="33"/>
    <s v="Saint Louis"/>
    <n v="63116"/>
    <x v="127"/>
    <n v="2015"/>
    <x v="5"/>
    <n v="6"/>
    <d v="2015-03-08T00:00:00"/>
    <n v="2"/>
    <n v="-12.719000000000001"/>
    <n v="5"/>
    <x v="378"/>
    <x v="1"/>
    <s v="Ashley Reese Avery® Durable Slant Ring Binders With Label Holder United States"/>
    <s v="Aver"/>
  </r>
  <r>
    <n v="26321"/>
    <x v="3"/>
    <n v="7.0000000000000007E-2"/>
    <n v="1.7"/>
    <n v="1.99"/>
    <n v="689"/>
    <s v="Tommy Honeycutt"/>
    <x v="2"/>
    <s v="Small Business"/>
    <x v="2"/>
    <x v="13"/>
    <s v="Small Pack"/>
    <x v="286"/>
    <n v="88502"/>
    <n v="0.51"/>
    <x v="0"/>
    <x v="2"/>
    <x v="33"/>
    <s v="Saint Peters"/>
    <n v="63376"/>
    <x v="128"/>
    <n v="2015"/>
    <x v="2"/>
    <n v="4"/>
    <d v="2015-02-05T00:00:00"/>
    <n v="1"/>
    <n v="-51.42"/>
    <n v="10"/>
    <x v="379"/>
    <x v="1"/>
    <s v="Tommy Honeycutt BASF Silver 74 Minute CD-R United States"/>
    <s v="BASF"/>
  </r>
  <r>
    <n v="19933"/>
    <x v="0"/>
    <n v="0.09"/>
    <n v="6.48"/>
    <n v="6.35"/>
    <n v="691"/>
    <s v="Alicia Curtis"/>
    <x v="2"/>
    <s v="Home Office"/>
    <x v="0"/>
    <x v="7"/>
    <s v="Small Box"/>
    <x v="287"/>
    <n v="89915"/>
    <n v="0.37"/>
    <x v="0"/>
    <x v="0"/>
    <x v="0"/>
    <s v="Tacoma"/>
    <n v="98408"/>
    <x v="68"/>
    <n v="2015"/>
    <x v="5"/>
    <n v="21"/>
    <d v="2015-03-22T00:00:00"/>
    <n v="1"/>
    <n v="-88.6"/>
    <n v="8"/>
    <x v="380"/>
    <x v="1"/>
    <s v="Alicia Curtis Xerox 200 United States"/>
    <s v="Xero"/>
  </r>
  <r>
    <n v="19400"/>
    <x v="4"/>
    <n v="0.02"/>
    <n v="500.98"/>
    <n v="41.44"/>
    <n v="693"/>
    <s v="Richard McClure"/>
    <x v="1"/>
    <s v="Small Business"/>
    <x v="1"/>
    <x v="14"/>
    <s v="Jumbo Box"/>
    <x v="288"/>
    <n v="87811"/>
    <n v="0.66"/>
    <x v="0"/>
    <x v="0"/>
    <x v="21"/>
    <s v="Thornton"/>
    <n v="80229"/>
    <x v="78"/>
    <n v="2015"/>
    <x v="5"/>
    <n v="25"/>
    <d v="2015-03-25T00:00:00"/>
    <n v="0"/>
    <n v="2568.4628999999995"/>
    <n v="7"/>
    <x v="381"/>
    <x v="0"/>
    <s v="Richard McClure DMI Eclipse Executive Suite Bookcases United States"/>
    <s v="DMI "/>
  </r>
  <r>
    <n v="18736"/>
    <x v="4"/>
    <n v="0.09"/>
    <n v="5.34"/>
    <n v="2.99"/>
    <n v="693"/>
    <s v="Richard McClure"/>
    <x v="0"/>
    <s v="Small Business"/>
    <x v="0"/>
    <x v="8"/>
    <s v="Small Box"/>
    <x v="289"/>
    <n v="87812"/>
    <n v="0.38"/>
    <x v="0"/>
    <x v="0"/>
    <x v="21"/>
    <s v="Thornton"/>
    <n v="80229"/>
    <x v="129"/>
    <n v="2015"/>
    <x v="5"/>
    <n v="8"/>
    <d v="2015-03-15T00:00:00"/>
    <n v="7"/>
    <n v="9.4860000000000007"/>
    <n v="17"/>
    <x v="382"/>
    <x v="0"/>
    <s v="Richard McClure Wilson Jones 14 Line Acrylic Coated Pressboard Data Binders United States"/>
    <s v="Wils"/>
  </r>
  <r>
    <n v="18737"/>
    <x v="4"/>
    <n v="7.0000000000000007E-2"/>
    <n v="140.97999999999999"/>
    <n v="53.48"/>
    <n v="693"/>
    <s v="Richard McClure"/>
    <x v="1"/>
    <s v="Small Business"/>
    <x v="1"/>
    <x v="14"/>
    <s v="Jumbo Box"/>
    <x v="290"/>
    <n v="87812"/>
    <n v="0.65"/>
    <x v="0"/>
    <x v="0"/>
    <x v="21"/>
    <s v="Thornton"/>
    <n v="80229"/>
    <x v="129"/>
    <n v="2015"/>
    <x v="5"/>
    <n v="8"/>
    <d v="2015-03-15T00:00:00"/>
    <n v="7"/>
    <n v="-263.64999999999998"/>
    <n v="5"/>
    <x v="383"/>
    <x v="1"/>
    <s v="Richard McClure Bush Heritage Pine Collection 5-Shelf Bookcase, Albany Pine Finish, *Special Order United States"/>
    <s v="Bush"/>
  </r>
  <r>
    <n v="18738"/>
    <x v="4"/>
    <n v="0.06"/>
    <n v="205.99"/>
    <n v="5.26"/>
    <n v="693"/>
    <s v="Richard McClure"/>
    <x v="2"/>
    <s v="Small Business"/>
    <x v="2"/>
    <x v="5"/>
    <s v="Small Box"/>
    <x v="291"/>
    <n v="87812"/>
    <n v="0.56000000000000005"/>
    <x v="0"/>
    <x v="0"/>
    <x v="21"/>
    <s v="Thornton"/>
    <n v="80229"/>
    <x v="129"/>
    <n v="2015"/>
    <x v="5"/>
    <n v="8"/>
    <d v="2015-03-15T00:00:00"/>
    <n v="7"/>
    <n v="890.18100000000004"/>
    <n v="11"/>
    <x v="384"/>
    <x v="0"/>
    <s v="Richard McClure i470 United States"/>
    <s v="i470"/>
  </r>
  <r>
    <n v="18810"/>
    <x v="0"/>
    <n v="0"/>
    <n v="230.98"/>
    <n v="23.78"/>
    <n v="693"/>
    <s v="Richard McClure"/>
    <x v="1"/>
    <s v="Small Business"/>
    <x v="1"/>
    <x v="11"/>
    <s v="Jumbo Box"/>
    <x v="292"/>
    <n v="87813"/>
    <n v="0.6"/>
    <x v="0"/>
    <x v="0"/>
    <x v="21"/>
    <s v="Thornton"/>
    <n v="80229"/>
    <x v="130"/>
    <n v="2015"/>
    <x v="3"/>
    <n v="5"/>
    <d v="2015-05-07T00:00:00"/>
    <n v="2"/>
    <n v="6095.8601999999992"/>
    <n v="36"/>
    <x v="385"/>
    <x v="0"/>
    <s v="Richard McClure Bush® Cubix Conference Tables, Fully Assembled United States"/>
    <s v="Bush"/>
  </r>
  <r>
    <n v="22613"/>
    <x v="3"/>
    <n v="0.06"/>
    <n v="8.1199999999999992"/>
    <n v="2.83"/>
    <n v="696"/>
    <s v="Johnny Reid"/>
    <x v="2"/>
    <s v="Corporate"/>
    <x v="2"/>
    <x v="13"/>
    <s v="Small Pack"/>
    <x v="293"/>
    <n v="89847"/>
    <n v="0.77"/>
    <x v="0"/>
    <x v="2"/>
    <x v="38"/>
    <s v="Crown Point"/>
    <n v="46307"/>
    <x v="12"/>
    <n v="2015"/>
    <x v="5"/>
    <n v="27"/>
    <d v="2015-03-28T00:00:00"/>
    <n v="1"/>
    <n v="-82.83"/>
    <n v="10"/>
    <x v="386"/>
    <x v="1"/>
    <s v="Johnny Reid Imation Neon Mac Format Diskettes, 10/Pack United States"/>
    <s v="Imat"/>
  </r>
  <r>
    <n v="22614"/>
    <x v="3"/>
    <n v="0.05"/>
    <n v="51.65"/>
    <n v="18.45"/>
    <n v="696"/>
    <s v="Johnny Reid"/>
    <x v="2"/>
    <s v="Corporate"/>
    <x v="1"/>
    <x v="2"/>
    <s v="Medium Box"/>
    <x v="294"/>
    <n v="89847"/>
    <n v="0.65"/>
    <x v="0"/>
    <x v="2"/>
    <x v="38"/>
    <s v="Crown Point"/>
    <n v="46307"/>
    <x v="12"/>
    <n v="2015"/>
    <x v="5"/>
    <n v="27"/>
    <d v="2015-03-28T00:00:00"/>
    <n v="1"/>
    <n v="25.04"/>
    <n v="12"/>
    <x v="387"/>
    <x v="0"/>
    <s v="Johnny Reid Deflect-o EconoMat Nonstudded, No Bevel Mat United States"/>
    <s v="Defl"/>
  </r>
  <r>
    <n v="19225"/>
    <x v="4"/>
    <n v="0.1"/>
    <n v="40.479999999999997"/>
    <n v="19.989999999999998"/>
    <n v="696"/>
    <s v="Johnny Reid"/>
    <x v="2"/>
    <s v="Corporate"/>
    <x v="2"/>
    <x v="13"/>
    <s v="Small Box"/>
    <x v="295"/>
    <n v="89848"/>
    <n v="0.77"/>
    <x v="0"/>
    <x v="2"/>
    <x v="38"/>
    <s v="Crown Point"/>
    <n v="46307"/>
    <x v="74"/>
    <n v="2015"/>
    <x v="4"/>
    <n v="7"/>
    <d v="2015-04-09T00:00:00"/>
    <n v="2"/>
    <n v="-580.32000000000005"/>
    <n v="9"/>
    <x v="388"/>
    <x v="1"/>
    <s v="Johnny Reid Keytronic Designer 104- Key Black Keyboard United States"/>
    <s v="Keyt"/>
  </r>
  <r>
    <n v="22616"/>
    <x v="3"/>
    <n v="0.1"/>
    <n v="175.99"/>
    <n v="8.99"/>
    <n v="697"/>
    <s v="Adam G Sawyer"/>
    <x v="2"/>
    <s v="Corporate"/>
    <x v="2"/>
    <x v="5"/>
    <s v="Small Box"/>
    <x v="44"/>
    <n v="89847"/>
    <n v="0.56999999999999995"/>
    <x v="0"/>
    <x v="2"/>
    <x v="38"/>
    <s v="East Chicago"/>
    <n v="46312"/>
    <x v="12"/>
    <n v="2015"/>
    <x v="5"/>
    <n v="27"/>
    <d v="2015-03-28T00:00:00"/>
    <n v="1"/>
    <n v="928.96079999999984"/>
    <n v="10"/>
    <x v="389"/>
    <x v="0"/>
    <s v="Adam G Sawyer 2180 United States"/>
    <s v="2180"/>
  </r>
  <r>
    <n v="25480"/>
    <x v="2"/>
    <n v="0.08"/>
    <n v="14.81"/>
    <n v="13.32"/>
    <n v="697"/>
    <s v="Adam G Sawyer"/>
    <x v="2"/>
    <s v="Corporate"/>
    <x v="0"/>
    <x v="15"/>
    <s v="Small Box"/>
    <x v="296"/>
    <n v="89849"/>
    <n v="0.43"/>
    <x v="0"/>
    <x v="2"/>
    <x v="38"/>
    <s v="East Chicago"/>
    <n v="46312"/>
    <x v="131"/>
    <n v="2015"/>
    <x v="2"/>
    <n v="7"/>
    <d v="2015-02-09T00:00:00"/>
    <n v="2"/>
    <n v="-131.61720000000003"/>
    <n v="20"/>
    <x v="390"/>
    <x v="1"/>
    <s v="Adam G Sawyer Holmes Replacement Filter for HEPA Air Cleaner, Large Room United States"/>
    <s v="Holm"/>
  </r>
  <r>
    <n v="4613"/>
    <x v="3"/>
    <n v="0.06"/>
    <n v="8.1199999999999992"/>
    <n v="2.83"/>
    <n v="698"/>
    <s v="Nelson Hensley"/>
    <x v="2"/>
    <s v="Corporate"/>
    <x v="2"/>
    <x v="13"/>
    <s v="Small Pack"/>
    <x v="293"/>
    <n v="32869"/>
    <n v="0.77"/>
    <x v="0"/>
    <x v="0"/>
    <x v="0"/>
    <s v="Seattle"/>
    <n v="98105"/>
    <x v="12"/>
    <n v="2015"/>
    <x v="5"/>
    <n v="27"/>
    <d v="2015-03-28T00:00:00"/>
    <n v="1"/>
    <n v="-82.83"/>
    <n v="41"/>
    <x v="391"/>
    <x v="1"/>
    <s v="Nelson Hensley Imation Neon Mac Format Diskettes, 10/Pack United States"/>
    <s v="Imat"/>
  </r>
  <r>
    <n v="4614"/>
    <x v="3"/>
    <n v="0.05"/>
    <n v="51.65"/>
    <n v="18.45"/>
    <n v="698"/>
    <s v="Nelson Hensley"/>
    <x v="2"/>
    <s v="Corporate"/>
    <x v="1"/>
    <x v="2"/>
    <s v="Medium Box"/>
    <x v="294"/>
    <n v="32869"/>
    <n v="0.65"/>
    <x v="0"/>
    <x v="0"/>
    <x v="0"/>
    <s v="Seattle"/>
    <n v="98105"/>
    <x v="12"/>
    <n v="2015"/>
    <x v="5"/>
    <n v="27"/>
    <d v="2015-03-28T00:00:00"/>
    <n v="1"/>
    <n v="25.04"/>
    <n v="49"/>
    <x v="392"/>
    <x v="0"/>
    <s v="Nelson Hensley Deflect-o EconoMat Nonstudded, No Bevel Mat United States"/>
    <s v="Defl"/>
  </r>
  <r>
    <n v="4616"/>
    <x v="3"/>
    <n v="0.1"/>
    <n v="175.99"/>
    <n v="8.99"/>
    <n v="698"/>
    <s v="Nelson Hensley"/>
    <x v="2"/>
    <s v="Corporate"/>
    <x v="2"/>
    <x v="5"/>
    <s v="Small Box"/>
    <x v="44"/>
    <n v="32869"/>
    <n v="0.56999999999999995"/>
    <x v="0"/>
    <x v="0"/>
    <x v="0"/>
    <s v="Seattle"/>
    <n v="98105"/>
    <x v="12"/>
    <n v="2015"/>
    <x v="5"/>
    <n v="27"/>
    <d v="2015-03-28T00:00:00"/>
    <n v="1"/>
    <n v="930.98700000000008"/>
    <n v="39"/>
    <x v="393"/>
    <x v="0"/>
    <s v="Nelson Hensley 2180 United States"/>
    <s v="2180"/>
  </r>
  <r>
    <n v="1225"/>
    <x v="4"/>
    <n v="0.1"/>
    <n v="40.479999999999997"/>
    <n v="19.989999999999998"/>
    <n v="698"/>
    <s v="Nelson Hensley"/>
    <x v="2"/>
    <s v="Corporate"/>
    <x v="2"/>
    <x v="13"/>
    <s v="Small Box"/>
    <x v="295"/>
    <n v="8994"/>
    <n v="0.77"/>
    <x v="0"/>
    <x v="0"/>
    <x v="0"/>
    <s v="Seattle"/>
    <n v="98105"/>
    <x v="74"/>
    <n v="2015"/>
    <x v="4"/>
    <n v="7"/>
    <d v="2015-04-09T00:00:00"/>
    <n v="2"/>
    <n v="-580.32000000000005"/>
    <n v="36"/>
    <x v="394"/>
    <x v="1"/>
    <s v="Nelson Hensley Keytronic Designer 104- Key Black Keyboard United States"/>
    <s v="Keyt"/>
  </r>
  <r>
    <n v="7480"/>
    <x v="2"/>
    <n v="0.08"/>
    <n v="14.81"/>
    <n v="13.32"/>
    <n v="698"/>
    <s v="Nelson Hensley"/>
    <x v="2"/>
    <s v="Corporate"/>
    <x v="0"/>
    <x v="15"/>
    <s v="Small Box"/>
    <x v="296"/>
    <n v="53410"/>
    <n v="0.43"/>
    <x v="0"/>
    <x v="0"/>
    <x v="0"/>
    <s v="Seattle"/>
    <n v="98105"/>
    <x v="131"/>
    <n v="2015"/>
    <x v="2"/>
    <n v="7"/>
    <d v="2015-02-09T00:00:00"/>
    <n v="2"/>
    <n v="-253.11"/>
    <n v="79"/>
    <x v="395"/>
    <x v="1"/>
    <s v="Nelson Hensley Holmes Replacement Filter for HEPA Air Cleaner, Large Room United States"/>
    <s v="Holm"/>
  </r>
  <r>
    <n v="6289"/>
    <x v="3"/>
    <n v="0.03"/>
    <n v="5.28"/>
    <n v="5.61"/>
    <n v="699"/>
    <s v="Jenny Gold"/>
    <x v="2"/>
    <s v="Consumer"/>
    <x v="0"/>
    <x v="7"/>
    <s v="Small Box"/>
    <x v="297"/>
    <n v="44517"/>
    <n v="0.4"/>
    <x v="0"/>
    <x v="0"/>
    <x v="1"/>
    <s v="Los Angeles"/>
    <n v="90041"/>
    <x v="45"/>
    <n v="2015"/>
    <x v="4"/>
    <n v="23"/>
    <d v="2015-04-24T00:00:00"/>
    <n v="1"/>
    <n v="-16.670000000000002"/>
    <n v="5"/>
    <x v="396"/>
    <x v="1"/>
    <s v="Jenny Gold Xerox 1954 United States"/>
    <s v="Xero"/>
  </r>
  <r>
    <n v="7733"/>
    <x v="2"/>
    <n v="0.02"/>
    <n v="6.47"/>
    <n v="1.22"/>
    <n v="699"/>
    <s v="Jenny Gold"/>
    <x v="2"/>
    <s v="Consumer"/>
    <x v="0"/>
    <x v="0"/>
    <s v="Wrap Bag"/>
    <x v="298"/>
    <n v="55392"/>
    <n v="0.4"/>
    <x v="0"/>
    <x v="0"/>
    <x v="1"/>
    <s v="Los Angeles"/>
    <n v="90041"/>
    <x v="132"/>
    <n v="2015"/>
    <x v="1"/>
    <n v="6"/>
    <d v="2015-06-07T00:00:00"/>
    <n v="1"/>
    <n v="40.200000000000003"/>
    <n v="30"/>
    <x v="397"/>
    <x v="0"/>
    <s v="Jenny Gold Staples Pen Style Liquid Stix; Assorted (yellow, pink, green, blue, orange), 5/Pack United States"/>
    <s v="Stap"/>
  </r>
  <r>
    <n v="7734"/>
    <x v="2"/>
    <n v="7.0000000000000007E-2"/>
    <n v="2.84"/>
    <n v="0.93"/>
    <n v="699"/>
    <s v="Jenny Gold"/>
    <x v="2"/>
    <s v="Consumer"/>
    <x v="0"/>
    <x v="0"/>
    <s v="Wrap Bag"/>
    <x v="0"/>
    <n v="55392"/>
    <n v="0.54"/>
    <x v="0"/>
    <x v="0"/>
    <x v="1"/>
    <s v="Los Angeles"/>
    <n v="90041"/>
    <x v="132"/>
    <n v="2015"/>
    <x v="1"/>
    <n v="6"/>
    <d v="2015-06-08T00:00:00"/>
    <n v="2"/>
    <n v="3.21"/>
    <n v="59"/>
    <x v="398"/>
    <x v="0"/>
    <s v="Jenny Gold SANFORD Liquid Accent™ Tank-Style Highlighters United States"/>
    <s v="SANF"/>
  </r>
  <r>
    <n v="5140"/>
    <x v="0"/>
    <n v="0.01"/>
    <n v="7.89"/>
    <n v="2.82"/>
    <n v="699"/>
    <s v="Jenny Gold"/>
    <x v="2"/>
    <s v="Consumer"/>
    <x v="0"/>
    <x v="3"/>
    <s v="Wrap Bag"/>
    <x v="299"/>
    <n v="36647"/>
    <n v="0.4"/>
    <x v="0"/>
    <x v="0"/>
    <x v="1"/>
    <s v="Los Angeles"/>
    <n v="90041"/>
    <x v="133"/>
    <n v="2015"/>
    <x v="1"/>
    <n v="30"/>
    <d v="2015-07-01T00:00:00"/>
    <n v="1"/>
    <n v="38.700000000000003"/>
    <n v="32"/>
    <x v="399"/>
    <x v="0"/>
    <s v="Jenny Gold Staples Vinyl Coated Paper Clips, 800/Box United States"/>
    <s v="Stap"/>
  </r>
  <r>
    <n v="5141"/>
    <x v="0"/>
    <n v="0.09"/>
    <n v="3.68"/>
    <n v="1.32"/>
    <n v="699"/>
    <s v="Jenny Gold"/>
    <x v="2"/>
    <s v="Consumer"/>
    <x v="0"/>
    <x v="12"/>
    <s v="Wrap Bag"/>
    <x v="300"/>
    <n v="36647"/>
    <n v="0.83"/>
    <x v="0"/>
    <x v="0"/>
    <x v="1"/>
    <s v="Los Angeles"/>
    <n v="90041"/>
    <x v="133"/>
    <n v="2015"/>
    <x v="1"/>
    <n v="30"/>
    <d v="2015-07-01T00:00:00"/>
    <n v="1"/>
    <n v="-21.91"/>
    <n v="24"/>
    <x v="400"/>
    <x v="1"/>
    <s v="Jenny Gold *Staples* vLetter Openers, 2/Pack United States"/>
    <s v="*Sta"/>
  </r>
  <r>
    <n v="5142"/>
    <x v="0"/>
    <n v="0.1"/>
    <n v="9.7100000000000009"/>
    <n v="9.4499999999999993"/>
    <n v="699"/>
    <s v="Jenny Gold"/>
    <x v="2"/>
    <s v="Consumer"/>
    <x v="0"/>
    <x v="10"/>
    <s v="Small Box"/>
    <x v="173"/>
    <n v="36647"/>
    <n v="0.6"/>
    <x v="0"/>
    <x v="0"/>
    <x v="1"/>
    <s v="Los Angeles"/>
    <n v="90041"/>
    <x v="133"/>
    <n v="2015"/>
    <x v="1"/>
    <n v="30"/>
    <d v="2015-07-03T00:00:00"/>
    <n v="3"/>
    <n v="-119.77"/>
    <n v="27"/>
    <x v="401"/>
    <x v="1"/>
    <s v="Jenny Gold Filing/Storage Totes and Swivel Casters United States"/>
    <s v="Fili"/>
  </r>
  <r>
    <n v="4556"/>
    <x v="3"/>
    <n v="7.0000000000000007E-2"/>
    <n v="5.0199999999999996"/>
    <n v="5.14"/>
    <n v="699"/>
    <s v="Jenny Gold"/>
    <x v="2"/>
    <s v="Consumer"/>
    <x v="2"/>
    <x v="13"/>
    <s v="Small Pack"/>
    <x v="301"/>
    <n v="32420"/>
    <n v="0.79"/>
    <x v="0"/>
    <x v="0"/>
    <x v="1"/>
    <s v="Los Angeles"/>
    <n v="90041"/>
    <x v="134"/>
    <n v="2015"/>
    <x v="0"/>
    <n v="29"/>
    <d v="2015-01-31T00:00:00"/>
    <n v="2"/>
    <n v="-168.72"/>
    <n v="42"/>
    <x v="402"/>
    <x v="1"/>
    <s v="Jenny Gold Imation 3.5, DISKETTE 44766 HGHLD3.52HD/FM, 10/Pack United States"/>
    <s v="Imat"/>
  </r>
  <r>
    <n v="4557"/>
    <x v="3"/>
    <n v="7.0000000000000007E-2"/>
    <n v="280.98"/>
    <n v="57"/>
    <n v="699"/>
    <s v="Jenny Gold"/>
    <x v="1"/>
    <s v="Consumer"/>
    <x v="1"/>
    <x v="1"/>
    <s v="Jumbo Drum"/>
    <x v="234"/>
    <n v="32420"/>
    <n v="0.78"/>
    <x v="0"/>
    <x v="0"/>
    <x v="1"/>
    <s v="Los Angeles"/>
    <n v="90041"/>
    <x v="134"/>
    <n v="2015"/>
    <x v="0"/>
    <n v="29"/>
    <d v="2015-01-31T00:00:00"/>
    <n v="2"/>
    <n v="-439.62"/>
    <n v="23"/>
    <x v="403"/>
    <x v="1"/>
    <s v="Jenny Gold Hon 2090 “Pillow Soft” Series Mid Back Swivel/Tilt Chairs United States"/>
    <s v="Hon "/>
  </r>
  <r>
    <n v="448"/>
    <x v="3"/>
    <n v="0.1"/>
    <n v="4.26"/>
    <n v="1.2"/>
    <n v="699"/>
    <s v="Jenny Gold"/>
    <x v="2"/>
    <s v="Consumer"/>
    <x v="0"/>
    <x v="0"/>
    <s v="Wrap Bag"/>
    <x v="54"/>
    <n v="3042"/>
    <n v="0.44"/>
    <x v="0"/>
    <x v="0"/>
    <x v="1"/>
    <s v="Los Angeles"/>
    <n v="90041"/>
    <x v="135"/>
    <n v="2015"/>
    <x v="3"/>
    <n v="20"/>
    <d v="2015-05-21T00:00:00"/>
    <n v="1"/>
    <n v="15.42"/>
    <n v="88"/>
    <x v="404"/>
    <x v="0"/>
    <s v="Jenny Gold Dixon Prang® Watercolor Pencils, 10-Color Set with Brush United States"/>
    <s v="Dixo"/>
  </r>
  <r>
    <n v="18448"/>
    <x v="3"/>
    <n v="0.1"/>
    <n v="4.26"/>
    <n v="1.2"/>
    <n v="700"/>
    <s v="Joseph Grossman"/>
    <x v="2"/>
    <s v="Consumer"/>
    <x v="0"/>
    <x v="0"/>
    <s v="Wrap Bag"/>
    <x v="54"/>
    <n v="87980"/>
    <n v="0.44"/>
    <x v="0"/>
    <x v="0"/>
    <x v="1"/>
    <s v="Santa Maria"/>
    <n v="93454"/>
    <x v="135"/>
    <n v="2015"/>
    <x v="3"/>
    <n v="20"/>
    <d v="2015-05-21T00:00:00"/>
    <n v="1"/>
    <n v="33.923999999999999"/>
    <n v="22"/>
    <x v="405"/>
    <x v="0"/>
    <s v="Joseph Grossman Dixon Prang® Watercolor Pencils, 10-Color Set with Brush United States"/>
    <s v="Dixo"/>
  </r>
  <r>
    <n v="24289"/>
    <x v="3"/>
    <n v="0.03"/>
    <n v="5.28"/>
    <n v="5.61"/>
    <n v="702"/>
    <s v="Kelly O'Connor"/>
    <x v="2"/>
    <s v="Consumer"/>
    <x v="0"/>
    <x v="7"/>
    <s v="Small Box"/>
    <x v="297"/>
    <n v="87977"/>
    <n v="0.4"/>
    <x v="0"/>
    <x v="0"/>
    <x v="1"/>
    <s v="Santa Rosa"/>
    <n v="95404"/>
    <x v="45"/>
    <n v="2015"/>
    <x v="4"/>
    <n v="23"/>
    <d v="2015-04-24T00:00:00"/>
    <n v="1"/>
    <n v="-16.670000000000002"/>
    <n v="1"/>
    <x v="406"/>
    <x v="1"/>
    <s v="Kelly O'Connor Xerox 1954 United States"/>
    <s v="Xero"/>
  </r>
  <r>
    <n v="23140"/>
    <x v="0"/>
    <n v="0.01"/>
    <n v="7.89"/>
    <n v="2.82"/>
    <n v="702"/>
    <s v="Kelly O'Connor"/>
    <x v="2"/>
    <s v="Consumer"/>
    <x v="0"/>
    <x v="3"/>
    <s v="Wrap Bag"/>
    <x v="299"/>
    <n v="87979"/>
    <n v="0.4"/>
    <x v="0"/>
    <x v="0"/>
    <x v="1"/>
    <s v="Santa Rosa"/>
    <n v="95404"/>
    <x v="133"/>
    <n v="2015"/>
    <x v="1"/>
    <n v="30"/>
    <d v="2015-07-01T00:00:00"/>
    <n v="1"/>
    <n v="46.440000000000005"/>
    <n v="8"/>
    <x v="407"/>
    <x v="0"/>
    <s v="Kelly O'Connor Staples Vinyl Coated Paper Clips, 800/Box United States"/>
    <s v="Stap"/>
  </r>
  <r>
    <n v="23141"/>
    <x v="0"/>
    <n v="0.09"/>
    <n v="3.68"/>
    <n v="1.32"/>
    <n v="702"/>
    <s v="Kelly O'Connor"/>
    <x v="2"/>
    <s v="Consumer"/>
    <x v="0"/>
    <x v="12"/>
    <s v="Wrap Bag"/>
    <x v="300"/>
    <n v="87979"/>
    <n v="0.83"/>
    <x v="0"/>
    <x v="0"/>
    <x v="1"/>
    <s v="Santa Rosa"/>
    <n v="95404"/>
    <x v="133"/>
    <n v="2015"/>
    <x v="1"/>
    <n v="30"/>
    <d v="2015-07-01T00:00:00"/>
    <n v="1"/>
    <n v="-17.527999999999999"/>
    <n v="6"/>
    <x v="408"/>
    <x v="1"/>
    <s v="Kelly O'Connor *Staples* vLetter Openers, 2/Pack United States"/>
    <s v="*Sta"/>
  </r>
  <r>
    <n v="23142"/>
    <x v="0"/>
    <n v="0.1"/>
    <n v="9.7100000000000009"/>
    <n v="9.4499999999999993"/>
    <n v="702"/>
    <s v="Kelly O'Connor"/>
    <x v="2"/>
    <s v="Consumer"/>
    <x v="0"/>
    <x v="10"/>
    <s v="Small Box"/>
    <x v="173"/>
    <n v="87979"/>
    <n v="0.6"/>
    <x v="0"/>
    <x v="0"/>
    <x v="1"/>
    <s v="Santa Rosa"/>
    <n v="95404"/>
    <x v="133"/>
    <n v="2015"/>
    <x v="1"/>
    <n v="30"/>
    <d v="2015-07-03T00:00:00"/>
    <n v="3"/>
    <n v="-95.816000000000003"/>
    <n v="7"/>
    <x v="409"/>
    <x v="1"/>
    <s v="Kelly O'Connor Filing/Storage Totes and Swivel Casters United States"/>
    <s v="Fili"/>
  </r>
  <r>
    <n v="25734"/>
    <x v="2"/>
    <n v="7.0000000000000007E-2"/>
    <n v="2.84"/>
    <n v="0.93"/>
    <n v="711"/>
    <s v="Pam Anthony"/>
    <x v="2"/>
    <s v="Consumer"/>
    <x v="0"/>
    <x v="0"/>
    <s v="Wrap Bag"/>
    <x v="0"/>
    <n v="87978"/>
    <n v="0.54"/>
    <x v="0"/>
    <x v="1"/>
    <x v="15"/>
    <s v="Winthrop"/>
    <n v="2152"/>
    <x v="132"/>
    <n v="2015"/>
    <x v="1"/>
    <n v="6"/>
    <d v="2015-06-08T00:00:00"/>
    <n v="2"/>
    <n v="3.8519999999999999"/>
    <n v="15"/>
    <x v="410"/>
    <x v="0"/>
    <s v="Pam Anthony SANFORD Liquid Accent™ Tank-Style Highlighters United States"/>
    <s v="SANF"/>
  </r>
  <r>
    <n v="20789"/>
    <x v="1"/>
    <n v="0"/>
    <n v="8.5"/>
    <n v="1.99"/>
    <n v="719"/>
    <s v="Stephen Lam"/>
    <x v="2"/>
    <s v="Corporate"/>
    <x v="2"/>
    <x v="13"/>
    <s v="Small Pack"/>
    <x v="302"/>
    <n v="89344"/>
    <n v="0.49"/>
    <x v="0"/>
    <x v="0"/>
    <x v="34"/>
    <s v="Pahrump"/>
    <n v="89041"/>
    <x v="136"/>
    <n v="2015"/>
    <x v="2"/>
    <n v="28"/>
    <d v="2015-03-02T00:00:00"/>
    <n v="2"/>
    <n v="71.735600000000005"/>
    <n v="14"/>
    <x v="411"/>
    <x v="0"/>
    <s v="Stephen Lam Hewlett-Packard 4.7GB DVD+R Discs United States"/>
    <s v="Hewl"/>
  </r>
  <r>
    <n v="20790"/>
    <x v="1"/>
    <n v="0.03"/>
    <n v="95.43"/>
    <n v="19.989999999999998"/>
    <n v="719"/>
    <s v="Stephen Lam"/>
    <x v="2"/>
    <s v="Corporate"/>
    <x v="0"/>
    <x v="10"/>
    <s v="Small Box"/>
    <x v="303"/>
    <n v="89344"/>
    <n v="0.79"/>
    <x v="0"/>
    <x v="0"/>
    <x v="34"/>
    <s v="Pahrump"/>
    <n v="89041"/>
    <x v="136"/>
    <n v="2015"/>
    <x v="2"/>
    <n v="28"/>
    <d v="2015-03-02T00:00:00"/>
    <n v="2"/>
    <n v="-79.320800000000006"/>
    <n v="2"/>
    <x v="412"/>
    <x v="1"/>
    <s v="Stephen Lam Fellowes Stor/Drawer® Steel Plus™ Storage Drawers United States"/>
    <s v="Fell"/>
  </r>
  <r>
    <n v="20633"/>
    <x v="1"/>
    <n v="0.04"/>
    <n v="10.64"/>
    <n v="5.16"/>
    <n v="721"/>
    <s v="Melvin Duke"/>
    <x v="2"/>
    <s v="Corporate"/>
    <x v="1"/>
    <x v="2"/>
    <s v="Small Box"/>
    <x v="304"/>
    <n v="91053"/>
    <n v="0.56999999999999995"/>
    <x v="0"/>
    <x v="2"/>
    <x v="38"/>
    <s v="Frankfort"/>
    <n v="46041"/>
    <x v="137"/>
    <n v="2015"/>
    <x v="1"/>
    <n v="24"/>
    <d v="2015-06-25T00:00:00"/>
    <n v="1"/>
    <n v="24.095999999999997"/>
    <n v="6"/>
    <x v="413"/>
    <x v="0"/>
    <s v="Melvin Duke Eldon Expressions Punched Metal &amp; Wood Desk Accessories, Pewter &amp; Cherry United States"/>
    <s v="Eldo"/>
  </r>
  <r>
    <n v="20634"/>
    <x v="1"/>
    <n v="0.03"/>
    <n v="2.78"/>
    <n v="1.34"/>
    <n v="721"/>
    <s v="Melvin Duke"/>
    <x v="0"/>
    <s v="Corporate"/>
    <x v="0"/>
    <x v="0"/>
    <s v="Wrap Bag"/>
    <x v="305"/>
    <n v="91053"/>
    <n v="0.45"/>
    <x v="0"/>
    <x v="2"/>
    <x v="38"/>
    <s v="Frankfort"/>
    <n v="46041"/>
    <x v="137"/>
    <n v="2015"/>
    <x v="1"/>
    <n v="24"/>
    <d v="2015-06-26T00:00:00"/>
    <n v="2"/>
    <n v="6.9719999999999995"/>
    <n v="15"/>
    <x v="414"/>
    <x v="0"/>
    <s v="Melvin Duke Prang Drawing Pencil Set United States"/>
    <s v="Pran"/>
  </r>
  <r>
    <n v="24574"/>
    <x v="3"/>
    <n v="0.01"/>
    <n v="7.28"/>
    <n v="11.15"/>
    <n v="721"/>
    <s v="Melvin Duke"/>
    <x v="2"/>
    <s v="Corporate"/>
    <x v="0"/>
    <x v="7"/>
    <s v="Small Box"/>
    <x v="306"/>
    <n v="91054"/>
    <n v="0.37"/>
    <x v="0"/>
    <x v="2"/>
    <x v="38"/>
    <s v="Frankfort"/>
    <n v="46041"/>
    <x v="86"/>
    <n v="2015"/>
    <x v="4"/>
    <n v="11"/>
    <d v="2015-04-13T00:00:00"/>
    <n v="2"/>
    <n v="-24.245999999999999"/>
    <n v="1"/>
    <x v="415"/>
    <x v="1"/>
    <s v="Melvin Duke Array® Parchment Paper, Assorted Colors United States"/>
    <s v="Arra"/>
  </r>
  <r>
    <n v="19601"/>
    <x v="3"/>
    <n v="0.09"/>
    <n v="125.99"/>
    <n v="8.99"/>
    <n v="724"/>
    <s v="Beverly Cooke Brooks"/>
    <x v="2"/>
    <s v="Consumer"/>
    <x v="2"/>
    <x v="5"/>
    <s v="Small Box"/>
    <x v="307"/>
    <n v="90359"/>
    <n v="0.55000000000000004"/>
    <x v="0"/>
    <x v="1"/>
    <x v="18"/>
    <s v="Stratford"/>
    <n v="6614"/>
    <x v="24"/>
    <n v="2015"/>
    <x v="5"/>
    <n v="15"/>
    <d v="2015-03-16T00:00:00"/>
    <n v="1"/>
    <n v="-605.37400000000002"/>
    <n v="1"/>
    <x v="416"/>
    <x v="1"/>
    <s v="Beverly Cooke Brooks SC7868i United States"/>
    <s v="SC78"/>
  </r>
  <r>
    <n v="19600"/>
    <x v="3"/>
    <n v="0.1"/>
    <n v="17.98"/>
    <n v="4"/>
    <n v="727"/>
    <s v="Lindsay Link"/>
    <x v="2"/>
    <s v="Consumer"/>
    <x v="2"/>
    <x v="13"/>
    <s v="Small Box"/>
    <x v="49"/>
    <n v="90359"/>
    <n v="0.79"/>
    <x v="0"/>
    <x v="1"/>
    <x v="14"/>
    <s v="Lewiston"/>
    <n v="4240"/>
    <x v="24"/>
    <n v="2015"/>
    <x v="5"/>
    <n v="15"/>
    <d v="2015-03-16T00:00:00"/>
    <n v="1"/>
    <n v="-99.55"/>
    <n v="4"/>
    <x v="288"/>
    <x v="1"/>
    <s v="Lindsay Link Belkin 107-key enhanced keyboard, USB/PS/2 interface United States"/>
    <s v="Belk"/>
  </r>
  <r>
    <n v="23436"/>
    <x v="0"/>
    <n v="0.09"/>
    <n v="101.41"/>
    <n v="35"/>
    <n v="731"/>
    <s v="June Herbert"/>
    <x v="2"/>
    <s v="Consumer"/>
    <x v="0"/>
    <x v="10"/>
    <s v="Large Box"/>
    <x v="308"/>
    <n v="90362"/>
    <n v="0.82"/>
    <x v="0"/>
    <x v="1"/>
    <x v="15"/>
    <s v="Burlington"/>
    <n v="1803"/>
    <x v="138"/>
    <n v="2015"/>
    <x v="4"/>
    <n v="26"/>
    <d v="2015-04-27T00:00:00"/>
    <n v="1"/>
    <n v="-801.15479999999991"/>
    <n v="12"/>
    <x v="417"/>
    <x v="1"/>
    <s v="June Herbert Tennsco Regal Shelving Units United States"/>
    <s v="Tenn"/>
  </r>
  <r>
    <n v="21950"/>
    <x v="1"/>
    <n v="0.06"/>
    <n v="350.98"/>
    <n v="30"/>
    <n v="736"/>
    <s v="Meredith Walters"/>
    <x v="1"/>
    <s v="Consumer"/>
    <x v="1"/>
    <x v="1"/>
    <s v="Jumbo Drum"/>
    <x v="309"/>
    <n v="90361"/>
    <n v="0.61"/>
    <x v="0"/>
    <x v="1"/>
    <x v="16"/>
    <s v="Salem"/>
    <n v="3079"/>
    <x v="15"/>
    <n v="2015"/>
    <x v="1"/>
    <n v="15"/>
    <d v="2015-06-17T00:00:00"/>
    <n v="2"/>
    <n v="797.85599999999999"/>
    <n v="6"/>
    <x v="418"/>
    <x v="0"/>
    <s v="Meredith Walters Office Star - Professional Matrix Back Chair with 2-to-1 Synchro Tilt and Mesh Fabric Seat United States"/>
    <s v="Offi"/>
  </r>
  <r>
    <n v="23613"/>
    <x v="4"/>
    <n v="0.02"/>
    <n v="48.04"/>
    <n v="5.79"/>
    <n v="737"/>
    <s v="Danny Vaughn"/>
    <x v="2"/>
    <s v="Consumer"/>
    <x v="0"/>
    <x v="7"/>
    <s v="Small Box"/>
    <x v="310"/>
    <n v="90360"/>
    <n v="0.37"/>
    <x v="0"/>
    <x v="1"/>
    <x v="2"/>
    <s v="Bloomfield"/>
    <n v="7003"/>
    <x v="31"/>
    <n v="2015"/>
    <x v="1"/>
    <n v="7"/>
    <d v="2015-06-14T00:00:00"/>
    <n v="7"/>
    <n v="422.45249999999999"/>
    <n v="12"/>
    <x v="419"/>
    <x v="0"/>
    <s v="Danny Vaughn Xerox 1937 United States"/>
    <s v="Xero"/>
  </r>
  <r>
    <n v="21949"/>
    <x v="1"/>
    <n v="0.02"/>
    <n v="70.98"/>
    <n v="46.74"/>
    <n v="738"/>
    <s v="Peggy Rowe"/>
    <x v="1"/>
    <s v="Consumer"/>
    <x v="1"/>
    <x v="14"/>
    <s v="Jumbo Box"/>
    <x v="311"/>
    <n v="90361"/>
    <n v="0.56000000000000005"/>
    <x v="0"/>
    <x v="1"/>
    <x v="2"/>
    <s v="Cranford"/>
    <n v="7016"/>
    <x v="15"/>
    <n v="2015"/>
    <x v="1"/>
    <n v="15"/>
    <d v="2015-06-16T00:00:00"/>
    <n v="1"/>
    <n v="-178.21600000000001"/>
    <n v="4"/>
    <x v="420"/>
    <x v="1"/>
    <s v="Peggy Rowe Hon Metal Bookcases, Putty United States"/>
    <s v="Hon "/>
  </r>
  <r>
    <n v="21951"/>
    <x v="1"/>
    <n v="0.04"/>
    <n v="27.48"/>
    <n v="4"/>
    <n v="741"/>
    <s v="Stacey Hale"/>
    <x v="2"/>
    <s v="Consumer"/>
    <x v="2"/>
    <x v="13"/>
    <s v="Small Box"/>
    <x v="312"/>
    <n v="90361"/>
    <n v="0.75"/>
    <x v="0"/>
    <x v="1"/>
    <x v="2"/>
    <s v="Summit"/>
    <n v="7901"/>
    <x v="15"/>
    <n v="2015"/>
    <x v="1"/>
    <n v="15"/>
    <d v="2015-06-17T00:00:00"/>
    <n v="2"/>
    <n v="-26.655999999999999"/>
    <n v="15"/>
    <x v="421"/>
    <x v="1"/>
    <s v="Stacey Hale Belkin MediaBoard 104- Keyboard United States"/>
    <s v="Belk"/>
  </r>
  <r>
    <n v="19209"/>
    <x v="4"/>
    <n v="0.02"/>
    <n v="59.98"/>
    <n v="3.99"/>
    <n v="744"/>
    <s v="Joy Maxwell"/>
    <x v="2"/>
    <s v="Corporate"/>
    <x v="0"/>
    <x v="15"/>
    <s v="Small Box"/>
    <x v="313"/>
    <n v="87725"/>
    <n v="0.56999999999999995"/>
    <x v="0"/>
    <x v="0"/>
    <x v="28"/>
    <s v="Oro Valley"/>
    <n v="85737"/>
    <x v="9"/>
    <n v="2015"/>
    <x v="0"/>
    <n v="28"/>
    <d v="2015-02-06T00:00:00"/>
    <n v="9"/>
    <n v="-54.622"/>
    <n v="1"/>
    <x v="422"/>
    <x v="1"/>
    <s v="Joy Maxwell Belkin 8 Outlet SurgeMaster II Gold Surge Protector United States"/>
    <s v="Belk"/>
  </r>
  <r>
    <n v="19210"/>
    <x v="4"/>
    <n v="0.03"/>
    <n v="5.18"/>
    <n v="5.74"/>
    <n v="744"/>
    <s v="Joy Maxwell"/>
    <x v="2"/>
    <s v="Corporate"/>
    <x v="0"/>
    <x v="8"/>
    <s v="Small Box"/>
    <x v="314"/>
    <n v="87725"/>
    <n v="0.36"/>
    <x v="0"/>
    <x v="0"/>
    <x v="28"/>
    <s v="Oro Valley"/>
    <n v="85737"/>
    <x v="9"/>
    <n v="2015"/>
    <x v="0"/>
    <n v="28"/>
    <d v="2015-02-01T00:00:00"/>
    <n v="4"/>
    <n v="-126.81418000000001"/>
    <n v="9"/>
    <x v="423"/>
    <x v="1"/>
    <s v="Joy Maxwell Wilson Jones Impact Binders United States"/>
    <s v="Wils"/>
  </r>
  <r>
    <n v="19638"/>
    <x v="3"/>
    <n v="0.03"/>
    <n v="119.99"/>
    <n v="56.14"/>
    <n v="744"/>
    <s v="Joy Maxwell"/>
    <x v="1"/>
    <s v="Consumer"/>
    <x v="2"/>
    <x v="6"/>
    <s v="Jumbo Box"/>
    <x v="102"/>
    <n v="87726"/>
    <n v="0.39"/>
    <x v="0"/>
    <x v="0"/>
    <x v="28"/>
    <s v="Oro Valley"/>
    <n v="85737"/>
    <x v="60"/>
    <n v="2015"/>
    <x v="0"/>
    <n v="17"/>
    <d v="2015-01-19T00:00:00"/>
    <n v="2"/>
    <n v="1400.1"/>
    <n v="13"/>
    <x v="424"/>
    <x v="0"/>
    <s v="Joy Maxwell Hewlett-Packard 2600DN Business Color Inkjet Printer United States"/>
    <s v="Hewl"/>
  </r>
  <r>
    <n v="19505"/>
    <x v="4"/>
    <n v="0.09"/>
    <n v="125.99"/>
    <n v="8.99"/>
    <n v="744"/>
    <s v="Joy Maxwell"/>
    <x v="2"/>
    <s v="Consumer"/>
    <x v="2"/>
    <x v="5"/>
    <s v="Small Box"/>
    <x v="307"/>
    <n v="87727"/>
    <n v="0.55000000000000004"/>
    <x v="0"/>
    <x v="0"/>
    <x v="28"/>
    <s v="Oro Valley"/>
    <n v="85737"/>
    <x v="40"/>
    <n v="2015"/>
    <x v="3"/>
    <n v="25"/>
    <d v="2015-06-02T00:00:00"/>
    <n v="8"/>
    <n v="916.68060000000014"/>
    <n v="20"/>
    <x v="425"/>
    <x v="0"/>
    <s v="Joy Maxwell SC7868i United States"/>
    <s v="SC78"/>
  </r>
  <r>
    <n v="19639"/>
    <x v="3"/>
    <n v="0.05"/>
    <n v="115.79"/>
    <n v="1.99"/>
    <n v="745"/>
    <s v="Mary Page"/>
    <x v="2"/>
    <s v="Consumer"/>
    <x v="2"/>
    <x v="13"/>
    <s v="Small Pack"/>
    <x v="315"/>
    <n v="87726"/>
    <n v="0.49"/>
    <x v="0"/>
    <x v="0"/>
    <x v="28"/>
    <s v="Peoria"/>
    <n v="85345"/>
    <x v="60"/>
    <n v="2015"/>
    <x v="0"/>
    <n v="17"/>
    <d v="2015-01-19T00:00:00"/>
    <n v="2"/>
    <n v="67.599999999999923"/>
    <n v="3"/>
    <x v="426"/>
    <x v="0"/>
    <s v="Mary Page Verbatim DVD-R, 4.7GB, Spindle, WE, Blank, Ink Jet/Thermal, 20/Spindle United States"/>
    <s v="Verb"/>
  </r>
  <r>
    <n v="20855"/>
    <x v="1"/>
    <n v="0.09"/>
    <n v="27.75"/>
    <n v="19.989999999999998"/>
    <n v="750"/>
    <s v="Jordan Wilkinson"/>
    <x v="2"/>
    <s v="Corporate"/>
    <x v="0"/>
    <x v="10"/>
    <s v="Small Box"/>
    <x v="316"/>
    <n v="91200"/>
    <n v="0.67"/>
    <x v="0"/>
    <x v="3"/>
    <x v="35"/>
    <s v="Florence"/>
    <n v="41042"/>
    <x v="38"/>
    <n v="2015"/>
    <x v="0"/>
    <n v="12"/>
    <d v="2015-01-13T00:00:00"/>
    <n v="1"/>
    <n v="-224.64400000000001"/>
    <n v="10"/>
    <x v="427"/>
    <x v="1"/>
    <s v="Jordan Wilkinson Fellowes Super Stor/Drawer® United States"/>
    <s v="Fell"/>
  </r>
  <r>
    <n v="23629"/>
    <x v="4"/>
    <n v="0.06"/>
    <n v="130.97999999999999"/>
    <n v="54.74"/>
    <n v="751"/>
    <s v="David Wrenn"/>
    <x v="1"/>
    <s v="Corporate"/>
    <x v="1"/>
    <x v="14"/>
    <s v="Jumbo Box"/>
    <x v="136"/>
    <n v="91201"/>
    <n v="0.69"/>
    <x v="0"/>
    <x v="3"/>
    <x v="35"/>
    <s v="Georgetown"/>
    <n v="40324"/>
    <x v="139"/>
    <n v="2015"/>
    <x v="2"/>
    <n v="27"/>
    <d v="2015-03-06T00:00:00"/>
    <n v="7"/>
    <n v="14.76"/>
    <n v="3"/>
    <x v="428"/>
    <x v="0"/>
    <s v="David Wrenn O'Sullivan Elevations Bookcase, Cherry Finish United States"/>
    <s v="O'Su"/>
  </r>
  <r>
    <n v="19679"/>
    <x v="2"/>
    <n v="0.06"/>
    <n v="2.61"/>
    <n v="0.5"/>
    <n v="753"/>
    <s v="Elisabeth Massey"/>
    <x v="0"/>
    <s v="Corporate"/>
    <x v="0"/>
    <x v="9"/>
    <s v="Small Box"/>
    <x v="317"/>
    <n v="90438"/>
    <n v="0.39"/>
    <x v="0"/>
    <x v="0"/>
    <x v="28"/>
    <s v="Prescott"/>
    <n v="86301"/>
    <x v="140"/>
    <n v="2015"/>
    <x v="5"/>
    <n v="11"/>
    <d v="2015-03-11T00:00:00"/>
    <n v="0"/>
    <n v="10.85"/>
    <n v="1"/>
    <x v="429"/>
    <x v="0"/>
    <s v="Elisabeth Massey Avery 479 United States"/>
    <s v="Aver"/>
  </r>
  <r>
    <n v="19680"/>
    <x v="2"/>
    <n v="0.01"/>
    <n v="6.35"/>
    <n v="1.02"/>
    <n v="753"/>
    <s v="Elisabeth Massey"/>
    <x v="2"/>
    <s v="Corporate"/>
    <x v="0"/>
    <x v="7"/>
    <s v="Wrap Bag"/>
    <x v="318"/>
    <n v="90438"/>
    <n v="0.39"/>
    <x v="0"/>
    <x v="0"/>
    <x v="28"/>
    <s v="Prescott"/>
    <n v="86301"/>
    <x v="140"/>
    <n v="2015"/>
    <x v="5"/>
    <n v="11"/>
    <d v="2015-03-13T00:00:00"/>
    <n v="2"/>
    <n v="97.662599999999983"/>
    <n v="22"/>
    <x v="430"/>
    <x v="0"/>
    <s v="Elisabeth Massey Telephone Message Books with Fax/Mobile Section, 5 1/2&quot; x 3 3/16&quot; United States"/>
    <s v="Tele"/>
  </r>
  <r>
    <n v="25291"/>
    <x v="0"/>
    <n v="0.06"/>
    <n v="218.75"/>
    <n v="69.64"/>
    <n v="754"/>
    <s v="Helen Lyons"/>
    <x v="1"/>
    <s v="Corporate"/>
    <x v="1"/>
    <x v="11"/>
    <s v="Jumbo Box"/>
    <x v="228"/>
    <n v="90437"/>
    <n v="0.77"/>
    <x v="0"/>
    <x v="0"/>
    <x v="28"/>
    <s v="Prescott Valley"/>
    <n v="86314"/>
    <x v="141"/>
    <n v="2015"/>
    <x v="1"/>
    <n v="4"/>
    <d v="2015-06-05T00:00:00"/>
    <n v="1"/>
    <n v="-453.2"/>
    <n v="4"/>
    <x v="431"/>
    <x v="1"/>
    <s v="Helen Lyons BoxOffice By Design Rectangular and Half-Moon Meeting Room Tables United States"/>
    <s v="BoxO"/>
  </r>
  <r>
    <n v="25117"/>
    <x v="4"/>
    <n v="0.06"/>
    <n v="119.99"/>
    <n v="14"/>
    <n v="754"/>
    <s v="Helen Lyons"/>
    <x v="1"/>
    <s v="Consumer"/>
    <x v="2"/>
    <x v="6"/>
    <s v="Jumbo Drum"/>
    <x v="319"/>
    <n v="90439"/>
    <n v="0.36"/>
    <x v="0"/>
    <x v="0"/>
    <x v="28"/>
    <s v="Prescott Valley"/>
    <n v="86314"/>
    <x v="142"/>
    <n v="2015"/>
    <x v="4"/>
    <n v="12"/>
    <d v="2015-04-19T00:00:00"/>
    <n v="7"/>
    <n v="-207.679788"/>
    <n v="2"/>
    <x v="432"/>
    <x v="1"/>
    <s v="Helen Lyons Epson C82 Color Inkjet Printer United States"/>
    <s v="Epso"/>
  </r>
  <r>
    <n v="25856"/>
    <x v="1"/>
    <n v="0.03"/>
    <n v="37.94"/>
    <n v="5.08"/>
    <n v="757"/>
    <s v="Neil Hogan"/>
    <x v="2"/>
    <s v="Home Office"/>
    <x v="0"/>
    <x v="7"/>
    <s v="Wrap Bag"/>
    <x v="320"/>
    <n v="90258"/>
    <n v="0.38"/>
    <x v="0"/>
    <x v="0"/>
    <x v="6"/>
    <s v="Tualatin"/>
    <n v="97062"/>
    <x v="143"/>
    <n v="2015"/>
    <x v="2"/>
    <n v="11"/>
    <d v="2015-02-13T00:00:00"/>
    <n v="2"/>
    <n v="-7.5244000000000009"/>
    <n v="1"/>
    <x v="433"/>
    <x v="1"/>
    <s v="Neil Hogan Snap-A-Way® Black Print Carbonless Ruled Speed Letter, Triplicate United States"/>
    <s v="Snap"/>
  </r>
  <r>
    <n v="21110"/>
    <x v="4"/>
    <n v="0"/>
    <n v="20.99"/>
    <n v="3.3"/>
    <n v="759"/>
    <s v="Bernice F Day"/>
    <x v="2"/>
    <s v="Small Business"/>
    <x v="2"/>
    <x v="5"/>
    <s v="Small Pack"/>
    <x v="321"/>
    <n v="86639"/>
    <n v="0.81"/>
    <x v="0"/>
    <x v="2"/>
    <x v="12"/>
    <s v="Quincy"/>
    <n v="62301"/>
    <x v="124"/>
    <n v="2015"/>
    <x v="3"/>
    <n v="29"/>
    <d v="2015-06-05T00:00:00"/>
    <n v="7"/>
    <n v="-92.961000000000013"/>
    <n v="5"/>
    <x v="434"/>
    <x v="1"/>
    <s v="Bernice F Day Accessory39 United States"/>
    <s v="Acce"/>
  </r>
  <r>
    <n v="20377"/>
    <x v="1"/>
    <n v="0"/>
    <n v="125.99"/>
    <n v="8.99"/>
    <n v="762"/>
    <s v="Stuart Holloway"/>
    <x v="2"/>
    <s v="Small Business"/>
    <x v="2"/>
    <x v="5"/>
    <s v="Small Box"/>
    <x v="322"/>
    <n v="87525"/>
    <n v="0.56999999999999995"/>
    <x v="0"/>
    <x v="0"/>
    <x v="0"/>
    <s v="Vancouver"/>
    <n v="98661"/>
    <x v="58"/>
    <n v="2015"/>
    <x v="4"/>
    <n v="27"/>
    <d v="2015-04-29T00:00:00"/>
    <n v="2"/>
    <n v="613.89576"/>
    <n v="12"/>
    <x v="435"/>
    <x v="0"/>
    <s v="Stuart Holloway 5170i United States"/>
    <s v="5170"/>
  </r>
  <r>
    <n v="18735"/>
    <x v="2"/>
    <n v="0.1"/>
    <n v="31.78"/>
    <n v="1.99"/>
    <n v="767"/>
    <s v="Jeffrey Mueller"/>
    <x v="2"/>
    <s v="Corporate"/>
    <x v="2"/>
    <x v="13"/>
    <s v="Small Pack"/>
    <x v="323"/>
    <n v="86279"/>
    <n v="0.42"/>
    <x v="0"/>
    <x v="2"/>
    <x v="12"/>
    <s v="Rock Island"/>
    <n v="61201"/>
    <x v="111"/>
    <n v="2015"/>
    <x v="0"/>
    <n v="30"/>
    <d v="2015-02-01T00:00:00"/>
    <n v="2"/>
    <n v="232.28159999999997"/>
    <n v="11"/>
    <x v="436"/>
    <x v="0"/>
    <s v="Jeffrey Mueller Memorex 4.7GB DVD-RAM, 3/Pack United States"/>
    <s v="Memo"/>
  </r>
  <r>
    <n v="18659"/>
    <x v="2"/>
    <n v="0.08"/>
    <n v="30.73"/>
    <n v="4"/>
    <n v="770"/>
    <s v="Geraldine Puckett"/>
    <x v="2"/>
    <s v="Small Business"/>
    <x v="2"/>
    <x v="13"/>
    <s v="Small Box"/>
    <x v="88"/>
    <n v="88667"/>
    <n v="0.75"/>
    <x v="0"/>
    <x v="0"/>
    <x v="6"/>
    <s v="Tualatin"/>
    <n v="97062"/>
    <x v="91"/>
    <n v="2015"/>
    <x v="5"/>
    <n v="19"/>
    <d v="2015-03-19T00:00:00"/>
    <n v="0"/>
    <n v="-45.07"/>
    <n v="14"/>
    <x v="437"/>
    <x v="1"/>
    <s v="Geraldine Puckett Fellowes 17-key keypad for PS/2 interface United States"/>
    <s v="Fell"/>
  </r>
  <r>
    <n v="18660"/>
    <x v="2"/>
    <n v="0.05"/>
    <n v="14.56"/>
    <n v="3.5"/>
    <n v="771"/>
    <s v="Deborah Paul"/>
    <x v="2"/>
    <s v="Small Business"/>
    <x v="0"/>
    <x v="15"/>
    <s v="Small Box"/>
    <x v="324"/>
    <n v="88667"/>
    <n v="0.57999999999999996"/>
    <x v="0"/>
    <x v="0"/>
    <x v="6"/>
    <s v="West Linn"/>
    <n v="97068"/>
    <x v="91"/>
    <n v="2015"/>
    <x v="5"/>
    <n v="19"/>
    <d v="2015-03-21T00:00:00"/>
    <n v="2"/>
    <n v="-8.5299999999999994"/>
    <n v="3"/>
    <x v="438"/>
    <x v="1"/>
    <s v="Deborah Paul Acco 6 Outlet Guardian Premium Surge Suppressor United States"/>
    <s v="Acco"/>
  </r>
  <r>
    <n v="18661"/>
    <x v="2"/>
    <n v="0"/>
    <n v="299.99"/>
    <n v="11.64"/>
    <n v="771"/>
    <s v="Deborah Paul"/>
    <x v="2"/>
    <s v="Small Business"/>
    <x v="2"/>
    <x v="16"/>
    <s v="Large Box"/>
    <x v="325"/>
    <n v="88667"/>
    <n v="0.5"/>
    <x v="0"/>
    <x v="0"/>
    <x v="6"/>
    <s v="West Linn"/>
    <n v="97068"/>
    <x v="91"/>
    <n v="2015"/>
    <x v="5"/>
    <n v="19"/>
    <d v="2015-03-21T00:00:00"/>
    <n v="2"/>
    <n v="285.95"/>
    <n v="5"/>
    <x v="439"/>
    <x v="0"/>
    <s v="Deborah Paul Brother DCP1000 Digital 3 in 1 Multifunction Machine United States"/>
    <s v="Brot"/>
  </r>
  <r>
    <n v="22875"/>
    <x v="2"/>
    <n v="0.08"/>
    <n v="7.77"/>
    <n v="9.23"/>
    <n v="772"/>
    <s v="Jean Webster"/>
    <x v="2"/>
    <s v="Small Business"/>
    <x v="0"/>
    <x v="15"/>
    <s v="Small Box"/>
    <x v="149"/>
    <n v="88666"/>
    <n v="0.57999999999999996"/>
    <x v="0"/>
    <x v="1"/>
    <x v="19"/>
    <s v="Allentown"/>
    <n v="18103"/>
    <x v="101"/>
    <n v="2015"/>
    <x v="0"/>
    <n v="14"/>
    <d v="2015-01-16T00:00:00"/>
    <n v="2"/>
    <n v="-209.25"/>
    <n v="7"/>
    <x v="440"/>
    <x v="1"/>
    <s v="Jean Webster Hoover Commercial Soft Guard Upright Vacuum And Disposable Filtration Bags United States"/>
    <s v="Hoov"/>
  </r>
  <r>
    <n v="22877"/>
    <x v="2"/>
    <n v="0.1"/>
    <n v="18.97"/>
    <n v="9.5399999999999991"/>
    <n v="772"/>
    <s v="Jean Webster"/>
    <x v="0"/>
    <s v="Small Business"/>
    <x v="0"/>
    <x v="7"/>
    <s v="Small Box"/>
    <x v="62"/>
    <n v="88666"/>
    <n v="0.37"/>
    <x v="0"/>
    <x v="1"/>
    <x v="19"/>
    <s v="Allentown"/>
    <n v="18103"/>
    <x v="101"/>
    <n v="2015"/>
    <x v="0"/>
    <n v="14"/>
    <d v="2015-01-16T00:00:00"/>
    <n v="2"/>
    <n v="-9.1635999999999989"/>
    <n v="3"/>
    <x v="441"/>
    <x v="1"/>
    <s v="Jean Webster Xerox 1939 United States"/>
    <s v="Xero"/>
  </r>
  <r>
    <n v="20967"/>
    <x v="4"/>
    <n v="0.02"/>
    <n v="4.0599999999999996"/>
    <n v="6.89"/>
    <n v="772"/>
    <s v="Jean Webster"/>
    <x v="0"/>
    <s v="Small Business"/>
    <x v="0"/>
    <x v="15"/>
    <s v="Small Box"/>
    <x v="326"/>
    <n v="88668"/>
    <n v="0.6"/>
    <x v="0"/>
    <x v="1"/>
    <x v="19"/>
    <s v="Allentown"/>
    <n v="18103"/>
    <x v="28"/>
    <n v="2015"/>
    <x v="3"/>
    <n v="17"/>
    <d v="2015-05-21T00:00:00"/>
    <n v="4"/>
    <n v="12.706000000000017"/>
    <n v="12"/>
    <x v="442"/>
    <x v="0"/>
    <s v="Jean Webster Eureka Disposable Bags for Sanitaire® Vibra Groomer I® Upright Vac United States"/>
    <s v="Eure"/>
  </r>
  <r>
    <n v="20968"/>
    <x v="4"/>
    <n v="7.0000000000000007E-2"/>
    <n v="9.49"/>
    <n v="5.76"/>
    <n v="772"/>
    <s v="Jean Webster"/>
    <x v="2"/>
    <s v="Small Business"/>
    <x v="2"/>
    <x v="6"/>
    <s v="Medium Box"/>
    <x v="327"/>
    <n v="88668"/>
    <n v="0.39"/>
    <x v="0"/>
    <x v="1"/>
    <x v="19"/>
    <s v="Allentown"/>
    <n v="18103"/>
    <x v="28"/>
    <n v="2015"/>
    <x v="3"/>
    <n v="17"/>
    <d v="2015-05-21T00:00:00"/>
    <n v="4"/>
    <n v="7.7151600000000045"/>
    <n v="37"/>
    <x v="443"/>
    <x v="0"/>
    <s v="Jean Webster Sharp EL501VB Scientific Calculator, Battery Operated, 10-Digit Display, Hard Case United States"/>
    <s v="Shar"/>
  </r>
  <r>
    <n v="20434"/>
    <x v="0"/>
    <n v="0.04"/>
    <n v="34.76"/>
    <n v="5.49"/>
    <n v="782"/>
    <s v="Sarah N Becker"/>
    <x v="2"/>
    <s v="Small Business"/>
    <x v="0"/>
    <x v="10"/>
    <s v="Small Box"/>
    <x v="328"/>
    <n v="90962"/>
    <n v="0.6"/>
    <x v="0"/>
    <x v="0"/>
    <x v="1"/>
    <s v="Whittier"/>
    <n v="90604"/>
    <x v="119"/>
    <n v="2015"/>
    <x v="4"/>
    <n v="29"/>
    <d v="2015-04-30T00:00:00"/>
    <n v="1"/>
    <n v="192.51689999999999"/>
    <n v="8"/>
    <x v="444"/>
    <x v="0"/>
    <s v="Sarah N Becker Home/Office Personal File Carts United States"/>
    <s v="Home"/>
  </r>
  <r>
    <n v="24773"/>
    <x v="4"/>
    <n v="0.02"/>
    <n v="100.98"/>
    <n v="35.840000000000003"/>
    <n v="783"/>
    <s v="Carlos Byrd"/>
    <x v="1"/>
    <s v="Small Business"/>
    <x v="1"/>
    <x v="14"/>
    <s v="Jumbo Box"/>
    <x v="77"/>
    <n v="90961"/>
    <n v="0.62"/>
    <x v="0"/>
    <x v="1"/>
    <x v="18"/>
    <s v="Bristol"/>
    <n v="6010"/>
    <x v="61"/>
    <n v="2015"/>
    <x v="0"/>
    <n v="6"/>
    <d v="2015-01-06T00:00:00"/>
    <n v="0"/>
    <n v="-134.91200000000001"/>
    <n v="6"/>
    <x v="445"/>
    <x v="1"/>
    <s v="Carlos Byrd Bush Westfield Collection Bookcases, Fully Assembled United States"/>
    <s v="Bush"/>
  </r>
  <r>
    <n v="22969"/>
    <x v="3"/>
    <n v="0"/>
    <n v="8.34"/>
    <n v="4.82"/>
    <n v="786"/>
    <s v="Jason Bray"/>
    <x v="2"/>
    <s v="Home Office"/>
    <x v="0"/>
    <x v="7"/>
    <s v="Small Box"/>
    <x v="329"/>
    <n v="91513"/>
    <n v="0.4"/>
    <x v="0"/>
    <x v="0"/>
    <x v="1"/>
    <s v="Mission Viejo"/>
    <n v="92691"/>
    <x v="34"/>
    <n v="2015"/>
    <x v="4"/>
    <n v="6"/>
    <d v="2015-04-07T00:00:00"/>
    <n v="1"/>
    <n v="-5.05"/>
    <n v="9"/>
    <x v="446"/>
    <x v="1"/>
    <s v="Jason Bray Southworth 25% Cotton Antique Laid Paper &amp; Envelopes United States"/>
    <s v="Sout"/>
  </r>
  <r>
    <n v="24629"/>
    <x v="1"/>
    <n v="0.09"/>
    <n v="6.48"/>
    <n v="9.68"/>
    <n v="792"/>
    <s v="Holly Pate"/>
    <x v="2"/>
    <s v="Corporate"/>
    <x v="0"/>
    <x v="7"/>
    <s v="Small Box"/>
    <x v="330"/>
    <n v="88753"/>
    <n v="0.36"/>
    <x v="0"/>
    <x v="2"/>
    <x v="23"/>
    <s v="Mustang"/>
    <n v="73064"/>
    <x v="123"/>
    <n v="2015"/>
    <x v="1"/>
    <n v="21"/>
    <d v="2015-06-22T00:00:00"/>
    <n v="1"/>
    <n v="-204.16"/>
    <n v="16"/>
    <x v="447"/>
    <x v="1"/>
    <s v="Holly Pate Xerox 1993 United States"/>
    <s v="Xero"/>
  </r>
  <r>
    <n v="18347"/>
    <x v="1"/>
    <n v="0.06"/>
    <n v="8.6"/>
    <n v="6.19"/>
    <n v="796"/>
    <s v="Amanda Conner"/>
    <x v="2"/>
    <s v="Corporate"/>
    <x v="0"/>
    <x v="8"/>
    <s v="Small Box"/>
    <x v="331"/>
    <n v="86867"/>
    <n v="0.38"/>
    <x v="0"/>
    <x v="2"/>
    <x v="32"/>
    <s v="Papillion"/>
    <n v="68046"/>
    <x v="140"/>
    <n v="2015"/>
    <x v="5"/>
    <n v="11"/>
    <d v="2015-03-12T00:00:00"/>
    <n v="1"/>
    <n v="-46.115000000000002"/>
    <n v="9"/>
    <x v="448"/>
    <x v="1"/>
    <s v="Amanda Conner Avery Printable Repositionable Plastic Tabs United States"/>
    <s v="Aver"/>
  </r>
  <r>
    <n v="18184"/>
    <x v="1"/>
    <n v="0.1"/>
    <n v="14.42"/>
    <n v="6.75"/>
    <n v="796"/>
    <s v="Amanda Conner"/>
    <x v="2"/>
    <s v="Corporate"/>
    <x v="0"/>
    <x v="15"/>
    <s v="Medium Box"/>
    <x v="194"/>
    <n v="86869"/>
    <n v="0.52"/>
    <x v="0"/>
    <x v="2"/>
    <x v="32"/>
    <s v="Papillion"/>
    <n v="68046"/>
    <x v="117"/>
    <n v="2015"/>
    <x v="1"/>
    <n v="19"/>
    <d v="2015-06-22T00:00:00"/>
    <n v="3"/>
    <n v="-20.103999999999999"/>
    <n v="1"/>
    <x v="449"/>
    <x v="1"/>
    <s v="Amanda Conner Holmes Odor Grabber United States"/>
    <s v="Holm"/>
  </r>
  <r>
    <n v="19011"/>
    <x v="1"/>
    <n v="0.04"/>
    <n v="9.11"/>
    <n v="2.25"/>
    <n v="797"/>
    <s v="Eileen Riddle"/>
    <x v="2"/>
    <s v="Corporate"/>
    <x v="0"/>
    <x v="0"/>
    <s v="Wrap Bag"/>
    <x v="332"/>
    <n v="86868"/>
    <n v="0.52"/>
    <x v="0"/>
    <x v="0"/>
    <x v="17"/>
    <s v="Roy"/>
    <n v="84067"/>
    <x v="144"/>
    <n v="2015"/>
    <x v="1"/>
    <n v="1"/>
    <d v="2015-06-04T00:00:00"/>
    <n v="3"/>
    <n v="-3.496"/>
    <n v="2"/>
    <x v="450"/>
    <x v="1"/>
    <s v="Eileen Riddle Dixon Ticonderoga Core-Lock Colored Pencils United States"/>
    <s v="Dixo"/>
  </r>
  <r>
    <n v="19012"/>
    <x v="1"/>
    <n v="7.0000000000000007E-2"/>
    <n v="64.650000000000006"/>
    <n v="35"/>
    <n v="797"/>
    <s v="Eileen Riddle"/>
    <x v="2"/>
    <s v="Corporate"/>
    <x v="0"/>
    <x v="10"/>
    <s v="Large Box"/>
    <x v="333"/>
    <n v="86868"/>
    <n v="0.8"/>
    <x v="0"/>
    <x v="0"/>
    <x v="17"/>
    <s v="Roy"/>
    <n v="84067"/>
    <x v="144"/>
    <n v="2015"/>
    <x v="1"/>
    <n v="1"/>
    <d v="2015-06-03T00:00:00"/>
    <n v="2"/>
    <n v="-717.072"/>
    <n v="13"/>
    <x v="451"/>
    <x v="1"/>
    <s v="Eileen Riddle Space Solutions Commercial Steel Shelving United States"/>
    <s v="Spac"/>
  </r>
  <r>
    <n v="24851"/>
    <x v="4"/>
    <n v="0.09"/>
    <n v="6.48"/>
    <n v="6.86"/>
    <n v="797"/>
    <s v="Eileen Riddle"/>
    <x v="2"/>
    <s v="Corporate"/>
    <x v="0"/>
    <x v="7"/>
    <s v="Small Box"/>
    <x v="334"/>
    <n v="86870"/>
    <n v="0.37"/>
    <x v="0"/>
    <x v="0"/>
    <x v="17"/>
    <s v="Roy"/>
    <n v="84067"/>
    <x v="127"/>
    <n v="2015"/>
    <x v="5"/>
    <n v="6"/>
    <d v="2015-03-08T00:00:00"/>
    <n v="2"/>
    <n v="-62.23"/>
    <n v="8"/>
    <x v="452"/>
    <x v="1"/>
    <s v="Eileen Riddle Xerox 204 United States"/>
    <s v="Xero"/>
  </r>
  <r>
    <n v="20001"/>
    <x v="1"/>
    <n v="0.01"/>
    <n v="150.97999999999999"/>
    <n v="30"/>
    <n v="799"/>
    <s v="Lee McKenna Gregory"/>
    <x v="1"/>
    <s v="Consumer"/>
    <x v="1"/>
    <x v="1"/>
    <s v="Jumbo Drum"/>
    <x v="335"/>
    <n v="89909"/>
    <n v="0.74"/>
    <x v="0"/>
    <x v="3"/>
    <x v="39"/>
    <s v="Hilton Head Island"/>
    <n v="29915"/>
    <x v="61"/>
    <n v="2015"/>
    <x v="0"/>
    <n v="6"/>
    <d v="2015-01-08T00:00:00"/>
    <n v="2"/>
    <n v="131.38200000000001"/>
    <n v="6"/>
    <x v="453"/>
    <x v="0"/>
    <s v="Lee McKenna Gregory Novimex Swivel Fabric Task Chair United States"/>
    <s v="Novi"/>
  </r>
  <r>
    <n v="20002"/>
    <x v="1"/>
    <n v="0.01"/>
    <n v="28.28"/>
    <n v="13.99"/>
    <n v="799"/>
    <s v="Lee McKenna Gregory"/>
    <x v="0"/>
    <s v="Consumer"/>
    <x v="0"/>
    <x v="10"/>
    <s v="Medium Box"/>
    <x v="336"/>
    <n v="89909"/>
    <n v="0.57999999999999996"/>
    <x v="0"/>
    <x v="3"/>
    <x v="39"/>
    <s v="Hilton Head Island"/>
    <n v="29915"/>
    <x v="61"/>
    <n v="2015"/>
    <x v="0"/>
    <n v="6"/>
    <d v="2015-01-08T00:00:00"/>
    <n v="2"/>
    <n v="-89.292000000000002"/>
    <n v="12"/>
    <x v="454"/>
    <x v="1"/>
    <s v="Lee McKenna Gregory Eldon Portable Mobile Manager United States"/>
    <s v="Eldo"/>
  </r>
  <r>
    <n v="20003"/>
    <x v="1"/>
    <n v="0.03"/>
    <n v="35.99"/>
    <n v="1.1000000000000001"/>
    <n v="799"/>
    <s v="Lee McKenna Gregory"/>
    <x v="2"/>
    <s v="Consumer"/>
    <x v="2"/>
    <x v="5"/>
    <s v="Small Box"/>
    <x v="337"/>
    <n v="89909"/>
    <n v="0.55000000000000004"/>
    <x v="0"/>
    <x v="3"/>
    <x v="39"/>
    <s v="Hilton Head Island"/>
    <n v="29915"/>
    <x v="61"/>
    <n v="2015"/>
    <x v="0"/>
    <n v="6"/>
    <d v="2015-01-07T00:00:00"/>
    <n v="1"/>
    <n v="-211.036"/>
    <n v="1"/>
    <x v="455"/>
    <x v="1"/>
    <s v="Lee McKenna Gregory Accessory35 United States"/>
    <s v="Acce"/>
  </r>
  <r>
    <n v="19265"/>
    <x v="4"/>
    <n v="0.04"/>
    <n v="50.98"/>
    <n v="6.5"/>
    <n v="800"/>
    <s v="Cheryl Guthrie"/>
    <x v="2"/>
    <s v="Consumer"/>
    <x v="2"/>
    <x v="13"/>
    <s v="Small Box"/>
    <x v="338"/>
    <n v="89910"/>
    <n v="0.73"/>
    <x v="0"/>
    <x v="0"/>
    <x v="17"/>
    <s v="Roy"/>
    <n v="84067"/>
    <x v="145"/>
    <n v="2015"/>
    <x v="5"/>
    <n v="28"/>
    <d v="2015-04-03T00:00:00"/>
    <n v="6"/>
    <n v="-13.28"/>
    <n v="11"/>
    <x v="456"/>
    <x v="1"/>
    <s v="Cheryl Guthrie Microsoft Natural Multimedia Keyboard United States"/>
    <s v="Micr"/>
  </r>
  <r>
    <n v="19266"/>
    <x v="4"/>
    <n v="0.02"/>
    <n v="6.48"/>
    <n v="5.14"/>
    <n v="800"/>
    <s v="Cheryl Guthrie"/>
    <x v="2"/>
    <s v="Consumer"/>
    <x v="0"/>
    <x v="7"/>
    <s v="Small Box"/>
    <x v="339"/>
    <n v="89910"/>
    <n v="0.37"/>
    <x v="0"/>
    <x v="0"/>
    <x v="17"/>
    <s v="Roy"/>
    <n v="84067"/>
    <x v="145"/>
    <n v="2015"/>
    <x v="5"/>
    <n v="28"/>
    <d v="2015-03-30T00:00:00"/>
    <n v="2"/>
    <n v="-48.68"/>
    <n v="19"/>
    <x v="457"/>
    <x v="1"/>
    <s v="Cheryl Guthrie Xerox 23 United States"/>
    <s v="Xero"/>
  </r>
  <r>
    <n v="22484"/>
    <x v="3"/>
    <n v="0.03"/>
    <n v="35.99"/>
    <n v="5"/>
    <n v="803"/>
    <s v="Marianne Goldstein"/>
    <x v="2"/>
    <s v="Small Business"/>
    <x v="2"/>
    <x v="5"/>
    <s v="Small Box"/>
    <x v="252"/>
    <n v="90048"/>
    <n v="0.85"/>
    <x v="0"/>
    <x v="3"/>
    <x v="26"/>
    <s v="New Smyrna Beach"/>
    <n v="32168"/>
    <x v="119"/>
    <n v="2015"/>
    <x v="4"/>
    <n v="29"/>
    <d v="2015-04-30T00:00:00"/>
    <n v="1"/>
    <n v="-184.548"/>
    <n v="3"/>
    <x v="458"/>
    <x v="1"/>
    <s v="Marianne Goldstein Accessory27 United States"/>
    <s v="Acce"/>
  </r>
  <r>
    <n v="5722"/>
    <x v="2"/>
    <n v="0.06"/>
    <n v="179.99"/>
    <n v="13.99"/>
    <n v="806"/>
    <s v="Judy Singer"/>
    <x v="0"/>
    <s v="Small Business"/>
    <x v="2"/>
    <x v="5"/>
    <s v="Medium Box"/>
    <x v="340"/>
    <n v="40547"/>
    <n v="0.56999999999999995"/>
    <x v="0"/>
    <x v="3"/>
    <x v="26"/>
    <s v="Miami"/>
    <n v="33132"/>
    <x v="85"/>
    <n v="2015"/>
    <x v="0"/>
    <n v="9"/>
    <d v="2015-01-11T00:00:00"/>
    <n v="2"/>
    <n v="1220.03784"/>
    <n v="54"/>
    <x v="459"/>
    <x v="0"/>
    <s v="Judy Singer VTech VT20-2481 2.4GHz Two-Line Phone System w/Answering Machine United States"/>
    <s v="VTec"/>
  </r>
  <r>
    <n v="21942"/>
    <x v="4"/>
    <n v="0.09"/>
    <n v="5.84"/>
    <n v="0.83"/>
    <n v="820"/>
    <s v="Catherine Mullins"/>
    <x v="2"/>
    <s v="Small Business"/>
    <x v="0"/>
    <x v="0"/>
    <s v="Wrap Bag"/>
    <x v="341"/>
    <n v="90244"/>
    <n v="0.49"/>
    <x v="0"/>
    <x v="0"/>
    <x v="0"/>
    <s v="Walla Walla"/>
    <n v="99362"/>
    <x v="8"/>
    <n v="2015"/>
    <x v="3"/>
    <n v="21"/>
    <d v="2015-05-25T00:00:00"/>
    <n v="4"/>
    <n v="-2.87"/>
    <n v="1"/>
    <x v="460"/>
    <x v="1"/>
    <s v="Catherine Mullins Avery Hi-Liter® Smear-Safe Highlighters United States"/>
    <s v="Aver"/>
  </r>
  <r>
    <n v="20661"/>
    <x v="4"/>
    <n v="0.04"/>
    <n v="6.24"/>
    <n v="5.22"/>
    <n v="823"/>
    <s v="Christian Albright"/>
    <x v="2"/>
    <s v="Small Business"/>
    <x v="1"/>
    <x v="2"/>
    <s v="Small Box"/>
    <x v="342"/>
    <n v="89257"/>
    <n v="0.6"/>
    <x v="0"/>
    <x v="3"/>
    <x v="20"/>
    <s v="Smyrna"/>
    <n v="37167"/>
    <x v="38"/>
    <n v="2015"/>
    <x v="0"/>
    <n v="12"/>
    <d v="2015-01-17T00:00:00"/>
    <n v="5"/>
    <n v="4.3808999999999996"/>
    <n v="13"/>
    <x v="461"/>
    <x v="0"/>
    <s v="Christian Albright Eldon Expressions Mahogany Wood Desk Collection United States"/>
    <s v="Eldo"/>
  </r>
  <r>
    <n v="20663"/>
    <x v="4"/>
    <n v="0.09"/>
    <n v="260.98"/>
    <n v="41.91"/>
    <n v="824"/>
    <s v="Joann Moser"/>
    <x v="1"/>
    <s v="Small Business"/>
    <x v="1"/>
    <x v="14"/>
    <s v="Jumbo Box"/>
    <x v="343"/>
    <n v="89257"/>
    <n v="0.59"/>
    <x v="0"/>
    <x v="3"/>
    <x v="20"/>
    <s v="Spring Hill"/>
    <n v="37174"/>
    <x v="38"/>
    <n v="2015"/>
    <x v="0"/>
    <n v="12"/>
    <d v="2015-01-19T00:00:00"/>
    <n v="7"/>
    <n v="-100.744"/>
    <n v="8"/>
    <x v="462"/>
    <x v="1"/>
    <s v="Joann Moser Atlantic Metals Mobile 3-Shelf Bookcases, Custom Colors United States"/>
    <s v="Atla"/>
  </r>
  <r>
    <n v="21350"/>
    <x v="2"/>
    <n v="0"/>
    <n v="11.97"/>
    <n v="4.9800000000000004"/>
    <n v="825"/>
    <s v="Marvin Hunt"/>
    <x v="2"/>
    <s v="Home Office"/>
    <x v="0"/>
    <x v="15"/>
    <s v="Small Box"/>
    <x v="197"/>
    <n v="89258"/>
    <n v="0.57999999999999996"/>
    <x v="0"/>
    <x v="2"/>
    <x v="7"/>
    <s v="Abilene"/>
    <n v="79605"/>
    <x v="8"/>
    <n v="2015"/>
    <x v="3"/>
    <n v="21"/>
    <d v="2015-05-24T00:00:00"/>
    <n v="3"/>
    <n v="3.3840000000000039"/>
    <n v="4"/>
    <x v="463"/>
    <x v="0"/>
    <s v="Marvin Hunt Staples 6 Outlet Surge United States"/>
    <s v="Stap"/>
  </r>
  <r>
    <n v="24842"/>
    <x v="3"/>
    <n v="0.01"/>
    <n v="6.98"/>
    <n v="1.6"/>
    <n v="827"/>
    <s v="Sheryl Marsh"/>
    <x v="2"/>
    <s v="Home Office"/>
    <x v="0"/>
    <x v="7"/>
    <s v="Wrap Bag"/>
    <x v="344"/>
    <n v="89259"/>
    <n v="0.38"/>
    <x v="0"/>
    <x v="2"/>
    <x v="7"/>
    <s v="Amarillo"/>
    <n v="79109"/>
    <x v="40"/>
    <n v="2015"/>
    <x v="3"/>
    <n v="25"/>
    <d v="2015-05-26T00:00:00"/>
    <n v="1"/>
    <n v="0.34600000000000009"/>
    <n v="3"/>
    <x v="464"/>
    <x v="0"/>
    <s v="Sheryl Marsh Adams Phone Message Book, Professional, 400 Message Capacity, 5 3/6” x 11” United States"/>
    <s v="Adam"/>
  </r>
  <r>
    <n v="24236"/>
    <x v="1"/>
    <n v="0.01"/>
    <n v="5.18"/>
    <n v="2.04"/>
    <n v="829"/>
    <s v="Monica Law Thompson"/>
    <x v="2"/>
    <s v="Corporate"/>
    <x v="0"/>
    <x v="7"/>
    <s v="Wrap Bag"/>
    <x v="43"/>
    <n v="90271"/>
    <n v="0.36"/>
    <x v="0"/>
    <x v="3"/>
    <x v="40"/>
    <s v="Texarkana"/>
    <n v="71854"/>
    <x v="11"/>
    <n v="2015"/>
    <x v="2"/>
    <n v="22"/>
    <d v="2015-02-24T00:00:00"/>
    <n v="2"/>
    <n v="-17.654"/>
    <n v="5"/>
    <x v="178"/>
    <x v="1"/>
    <s v="Monica Law Thompson Array® Memo Cubes United States"/>
    <s v="Arra"/>
  </r>
  <r>
    <n v="20664"/>
    <x v="0"/>
    <n v="0.01"/>
    <n v="14.42"/>
    <n v="6.75"/>
    <n v="830"/>
    <s v="Douglas Sutton"/>
    <x v="2"/>
    <s v="Corporate"/>
    <x v="0"/>
    <x v="15"/>
    <s v="Medium Box"/>
    <x v="194"/>
    <n v="90270"/>
    <n v="0.52"/>
    <x v="0"/>
    <x v="0"/>
    <x v="21"/>
    <s v="Wheat Ridge"/>
    <n v="80033"/>
    <x v="76"/>
    <n v="2015"/>
    <x v="0"/>
    <n v="24"/>
    <d v="2015-01-24T00:00:00"/>
    <n v="0"/>
    <n v="-13.826000000000001"/>
    <n v="6"/>
    <x v="465"/>
    <x v="1"/>
    <s v="Douglas Sutton Holmes Odor Grabber United States"/>
    <s v="Holm"/>
  </r>
  <r>
    <n v="19173"/>
    <x v="0"/>
    <n v="0"/>
    <n v="11.66"/>
    <n v="8.99"/>
    <n v="833"/>
    <s v="Gerald Love"/>
    <x v="0"/>
    <s v="Corporate"/>
    <x v="0"/>
    <x v="0"/>
    <s v="Small Pack"/>
    <x v="345"/>
    <n v="89770"/>
    <n v="0.59"/>
    <x v="0"/>
    <x v="0"/>
    <x v="1"/>
    <s v="Gilroy"/>
    <n v="95020"/>
    <x v="85"/>
    <n v="2015"/>
    <x v="0"/>
    <n v="9"/>
    <d v="2015-01-11T00:00:00"/>
    <n v="2"/>
    <n v="-203.67000000000002"/>
    <n v="11"/>
    <x v="466"/>
    <x v="1"/>
    <s v="Gerald Love Boston 16765 Mini Stand Up Battery Pencil Sharpener United States"/>
    <s v="Bost"/>
  </r>
  <r>
    <n v="19383"/>
    <x v="1"/>
    <n v="7.0000000000000007E-2"/>
    <n v="6.08"/>
    <n v="0.91"/>
    <n v="850"/>
    <s v="Jesse Hutchinson"/>
    <x v="2"/>
    <s v="Corporate"/>
    <x v="0"/>
    <x v="0"/>
    <s v="Wrap Bag"/>
    <x v="346"/>
    <n v="88569"/>
    <n v="0.51"/>
    <x v="0"/>
    <x v="0"/>
    <x v="1"/>
    <s v="Goleta"/>
    <n v="93117"/>
    <x v="146"/>
    <n v="2015"/>
    <x v="5"/>
    <n v="7"/>
    <d v="2015-03-08T00:00:00"/>
    <n v="1"/>
    <n v="19.57"/>
    <n v="7"/>
    <x v="467"/>
    <x v="0"/>
    <s v="Jesse Hutchinson Zebra Zazzle Fluorescent Highlighters United States"/>
    <s v="Zebr"/>
  </r>
  <r>
    <n v="20604"/>
    <x v="4"/>
    <n v="0.1"/>
    <n v="50.98"/>
    <n v="22.24"/>
    <n v="851"/>
    <s v="Helen H Heller"/>
    <x v="2"/>
    <s v="Corporate"/>
    <x v="1"/>
    <x v="2"/>
    <s v="Large Box"/>
    <x v="347"/>
    <n v="88568"/>
    <n v="0.55000000000000004"/>
    <x v="0"/>
    <x v="0"/>
    <x v="1"/>
    <s v="Hacienda Heights"/>
    <n v="91745"/>
    <x v="147"/>
    <n v="2015"/>
    <x v="2"/>
    <n v="25"/>
    <d v="2015-02-27T00:00:00"/>
    <n v="2"/>
    <n v="98.12"/>
    <n v="6"/>
    <x v="468"/>
    <x v="0"/>
    <s v="Helen H Heller Dana Fluorescent Magnifying Lamp, White, 36&quot; United States"/>
    <s v="Dana"/>
  </r>
  <r>
    <n v="19384"/>
    <x v="1"/>
    <n v="0.08"/>
    <n v="19.899999999999999"/>
    <n v="5.29"/>
    <n v="851"/>
    <s v="Helen H Heller"/>
    <x v="2"/>
    <s v="Corporate"/>
    <x v="0"/>
    <x v="15"/>
    <s v="Medium Box"/>
    <x v="348"/>
    <n v="88569"/>
    <n v="0.4"/>
    <x v="0"/>
    <x v="0"/>
    <x v="1"/>
    <s v="Hacienda Heights"/>
    <n v="91745"/>
    <x v="146"/>
    <n v="2015"/>
    <x v="5"/>
    <n v="7"/>
    <d v="2015-03-09T00:00:00"/>
    <n v="2"/>
    <n v="107.11"/>
    <n v="13"/>
    <x v="469"/>
    <x v="0"/>
    <s v="Helen H Heller Holmes Cool Mist Humidifier for the Whole House with 8-Gallon Output per Day, Extended Life Filter United States"/>
    <s v="Holm"/>
  </r>
  <r>
    <n v="19385"/>
    <x v="1"/>
    <n v="0.02"/>
    <n v="3.36"/>
    <n v="6.27"/>
    <n v="851"/>
    <s v="Helen H Heller"/>
    <x v="2"/>
    <s v="Corporate"/>
    <x v="0"/>
    <x v="8"/>
    <s v="Small Box"/>
    <x v="198"/>
    <n v="88569"/>
    <n v="0.4"/>
    <x v="0"/>
    <x v="0"/>
    <x v="1"/>
    <s v="Hacienda Heights"/>
    <n v="91745"/>
    <x v="146"/>
    <n v="2015"/>
    <x v="5"/>
    <n v="7"/>
    <d v="2015-03-09T00:00:00"/>
    <n v="2"/>
    <n v="-216.154"/>
    <n v="21"/>
    <x v="470"/>
    <x v="1"/>
    <s v="Helen H Heller Cardinal Poly Pocket Divider Pockets for Ring Binders United States"/>
    <s v="Card"/>
  </r>
  <r>
    <n v="21353"/>
    <x v="2"/>
    <n v="0.06"/>
    <n v="1.26"/>
    <n v="0.7"/>
    <n v="851"/>
    <s v="Helen H Heller"/>
    <x v="2"/>
    <s v="Corporate"/>
    <x v="0"/>
    <x v="3"/>
    <s v="Wrap Bag"/>
    <x v="349"/>
    <n v="88571"/>
    <n v="0.81"/>
    <x v="0"/>
    <x v="0"/>
    <x v="1"/>
    <s v="Hacienda Heights"/>
    <n v="91745"/>
    <x v="122"/>
    <n v="2015"/>
    <x v="4"/>
    <n v="30"/>
    <d v="2015-04-30T00:00:00"/>
    <n v="0"/>
    <n v="-6.6096000000000004"/>
    <n v="4"/>
    <x v="471"/>
    <x v="1"/>
    <s v="Helen H Heller Bagged Rubber Bands United States"/>
    <s v="Bagg"/>
  </r>
  <r>
    <n v="26093"/>
    <x v="0"/>
    <n v="0.05"/>
    <n v="4.24"/>
    <n v="5.41"/>
    <n v="853"/>
    <s v="Leah Davenport"/>
    <x v="2"/>
    <s v="Small Business"/>
    <x v="0"/>
    <x v="8"/>
    <s v="Small Box"/>
    <x v="21"/>
    <n v="88570"/>
    <n v="0.35"/>
    <x v="0"/>
    <x v="0"/>
    <x v="1"/>
    <s v="Hesperia"/>
    <n v="92345"/>
    <x v="44"/>
    <n v="2015"/>
    <x v="5"/>
    <n v="16"/>
    <d v="2015-03-18T00:00:00"/>
    <n v="2"/>
    <n v="-89.216999999999999"/>
    <n v="12"/>
    <x v="472"/>
    <x v="1"/>
    <s v="Leah Davenport Storex DuraTech Recycled Plastic Frosted Binders United States"/>
    <s v="Stor"/>
  </r>
  <r>
    <n v="21351"/>
    <x v="2"/>
    <n v="0.06"/>
    <n v="1.76"/>
    <n v="0.7"/>
    <n v="854"/>
    <s v="Karen Hendricks"/>
    <x v="2"/>
    <s v="Corporate"/>
    <x v="0"/>
    <x v="0"/>
    <s v="Wrap Bag"/>
    <x v="28"/>
    <n v="88571"/>
    <n v="0.56000000000000005"/>
    <x v="0"/>
    <x v="1"/>
    <x v="18"/>
    <s v="Branford"/>
    <n v="6405"/>
    <x v="122"/>
    <n v="2015"/>
    <x v="4"/>
    <n v="30"/>
    <d v="2015-05-02T00:00:00"/>
    <n v="2"/>
    <n v="1.2236"/>
    <n v="22"/>
    <x v="473"/>
    <x v="0"/>
    <s v="Karen Hendricks Newell 310 United States"/>
    <s v="Newe"/>
  </r>
  <r>
    <n v="21352"/>
    <x v="2"/>
    <n v="0.02"/>
    <n v="24.98"/>
    <n v="8.7899999999999991"/>
    <n v="855"/>
    <s v="Jacob Lanier"/>
    <x v="2"/>
    <s v="Corporate"/>
    <x v="0"/>
    <x v="10"/>
    <s v="Small Box"/>
    <x v="350"/>
    <n v="88571"/>
    <n v="0.66"/>
    <x v="0"/>
    <x v="1"/>
    <x v="18"/>
    <s v="Danbury"/>
    <n v="6810"/>
    <x v="122"/>
    <n v="2015"/>
    <x v="4"/>
    <n v="30"/>
    <d v="2015-05-01T00:00:00"/>
    <n v="1"/>
    <n v="4.3148"/>
    <n v="23"/>
    <x v="474"/>
    <x v="0"/>
    <s v="Jacob Lanier 2300 Heavy-Duty Transfer File Systems by Perma United States"/>
    <s v="2300"/>
  </r>
  <r>
    <n v="21354"/>
    <x v="2"/>
    <n v="0.05"/>
    <n v="35.99"/>
    <n v="5.99"/>
    <n v="858"/>
    <s v="Arthur Brady"/>
    <x v="0"/>
    <s v="Corporate"/>
    <x v="2"/>
    <x v="5"/>
    <s v="Wrap Bag"/>
    <x v="351"/>
    <n v="88571"/>
    <n v="0.38"/>
    <x v="0"/>
    <x v="1"/>
    <x v="14"/>
    <s v="Lewiston"/>
    <n v="4240"/>
    <x v="122"/>
    <n v="2015"/>
    <x v="4"/>
    <n v="30"/>
    <d v="2015-05-02T00:00:00"/>
    <n v="2"/>
    <n v="-125.83296"/>
    <n v="2"/>
    <x v="475"/>
    <x v="1"/>
    <s v="Arthur Brady Accessory41 United States"/>
    <s v="Acce"/>
  </r>
  <r>
    <n v="21214"/>
    <x v="2"/>
    <n v="0.03"/>
    <n v="14.2"/>
    <n v="5.3"/>
    <n v="865"/>
    <s v="Dana Burgess"/>
    <x v="2"/>
    <s v="Corporate"/>
    <x v="1"/>
    <x v="2"/>
    <s v="Wrap Bag"/>
    <x v="257"/>
    <n v="90674"/>
    <n v="0.46"/>
    <x v="0"/>
    <x v="2"/>
    <x v="38"/>
    <s v="East Chicago"/>
    <n v="46312"/>
    <x v="87"/>
    <n v="2015"/>
    <x v="3"/>
    <n v="27"/>
    <d v="2015-05-28T00:00:00"/>
    <n v="1"/>
    <n v="122.21"/>
    <n v="18"/>
    <x v="476"/>
    <x v="0"/>
    <s v="Dana Burgess Coloredge Poster Frame United States"/>
    <s v="Colo"/>
  </r>
  <r>
    <n v="19947"/>
    <x v="4"/>
    <n v="0.04"/>
    <n v="6.48"/>
    <n v="5.16"/>
    <n v="865"/>
    <s v="Dana Burgess"/>
    <x v="0"/>
    <s v="Corporate"/>
    <x v="0"/>
    <x v="7"/>
    <s v="Small Box"/>
    <x v="352"/>
    <n v="90675"/>
    <n v="0.37"/>
    <x v="0"/>
    <x v="2"/>
    <x v="38"/>
    <s v="East Chicago"/>
    <n v="46312"/>
    <x v="115"/>
    <n v="2015"/>
    <x v="2"/>
    <n v="26"/>
    <d v="2015-03-02T00:00:00"/>
    <n v="4"/>
    <n v="-11.1332"/>
    <n v="12"/>
    <x v="477"/>
    <x v="1"/>
    <s v="Dana Burgess Xerox 1985 United States"/>
    <s v="Xero"/>
  </r>
  <r>
    <n v="24774"/>
    <x v="1"/>
    <n v="0.04"/>
    <n v="29.18"/>
    <n v="8.5500000000000007"/>
    <n v="868"/>
    <s v="Sharon Ellis"/>
    <x v="0"/>
    <s v="Corporate"/>
    <x v="1"/>
    <x v="2"/>
    <s v="Small Box"/>
    <x v="353"/>
    <n v="91194"/>
    <n v="0.42"/>
    <x v="0"/>
    <x v="2"/>
    <x v="3"/>
    <s v="Shoreview"/>
    <n v="55126"/>
    <x v="147"/>
    <n v="2015"/>
    <x v="2"/>
    <n v="25"/>
    <d v="2015-02-27T00:00:00"/>
    <n v="2"/>
    <n v="201.7353"/>
    <n v="10"/>
    <x v="478"/>
    <x v="0"/>
    <s v="Sharon Ellis Deflect-o SuperTray™ Unbreakable Stackable Tray, Letter, Black United States"/>
    <s v="Defl"/>
  </r>
  <r>
    <n v="24775"/>
    <x v="1"/>
    <n v="0"/>
    <n v="80.98"/>
    <n v="35"/>
    <n v="868"/>
    <s v="Sharon Ellis"/>
    <x v="2"/>
    <s v="Corporate"/>
    <x v="0"/>
    <x v="10"/>
    <s v="Large Box"/>
    <x v="354"/>
    <n v="91194"/>
    <n v="0.83"/>
    <x v="0"/>
    <x v="2"/>
    <x v="3"/>
    <s v="Shoreview"/>
    <n v="55126"/>
    <x v="147"/>
    <n v="2015"/>
    <x v="2"/>
    <n v="25"/>
    <d v="2015-02-27T00:00:00"/>
    <n v="2"/>
    <n v="-684.78"/>
    <n v="8"/>
    <x v="479"/>
    <x v="1"/>
    <s v="Sharon Ellis Carina 42&quot;Hx23 3/4&quot;W Media Storage Unit United States"/>
    <s v="Cari"/>
  </r>
  <r>
    <n v="24763"/>
    <x v="2"/>
    <n v="0.06"/>
    <n v="6.48"/>
    <n v="8.8800000000000008"/>
    <n v="868"/>
    <s v="Sharon Ellis"/>
    <x v="2"/>
    <s v="Corporate"/>
    <x v="0"/>
    <x v="7"/>
    <s v="Small Box"/>
    <x v="355"/>
    <n v="91195"/>
    <n v="0.37"/>
    <x v="0"/>
    <x v="2"/>
    <x v="3"/>
    <s v="Shoreview"/>
    <n v="55126"/>
    <x v="127"/>
    <n v="2015"/>
    <x v="5"/>
    <n v="6"/>
    <d v="2015-03-07T00:00:00"/>
    <n v="1"/>
    <n v="-237.47"/>
    <n v="20"/>
    <x v="480"/>
    <x v="1"/>
    <s v="Sharon Ellis Xerox 224 United States"/>
    <s v="Xero"/>
  </r>
  <r>
    <n v="24764"/>
    <x v="2"/>
    <n v="0.09"/>
    <n v="349.45"/>
    <n v="60"/>
    <n v="868"/>
    <s v="Sharon Ellis"/>
    <x v="1"/>
    <s v="Corporate"/>
    <x v="1"/>
    <x v="11"/>
    <s v="Jumbo Drum"/>
    <x v="356"/>
    <n v="91195"/>
    <n v="0"/>
    <x v="0"/>
    <x v="2"/>
    <x v="3"/>
    <s v="Shoreview"/>
    <n v="55126"/>
    <x v="127"/>
    <n v="2015"/>
    <x v="5"/>
    <n v="6"/>
    <d v="2015-03-07T00:00:00"/>
    <n v="1"/>
    <n v="-2946.0509999999999"/>
    <n v="12"/>
    <x v="481"/>
    <x v="1"/>
    <s v="Sharon Ellis SAFCO PlanMaster Heigh-Adjustable Drafting Table Base, 43w x 30d x 30-37h, Black United States"/>
    <s v="SAFC"/>
  </r>
  <r>
    <n v="25507"/>
    <x v="1"/>
    <n v="0.03"/>
    <n v="14.2"/>
    <n v="5.3"/>
    <n v="871"/>
    <s v="Sandy Ellington"/>
    <x v="2"/>
    <s v="Home Office"/>
    <x v="1"/>
    <x v="2"/>
    <s v="Wrap Bag"/>
    <x v="257"/>
    <n v="90577"/>
    <n v="0.46"/>
    <x v="0"/>
    <x v="0"/>
    <x v="34"/>
    <s v="Reno"/>
    <n v="89502"/>
    <x v="24"/>
    <n v="2015"/>
    <x v="5"/>
    <n v="15"/>
    <d v="2015-03-17T00:00:00"/>
    <n v="2"/>
    <n v="21.555599999999998"/>
    <n v="2"/>
    <x v="482"/>
    <x v="0"/>
    <s v="Sandy Ellington Coloredge Poster Frame United States"/>
    <s v="Colo"/>
  </r>
  <r>
    <n v="22547"/>
    <x v="1"/>
    <n v="0.01"/>
    <n v="5.94"/>
    <n v="9.92"/>
    <n v="871"/>
    <s v="Sandy Ellington"/>
    <x v="2"/>
    <s v="Home Office"/>
    <x v="0"/>
    <x v="8"/>
    <s v="Small Box"/>
    <x v="113"/>
    <n v="90578"/>
    <n v="0.38"/>
    <x v="0"/>
    <x v="0"/>
    <x v="34"/>
    <s v="Reno"/>
    <n v="89502"/>
    <x v="135"/>
    <n v="2015"/>
    <x v="3"/>
    <n v="20"/>
    <d v="2015-05-23T00:00:00"/>
    <n v="3"/>
    <n v="-239.315"/>
    <n v="12"/>
    <x v="483"/>
    <x v="1"/>
    <s v="Sandy Ellington Storex Dura Pro™ Binders United States"/>
    <s v="Stor"/>
  </r>
  <r>
    <n v="22548"/>
    <x v="1"/>
    <n v="0"/>
    <n v="6.48"/>
    <n v="5.1100000000000003"/>
    <n v="871"/>
    <s v="Sandy Ellington"/>
    <x v="2"/>
    <s v="Home Office"/>
    <x v="0"/>
    <x v="7"/>
    <s v="Small Box"/>
    <x v="357"/>
    <n v="90578"/>
    <n v="0.37"/>
    <x v="0"/>
    <x v="0"/>
    <x v="34"/>
    <s v="Reno"/>
    <n v="89502"/>
    <x v="135"/>
    <n v="2015"/>
    <x v="3"/>
    <n v="20"/>
    <d v="2015-05-22T00:00:00"/>
    <n v="2"/>
    <n v="-33.31"/>
    <n v="18"/>
    <x v="484"/>
    <x v="1"/>
    <s v="Sandy Ellington Xerox 231 United States"/>
    <s v="Xero"/>
  </r>
  <r>
    <n v="19262"/>
    <x v="0"/>
    <n v="0.04"/>
    <n v="4.37"/>
    <n v="5.15"/>
    <n v="875"/>
    <s v="Erika Fink"/>
    <x v="2"/>
    <s v="Small Business"/>
    <x v="0"/>
    <x v="15"/>
    <s v="Small Box"/>
    <x v="358"/>
    <n v="89059"/>
    <n v="0.59"/>
    <x v="0"/>
    <x v="0"/>
    <x v="17"/>
    <s v="Salt Lake City"/>
    <n v="84106"/>
    <x v="54"/>
    <n v="2015"/>
    <x v="2"/>
    <n v="21"/>
    <d v="2015-02-22T00:00:00"/>
    <n v="1"/>
    <n v="-74.479599999999991"/>
    <n v="18"/>
    <x v="485"/>
    <x v="1"/>
    <s v="Erika Fink Eureka Sanitaire ® Multi-Pro Heavy-Duty Upright, Disposable Bags United States"/>
    <s v="Eure"/>
  </r>
  <r>
    <n v="19263"/>
    <x v="0"/>
    <n v="0.09"/>
    <n v="155.99"/>
    <n v="8.99"/>
    <n v="875"/>
    <s v="Erika Fink"/>
    <x v="2"/>
    <s v="Small Business"/>
    <x v="2"/>
    <x v="5"/>
    <s v="Small Box"/>
    <x v="359"/>
    <n v="89059"/>
    <n v="0.57999999999999996"/>
    <x v="0"/>
    <x v="0"/>
    <x v="17"/>
    <s v="Salt Lake City"/>
    <n v="84106"/>
    <x v="54"/>
    <n v="2015"/>
    <x v="2"/>
    <n v="21"/>
    <d v="2015-02-23T00:00:00"/>
    <n v="2"/>
    <n v="-232.22056000000003"/>
    <n v="4"/>
    <x v="486"/>
    <x v="1"/>
    <s v="Erika Fink CF 688 United States"/>
    <s v="CF 6"/>
  </r>
  <r>
    <n v="18054"/>
    <x v="2"/>
    <n v="7.0000000000000007E-2"/>
    <n v="5.68"/>
    <n v="1.39"/>
    <n v="880"/>
    <s v="Ellen Beck"/>
    <x v="2"/>
    <s v="Small Business"/>
    <x v="0"/>
    <x v="4"/>
    <s v="Small Box"/>
    <x v="360"/>
    <n v="86153"/>
    <n v="0.38"/>
    <x v="0"/>
    <x v="0"/>
    <x v="28"/>
    <s v="Scottsdale"/>
    <n v="85254"/>
    <x v="78"/>
    <n v="2015"/>
    <x v="5"/>
    <n v="25"/>
    <d v="2015-03-27T00:00:00"/>
    <n v="2"/>
    <n v="18.643799999999999"/>
    <n v="5"/>
    <x v="487"/>
    <x v="0"/>
    <s v="Ellen Beck Staples Standard Envelopes United States"/>
    <s v="Stap"/>
  </r>
  <r>
    <n v="18055"/>
    <x v="2"/>
    <n v="0.06"/>
    <n v="22.84"/>
    <n v="11.54"/>
    <n v="880"/>
    <s v="Ellen Beck"/>
    <x v="2"/>
    <s v="Small Business"/>
    <x v="0"/>
    <x v="7"/>
    <s v="Small Box"/>
    <x v="64"/>
    <n v="86153"/>
    <n v="0.39"/>
    <x v="0"/>
    <x v="0"/>
    <x v="28"/>
    <s v="Scottsdale"/>
    <n v="85254"/>
    <x v="78"/>
    <n v="2015"/>
    <x v="5"/>
    <n v="25"/>
    <d v="2015-03-27T00:00:00"/>
    <n v="2"/>
    <n v="-31.24"/>
    <n v="1"/>
    <x v="488"/>
    <x v="1"/>
    <s v="Ellen Beck Xerox 1964 United States"/>
    <s v="Xero"/>
  </r>
  <r>
    <n v="19401"/>
    <x v="2"/>
    <n v="0.06"/>
    <n v="25.98"/>
    <n v="14.36"/>
    <n v="885"/>
    <s v="Malcolm Robertson"/>
    <x v="1"/>
    <s v="Corporate"/>
    <x v="1"/>
    <x v="1"/>
    <s v="Jumbo Drum"/>
    <x v="361"/>
    <n v="89537"/>
    <n v="0.6"/>
    <x v="0"/>
    <x v="2"/>
    <x v="7"/>
    <s v="Amarillo"/>
    <n v="79109"/>
    <x v="84"/>
    <n v="2015"/>
    <x v="3"/>
    <n v="24"/>
    <d v="2015-05-25T00:00:00"/>
    <n v="1"/>
    <n v="55.888000000000034"/>
    <n v="41"/>
    <x v="489"/>
    <x v="0"/>
    <s v="Malcolm Robertson Global Stack Chair without Arms, Black United States"/>
    <s v="Glob"/>
  </r>
  <r>
    <n v="26011"/>
    <x v="2"/>
    <n v="0.08"/>
    <n v="1.81"/>
    <n v="0.75"/>
    <n v="890"/>
    <s v="Billie Fowler"/>
    <x v="2"/>
    <s v="Consumer"/>
    <x v="1"/>
    <x v="1"/>
    <s v="Jumbo Drum"/>
    <x v="362"/>
    <n v="89536"/>
    <n v="0.57999999999999996"/>
    <x v="0"/>
    <x v="2"/>
    <x v="7"/>
    <s v="Bedford"/>
    <n v="76021"/>
    <x v="99"/>
    <n v="2015"/>
    <x v="0"/>
    <n v="5"/>
    <d v="2015-01-06T00:00:00"/>
    <n v="1"/>
    <n v="1.3224"/>
    <n v="11"/>
    <x v="490"/>
    <x v="0"/>
    <s v="Billie Fowler Metal Folding Chairs, Beige, 4/Carton United States"/>
    <s v="Meta"/>
  </r>
  <r>
    <n v="26015"/>
    <x v="2"/>
    <n v="0.04"/>
    <n v="125.99"/>
    <n v="5.26"/>
    <n v="890"/>
    <s v="Billie Fowler"/>
    <x v="2"/>
    <s v="Consumer"/>
    <x v="2"/>
    <x v="5"/>
    <s v="Small Box"/>
    <x v="363"/>
    <n v="89536"/>
    <n v="0.55000000000000004"/>
    <x v="0"/>
    <x v="2"/>
    <x v="7"/>
    <s v="Bedford"/>
    <n v="76021"/>
    <x v="99"/>
    <n v="2015"/>
    <x v="0"/>
    <n v="5"/>
    <d v="2015-01-05T00:00:00"/>
    <n v="0"/>
    <n v="455.42069999999995"/>
    <n v="6"/>
    <x v="491"/>
    <x v="0"/>
    <s v="Billie Fowler 232 United States"/>
    <s v="232"/>
  </r>
  <r>
    <n v="2045"/>
    <x v="2"/>
    <n v="0.01"/>
    <n v="8.34"/>
    <n v="0.96"/>
    <n v="894"/>
    <s v="Gail Rankin Cole"/>
    <x v="2"/>
    <s v="Corporate"/>
    <x v="1"/>
    <x v="2"/>
    <s v="Wrap Bag"/>
    <x v="364"/>
    <n v="14596"/>
    <n v="0.43"/>
    <x v="0"/>
    <x v="1"/>
    <x v="41"/>
    <s v="Washington"/>
    <n v="20024"/>
    <x v="56"/>
    <n v="2015"/>
    <x v="0"/>
    <n v="10"/>
    <d v="2015-01-12T00:00:00"/>
    <n v="2"/>
    <n v="29.332000000000001"/>
    <n v="24"/>
    <x v="492"/>
    <x v="0"/>
    <s v="Gail Rankin Cole Document Clip Frames United States"/>
    <s v="Docu"/>
  </r>
  <r>
    <n v="2046"/>
    <x v="2"/>
    <n v="0.06"/>
    <n v="3.28"/>
    <n v="3.97"/>
    <n v="894"/>
    <s v="Gail Rankin Cole"/>
    <x v="2"/>
    <s v="Corporate"/>
    <x v="0"/>
    <x v="0"/>
    <s v="Wrap Bag"/>
    <x v="365"/>
    <n v="14596"/>
    <n v="0.56000000000000005"/>
    <x v="0"/>
    <x v="1"/>
    <x v="41"/>
    <s v="Washington"/>
    <n v="20024"/>
    <x v="56"/>
    <n v="2015"/>
    <x v="0"/>
    <n v="10"/>
    <d v="2015-01-11T00:00:00"/>
    <n v="1"/>
    <n v="-86"/>
    <n v="19"/>
    <x v="493"/>
    <x v="1"/>
    <s v="Gail Rankin Cole Newell 337 United States"/>
    <s v="Newe"/>
  </r>
  <r>
    <n v="5421"/>
    <x v="4"/>
    <n v="0.02"/>
    <n v="1.1399999999999999"/>
    <n v="0.7"/>
    <n v="894"/>
    <s v="Gail Rankin Cole"/>
    <x v="2"/>
    <s v="Corporate"/>
    <x v="0"/>
    <x v="3"/>
    <s v="Wrap Bag"/>
    <x v="366"/>
    <n v="38529"/>
    <n v="0.38"/>
    <x v="0"/>
    <x v="1"/>
    <x v="41"/>
    <s v="Washington"/>
    <n v="20024"/>
    <x v="23"/>
    <n v="2015"/>
    <x v="2"/>
    <n v="2"/>
    <d v="2015-02-02T00:00:00"/>
    <n v="0"/>
    <n v="-0.49"/>
    <n v="38"/>
    <x v="494"/>
    <x v="1"/>
    <s v="Gail Rankin Cole OIC Thumb-Tacks United States"/>
    <s v="OIC "/>
  </r>
  <r>
    <n v="20045"/>
    <x v="2"/>
    <n v="0.01"/>
    <n v="8.34"/>
    <n v="0.96"/>
    <n v="896"/>
    <s v="Jennifer Siegel"/>
    <x v="2"/>
    <s v="Corporate"/>
    <x v="1"/>
    <x v="2"/>
    <s v="Wrap Bag"/>
    <x v="364"/>
    <n v="90166"/>
    <n v="0.43"/>
    <x v="0"/>
    <x v="2"/>
    <x v="7"/>
    <s v="Denton"/>
    <n v="76201"/>
    <x v="56"/>
    <n v="2015"/>
    <x v="0"/>
    <n v="10"/>
    <d v="2015-01-12T00:00:00"/>
    <n v="2"/>
    <n v="34.348199999999999"/>
    <n v="6"/>
    <x v="495"/>
    <x v="0"/>
    <s v="Jennifer Siegel Document Clip Frames United States"/>
    <s v="Docu"/>
  </r>
  <r>
    <n v="20046"/>
    <x v="2"/>
    <n v="0.06"/>
    <n v="3.28"/>
    <n v="3.97"/>
    <n v="896"/>
    <s v="Jennifer Siegel"/>
    <x v="2"/>
    <s v="Corporate"/>
    <x v="0"/>
    <x v="0"/>
    <s v="Wrap Bag"/>
    <x v="365"/>
    <n v="90166"/>
    <n v="0.56000000000000005"/>
    <x v="0"/>
    <x v="2"/>
    <x v="7"/>
    <s v="Denton"/>
    <n v="76201"/>
    <x v="56"/>
    <n v="2015"/>
    <x v="0"/>
    <n v="10"/>
    <d v="2015-01-11T00:00:00"/>
    <n v="1"/>
    <n v="-66.650000000000006"/>
    <n v="5"/>
    <x v="496"/>
    <x v="1"/>
    <s v="Jennifer Siegel Newell 337 United States"/>
    <s v="Newe"/>
  </r>
  <r>
    <n v="19470"/>
    <x v="2"/>
    <n v="0.06"/>
    <n v="47.98"/>
    <n v="3.61"/>
    <n v="896"/>
    <s v="Jennifer Siegel"/>
    <x v="2"/>
    <s v="Corporate"/>
    <x v="2"/>
    <x v="13"/>
    <s v="Small Pack"/>
    <x v="367"/>
    <n v="90167"/>
    <n v="0.71"/>
    <x v="0"/>
    <x v="2"/>
    <x v="7"/>
    <s v="Denton"/>
    <n v="76201"/>
    <x v="105"/>
    <n v="2015"/>
    <x v="1"/>
    <n v="20"/>
    <d v="2015-06-22T00:00:00"/>
    <n v="2"/>
    <n v="35.954999999999998"/>
    <n v="11"/>
    <x v="497"/>
    <x v="0"/>
    <s v="Jennifer Siegel DS/HD IBM Formatted Diskettes, 200/Pack - Staples United States"/>
    <s v="DS/H"/>
  </r>
  <r>
    <n v="4724"/>
    <x v="0"/>
    <n v="0.04"/>
    <n v="90.97"/>
    <n v="28"/>
    <n v="898"/>
    <s v="Harriet Hodges"/>
    <x v="1"/>
    <s v="Small Business"/>
    <x v="2"/>
    <x v="6"/>
    <s v="Jumbo Drum"/>
    <x v="368"/>
    <n v="33635"/>
    <n v="0.38"/>
    <x v="0"/>
    <x v="1"/>
    <x v="4"/>
    <s v="New York City"/>
    <n v="10039"/>
    <x v="38"/>
    <n v="2015"/>
    <x v="0"/>
    <n v="12"/>
    <d v="2015-01-13T00:00:00"/>
    <n v="1"/>
    <n v="-173.09520000000001"/>
    <n v="6"/>
    <x v="498"/>
    <x v="1"/>
    <s v="Harriet Hodges Lexmark Z55se Color Inkjet Printer United States"/>
    <s v="Lexm"/>
  </r>
  <r>
    <n v="4725"/>
    <x v="0"/>
    <n v="7.0000000000000007E-2"/>
    <n v="20.34"/>
    <n v="35"/>
    <n v="898"/>
    <s v="Harriet Hodges"/>
    <x v="2"/>
    <s v="Small Business"/>
    <x v="0"/>
    <x v="10"/>
    <s v="Large Box"/>
    <x v="126"/>
    <n v="33635"/>
    <n v="0.84"/>
    <x v="0"/>
    <x v="1"/>
    <x v="4"/>
    <s v="New York City"/>
    <n v="10039"/>
    <x v="38"/>
    <n v="2015"/>
    <x v="0"/>
    <n v="12"/>
    <d v="2015-01-13T00:00:00"/>
    <n v="1"/>
    <n v="-96.16"/>
    <n v="5"/>
    <x v="499"/>
    <x v="1"/>
    <s v="Harriet Hodges Tennsco Commercial Shelving United States"/>
    <s v="Tenn"/>
  </r>
  <r>
    <n v="1311"/>
    <x v="1"/>
    <n v="0.02"/>
    <n v="12.53"/>
    <n v="0.49"/>
    <n v="898"/>
    <s v="Harriet Hodges"/>
    <x v="2"/>
    <s v="Small Business"/>
    <x v="0"/>
    <x v="9"/>
    <s v="Small Box"/>
    <x v="369"/>
    <n v="9606"/>
    <n v="0.38"/>
    <x v="0"/>
    <x v="1"/>
    <x v="4"/>
    <s v="New York City"/>
    <n v="10039"/>
    <x v="39"/>
    <n v="2015"/>
    <x v="0"/>
    <n v="27"/>
    <d v="2015-01-27T00:00:00"/>
    <n v="0"/>
    <n v="263.39999999999998"/>
    <n v="47"/>
    <x v="500"/>
    <x v="0"/>
    <s v="Harriet Hodges Round Specialty Laser Printer Labels United States"/>
    <s v="Roun"/>
  </r>
  <r>
    <n v="1312"/>
    <x v="1"/>
    <n v="7.0000000000000007E-2"/>
    <n v="5.18"/>
    <n v="2.04"/>
    <n v="898"/>
    <s v="Harriet Hodges"/>
    <x v="0"/>
    <s v="Small Business"/>
    <x v="0"/>
    <x v="7"/>
    <s v="Wrap Bag"/>
    <x v="43"/>
    <n v="9606"/>
    <n v="0.36"/>
    <x v="0"/>
    <x v="1"/>
    <x v="4"/>
    <s v="New York City"/>
    <n v="10039"/>
    <x v="39"/>
    <n v="2015"/>
    <x v="0"/>
    <n v="27"/>
    <d v="2015-01-29T00:00:00"/>
    <n v="2"/>
    <n v="37.31"/>
    <n v="44"/>
    <x v="501"/>
    <x v="0"/>
    <s v="Harriet Hodges Array® Memo Cubes United States"/>
    <s v="Arra"/>
  </r>
  <r>
    <n v="22724"/>
    <x v="0"/>
    <n v="0.04"/>
    <n v="90.97"/>
    <n v="28"/>
    <n v="899"/>
    <s v="Jordan Berry"/>
    <x v="1"/>
    <s v="Small Business"/>
    <x v="2"/>
    <x v="6"/>
    <s v="Jumbo Drum"/>
    <x v="368"/>
    <n v="86263"/>
    <n v="0.38"/>
    <x v="0"/>
    <x v="1"/>
    <x v="19"/>
    <s v="Altoona"/>
    <n v="16602"/>
    <x v="38"/>
    <n v="2015"/>
    <x v="0"/>
    <n v="12"/>
    <d v="2015-01-13T00:00:00"/>
    <n v="1"/>
    <n v="-173.09520000000001"/>
    <n v="2"/>
    <x v="502"/>
    <x v="1"/>
    <s v="Jordan Berry Lexmark Z55se Color Inkjet Printer United States"/>
    <s v="Lexm"/>
  </r>
  <r>
    <n v="22725"/>
    <x v="0"/>
    <n v="7.0000000000000007E-2"/>
    <n v="20.34"/>
    <n v="35"/>
    <n v="899"/>
    <s v="Jordan Berry"/>
    <x v="2"/>
    <s v="Small Business"/>
    <x v="0"/>
    <x v="10"/>
    <s v="Large Box"/>
    <x v="126"/>
    <n v="86263"/>
    <n v="0.84"/>
    <x v="0"/>
    <x v="1"/>
    <x v="19"/>
    <s v="Altoona"/>
    <n v="16602"/>
    <x v="38"/>
    <n v="2015"/>
    <x v="0"/>
    <n v="12"/>
    <d v="2015-01-13T00:00:00"/>
    <n v="1"/>
    <n v="-96.16"/>
    <n v="1"/>
    <x v="503"/>
    <x v="1"/>
    <s v="Jordan Berry Tennsco Commercial Shelving United States"/>
    <s v="Tenn"/>
  </r>
  <r>
    <n v="19311"/>
    <x v="1"/>
    <n v="0.02"/>
    <n v="12.53"/>
    <n v="0.49"/>
    <n v="899"/>
    <s v="Jordan Berry"/>
    <x v="2"/>
    <s v="Small Business"/>
    <x v="0"/>
    <x v="9"/>
    <s v="Small Box"/>
    <x v="369"/>
    <n v="86264"/>
    <n v="0.38"/>
    <x v="0"/>
    <x v="1"/>
    <x v="19"/>
    <s v="Altoona"/>
    <n v="16602"/>
    <x v="39"/>
    <n v="2015"/>
    <x v="0"/>
    <n v="27"/>
    <d v="2015-01-27T00:00:00"/>
    <n v="0"/>
    <n v="104.7213"/>
    <n v="12"/>
    <x v="504"/>
    <x v="0"/>
    <s v="Jordan Berry Round Specialty Laser Printer Labels United States"/>
    <s v="Roun"/>
  </r>
  <r>
    <n v="19312"/>
    <x v="1"/>
    <n v="7.0000000000000007E-2"/>
    <n v="5.18"/>
    <n v="2.04"/>
    <n v="899"/>
    <s v="Jordan Berry"/>
    <x v="0"/>
    <s v="Small Business"/>
    <x v="0"/>
    <x v="7"/>
    <s v="Wrap Bag"/>
    <x v="43"/>
    <n v="86264"/>
    <n v="0.36"/>
    <x v="0"/>
    <x v="1"/>
    <x v="19"/>
    <s v="Altoona"/>
    <n v="16602"/>
    <x v="39"/>
    <n v="2015"/>
    <x v="0"/>
    <n v="27"/>
    <d v="2015-01-29T00:00:00"/>
    <n v="2"/>
    <n v="37.31"/>
    <n v="11"/>
    <x v="505"/>
    <x v="0"/>
    <s v="Jordan Berry Array® Memo Cubes United States"/>
    <s v="Arra"/>
  </r>
  <r>
    <n v="24981"/>
    <x v="1"/>
    <n v="0"/>
    <n v="5.98"/>
    <n v="1.49"/>
    <n v="903"/>
    <s v="Francis Spivey"/>
    <x v="2"/>
    <s v="Consumer"/>
    <x v="0"/>
    <x v="8"/>
    <s v="Small Box"/>
    <x v="370"/>
    <n v="90806"/>
    <n v="0.39"/>
    <x v="0"/>
    <x v="1"/>
    <x v="15"/>
    <s v="Wilmington"/>
    <n v="1887"/>
    <x v="14"/>
    <n v="2015"/>
    <x v="5"/>
    <n v="12"/>
    <d v="2015-03-14T00:00:00"/>
    <n v="2"/>
    <n v="80.674799999999991"/>
    <n v="18"/>
    <x v="506"/>
    <x v="0"/>
    <s v="Francis Spivey Avery Hanging File Binders United States"/>
    <s v="Aver"/>
  </r>
  <r>
    <n v="22288"/>
    <x v="2"/>
    <n v="0.09"/>
    <n v="35.99"/>
    <n v="5.99"/>
    <n v="907"/>
    <s v="Rachel Casey"/>
    <x v="2"/>
    <s v="Home Office"/>
    <x v="2"/>
    <x v="5"/>
    <s v="Wrap Bag"/>
    <x v="351"/>
    <n v="86459"/>
    <n v="0.38"/>
    <x v="0"/>
    <x v="3"/>
    <x v="35"/>
    <s v="Henderson"/>
    <n v="42420"/>
    <x v="115"/>
    <n v="2015"/>
    <x v="2"/>
    <n v="26"/>
    <d v="2015-02-27T00:00:00"/>
    <n v="1"/>
    <n v="114.3165"/>
    <n v="5"/>
    <x v="507"/>
    <x v="0"/>
    <s v="Rachel Casey Accessory41 United States"/>
    <s v="Acce"/>
  </r>
  <r>
    <n v="21345"/>
    <x v="3"/>
    <n v="0.09"/>
    <n v="2.6"/>
    <n v="2.4"/>
    <n v="907"/>
    <s v="Rachel Casey"/>
    <x v="2"/>
    <s v="Home Office"/>
    <x v="0"/>
    <x v="0"/>
    <s v="Wrap Bag"/>
    <x v="371"/>
    <n v="86460"/>
    <n v="0.57999999999999996"/>
    <x v="0"/>
    <x v="3"/>
    <x v="35"/>
    <s v="Henderson"/>
    <n v="42420"/>
    <x v="77"/>
    <n v="2015"/>
    <x v="1"/>
    <n v="17"/>
    <d v="2015-06-19T00:00:00"/>
    <n v="2"/>
    <n v="1107.4079999999999"/>
    <n v="12"/>
    <x v="508"/>
    <x v="0"/>
    <s v="Rachel Casey 12 Colored Short Pencils United States"/>
    <s v="12 C"/>
  </r>
  <r>
    <n v="19480"/>
    <x v="2"/>
    <n v="0"/>
    <n v="5.28"/>
    <n v="5.61"/>
    <n v="910"/>
    <s v="Carla Hauser"/>
    <x v="2"/>
    <s v="Corporate"/>
    <x v="0"/>
    <x v="7"/>
    <s v="Small Box"/>
    <x v="297"/>
    <n v="90187"/>
    <n v="0.4"/>
    <x v="0"/>
    <x v="3"/>
    <x v="40"/>
    <s v="Texarkana"/>
    <n v="71854"/>
    <x v="50"/>
    <n v="2015"/>
    <x v="3"/>
    <n v="14"/>
    <d v="2015-05-14T00:00:00"/>
    <n v="0"/>
    <n v="-149.21199999999999"/>
    <n v="15"/>
    <x v="509"/>
    <x v="1"/>
    <s v="Carla Hauser Xerox 1954 United States"/>
    <s v="Xero"/>
  </r>
  <r>
    <n v="25356"/>
    <x v="1"/>
    <n v="0.05"/>
    <n v="7.64"/>
    <n v="5.83"/>
    <n v="911"/>
    <s v="Marsha P Joyner"/>
    <x v="2"/>
    <s v="Corporate"/>
    <x v="0"/>
    <x v="7"/>
    <s v="Wrap Bag"/>
    <x v="372"/>
    <n v="90185"/>
    <n v="0.36"/>
    <x v="0"/>
    <x v="1"/>
    <x v="36"/>
    <s v="Wheeling"/>
    <n v="26003"/>
    <x v="70"/>
    <n v="2015"/>
    <x v="0"/>
    <n v="31"/>
    <d v="2015-02-02T00:00:00"/>
    <n v="2"/>
    <n v="-21.018000000000001"/>
    <n v="2"/>
    <x v="510"/>
    <x v="1"/>
    <s v="Marsha P Joyner Rediform Wirebound &quot;Phone Memo&quot; Message Book, 11 x 5-3/4 United States"/>
    <s v="Redi"/>
  </r>
  <r>
    <n v="25357"/>
    <x v="1"/>
    <n v="0.04"/>
    <n v="218.75"/>
    <n v="69.64"/>
    <n v="911"/>
    <s v="Marsha P Joyner"/>
    <x v="1"/>
    <s v="Corporate"/>
    <x v="1"/>
    <x v="11"/>
    <s v="Jumbo Box"/>
    <x v="228"/>
    <n v="90185"/>
    <n v="0.72"/>
    <x v="0"/>
    <x v="1"/>
    <x v="36"/>
    <s v="Wheeling"/>
    <n v="26003"/>
    <x v="70"/>
    <n v="2015"/>
    <x v="0"/>
    <n v="31"/>
    <d v="2015-02-01T00:00:00"/>
    <n v="1"/>
    <n v="-655.52987500000006"/>
    <n v="10"/>
    <x v="511"/>
    <x v="1"/>
    <s v="Marsha P Joyner BoxOffice By Design Rectangular and Half-Moon Meeting Room Tables United States"/>
    <s v="BoxO"/>
  </r>
  <r>
    <n v="24028"/>
    <x v="0"/>
    <n v="0.01"/>
    <n v="59.76"/>
    <n v="9.7100000000000009"/>
    <n v="911"/>
    <s v="Marsha P Joyner"/>
    <x v="2"/>
    <s v="Corporate"/>
    <x v="0"/>
    <x v="10"/>
    <s v="Small Box"/>
    <x v="373"/>
    <n v="90186"/>
    <n v="0.56999999999999995"/>
    <x v="0"/>
    <x v="1"/>
    <x v="36"/>
    <s v="Wheeling"/>
    <n v="26003"/>
    <x v="36"/>
    <n v="2015"/>
    <x v="4"/>
    <n v="4"/>
    <d v="2015-04-06T00:00:00"/>
    <n v="2"/>
    <n v="354.32879999999994"/>
    <n v="8"/>
    <x v="512"/>
    <x v="0"/>
    <s v="Marsha P Joyner Advantus 10-Drawer Portable Organizer, Chrome Metal Frame, Smoke Drawers United States"/>
    <s v="Adva"/>
  </r>
  <r>
    <n v="24953"/>
    <x v="0"/>
    <n v="0.06"/>
    <n v="350.98"/>
    <n v="30"/>
    <n v="915"/>
    <s v="Carol Sherrill"/>
    <x v="1"/>
    <s v="Home Office"/>
    <x v="1"/>
    <x v="1"/>
    <s v="Jumbo Drum"/>
    <x v="309"/>
    <n v="86356"/>
    <n v="0.61"/>
    <x v="0"/>
    <x v="2"/>
    <x v="7"/>
    <s v="Bryan"/>
    <n v="77803"/>
    <x v="148"/>
    <n v="2015"/>
    <x v="0"/>
    <n v="4"/>
    <d v="2015-01-05T00:00:00"/>
    <n v="1"/>
    <n v="-489.41559999999998"/>
    <n v="1"/>
    <x v="513"/>
    <x v="1"/>
    <s v="Carol Sherrill Office Star - Professional Matrix Back Chair with 2-to-1 Synchro Tilt and Mesh Fabric Seat United States"/>
    <s v="Offi"/>
  </r>
  <r>
    <n v="25833"/>
    <x v="4"/>
    <n v="0.05"/>
    <n v="161.55000000000001"/>
    <n v="19.989999999999998"/>
    <n v="916"/>
    <s v="Marion Wilcox"/>
    <x v="2"/>
    <s v="Corporate"/>
    <x v="0"/>
    <x v="10"/>
    <s v="Small Box"/>
    <x v="40"/>
    <n v="86357"/>
    <n v="0.66"/>
    <x v="0"/>
    <x v="2"/>
    <x v="7"/>
    <s v="Burleson"/>
    <n v="76028"/>
    <x v="148"/>
    <n v="2015"/>
    <x v="0"/>
    <n v="4"/>
    <d v="2015-01-11T00:00:00"/>
    <n v="7"/>
    <n v="35.31"/>
    <n v="3"/>
    <x v="514"/>
    <x v="0"/>
    <s v="Marion Wilcox Fellowes Super Stor/Drawer® Files United States"/>
    <s v="Fell"/>
  </r>
  <r>
    <n v="25676"/>
    <x v="0"/>
    <n v="0.05"/>
    <n v="35.51"/>
    <n v="6.31"/>
    <n v="918"/>
    <s v="Kerry Jernigan"/>
    <x v="2"/>
    <s v="Consumer"/>
    <x v="0"/>
    <x v="10"/>
    <s v="Small Box"/>
    <x v="374"/>
    <n v="90492"/>
    <n v="0.57999999999999996"/>
    <x v="0"/>
    <x v="0"/>
    <x v="1"/>
    <s v="Rancho Cucamonga"/>
    <n v="91730"/>
    <x v="142"/>
    <n v="2015"/>
    <x v="4"/>
    <n v="12"/>
    <d v="2015-04-14T00:00:00"/>
    <n v="2"/>
    <n v="6.11"/>
    <n v="2"/>
    <x v="515"/>
    <x v="0"/>
    <s v="Kerry Jernigan Steel Personal Filing/Posting Tote United States"/>
    <s v="Stee"/>
  </r>
  <r>
    <n v="19772"/>
    <x v="2"/>
    <n v="0.09"/>
    <n v="58.14"/>
    <n v="36.61"/>
    <n v="918"/>
    <s v="Kerry Jernigan"/>
    <x v="1"/>
    <s v="Corporate"/>
    <x v="1"/>
    <x v="14"/>
    <s v="Jumbo Box"/>
    <x v="375"/>
    <n v="90493"/>
    <n v="0.61"/>
    <x v="0"/>
    <x v="0"/>
    <x v="1"/>
    <s v="Rancho Cucamonga"/>
    <n v="91730"/>
    <x v="135"/>
    <n v="2015"/>
    <x v="3"/>
    <n v="20"/>
    <d v="2015-05-21T00:00:00"/>
    <n v="1"/>
    <n v="187.41200000000026"/>
    <n v="39"/>
    <x v="516"/>
    <x v="0"/>
    <s v="Kerry Jernigan O'Sullivan 3-Shelf Heavy-Duty Bookcases United States"/>
    <s v="O'Su"/>
  </r>
  <r>
    <n v="25677"/>
    <x v="0"/>
    <n v="0.1"/>
    <n v="8.34"/>
    <n v="2.64"/>
    <n v="919"/>
    <s v="Tracy Livingston"/>
    <x v="2"/>
    <s v="Consumer"/>
    <x v="0"/>
    <x v="12"/>
    <s v="Small Pack"/>
    <x v="120"/>
    <n v="90492"/>
    <n v="0.59"/>
    <x v="0"/>
    <x v="0"/>
    <x v="1"/>
    <s v="Redding"/>
    <n v="96003"/>
    <x v="142"/>
    <n v="2015"/>
    <x v="4"/>
    <n v="12"/>
    <d v="2015-04-12T00:00:00"/>
    <n v="0"/>
    <n v="-6.34"/>
    <n v="6"/>
    <x v="517"/>
    <x v="1"/>
    <s v="Tracy Livingston Acme® Elite Stainless Steel Scissors United States"/>
    <s v="Acme"/>
  </r>
  <r>
    <n v="21970"/>
    <x v="4"/>
    <n v="0.1"/>
    <n v="15.98"/>
    <n v="4"/>
    <n v="920"/>
    <s v="Jessie Kelly"/>
    <x v="2"/>
    <s v="Corporate"/>
    <x v="2"/>
    <x v="13"/>
    <s v="Small Box"/>
    <x v="174"/>
    <n v="90491"/>
    <n v="0.37"/>
    <x v="0"/>
    <x v="0"/>
    <x v="1"/>
    <s v="Redlands"/>
    <n v="92374"/>
    <x v="12"/>
    <n v="2015"/>
    <x v="5"/>
    <n v="27"/>
    <d v="2015-04-01T00:00:00"/>
    <n v="5"/>
    <n v="92.722199999999987"/>
    <n v="9"/>
    <x v="518"/>
    <x v="0"/>
    <s v="Jessie Kelly Logitech Access Keyboard United States"/>
    <s v="Logi"/>
  </r>
  <r>
    <n v="25678"/>
    <x v="0"/>
    <n v="0.03"/>
    <n v="8.0399999999999991"/>
    <n v="8.94"/>
    <n v="920"/>
    <s v="Jessie Kelly"/>
    <x v="2"/>
    <s v="Consumer"/>
    <x v="0"/>
    <x v="8"/>
    <s v="Small Box"/>
    <x v="376"/>
    <n v="90492"/>
    <n v="0.4"/>
    <x v="0"/>
    <x v="0"/>
    <x v="1"/>
    <s v="Redlands"/>
    <n v="92374"/>
    <x v="142"/>
    <n v="2015"/>
    <x v="4"/>
    <n v="12"/>
    <d v="2015-04-14T00:00:00"/>
    <n v="2"/>
    <n v="-160.27549999999999"/>
    <n v="9"/>
    <x v="519"/>
    <x v="1"/>
    <s v="Jessie Kelly Fellowes Twister Kit, Gray/Clear, 3/pkg United States"/>
    <s v="Fell"/>
  </r>
  <r>
    <n v="18395"/>
    <x v="1"/>
    <n v="0.01"/>
    <n v="65.989999999999995"/>
    <n v="8.99"/>
    <n v="922"/>
    <s v="Dolores Abrams"/>
    <x v="0"/>
    <s v="Small Business"/>
    <x v="2"/>
    <x v="5"/>
    <s v="Small Box"/>
    <x v="377"/>
    <n v="87135"/>
    <n v="0.56000000000000005"/>
    <x v="0"/>
    <x v="0"/>
    <x v="1"/>
    <s v="Rancho Cucamonga"/>
    <n v="91730"/>
    <x v="135"/>
    <n v="2015"/>
    <x v="3"/>
    <n v="20"/>
    <d v="2015-05-21T00:00:00"/>
    <n v="1"/>
    <n v="396.97199999999998"/>
    <n v="14"/>
    <x v="520"/>
    <x v="0"/>
    <s v="Dolores Abrams 5180 United States"/>
    <s v="5180"/>
  </r>
  <r>
    <n v="19973"/>
    <x v="2"/>
    <n v="0.03"/>
    <n v="2.1800000000000002"/>
    <n v="1.38"/>
    <n v="925"/>
    <s v="Ruth Dudley"/>
    <x v="2"/>
    <s v="Small Business"/>
    <x v="0"/>
    <x v="3"/>
    <s v="Wrap Bag"/>
    <x v="378"/>
    <n v="87134"/>
    <n v="0.44"/>
    <x v="0"/>
    <x v="1"/>
    <x v="14"/>
    <s v="Augusta"/>
    <n v="4330"/>
    <x v="34"/>
    <n v="2015"/>
    <x v="4"/>
    <n v="6"/>
    <d v="2015-04-06T00:00:00"/>
    <n v="0"/>
    <n v="-7.04"/>
    <n v="7"/>
    <x v="521"/>
    <x v="1"/>
    <s v="Ruth Dudley Advantus Push Pins United States"/>
    <s v="Adva"/>
  </r>
  <r>
    <n v="19974"/>
    <x v="2"/>
    <n v="0.01"/>
    <n v="170.98"/>
    <n v="35.89"/>
    <n v="929"/>
    <s v="Calvin Conway"/>
    <x v="1"/>
    <s v="Small Business"/>
    <x v="1"/>
    <x v="14"/>
    <s v="Jumbo Box"/>
    <x v="379"/>
    <n v="87134"/>
    <n v="0.66"/>
    <x v="0"/>
    <x v="1"/>
    <x v="2"/>
    <s v="Old Bridge"/>
    <n v="8857"/>
    <x v="34"/>
    <n v="2015"/>
    <x v="4"/>
    <n v="6"/>
    <d v="2015-04-08T00:00:00"/>
    <n v="2"/>
    <n v="538.52"/>
    <n v="10"/>
    <x v="522"/>
    <x v="0"/>
    <s v="Calvin Conway Rush Hierlooms Collection 1&quot; Thick Stackable Bookcases United States"/>
    <s v="Rush"/>
  </r>
  <r>
    <n v="21077"/>
    <x v="2"/>
    <n v="0.05"/>
    <n v="6.04"/>
    <n v="2.14"/>
    <n v="936"/>
    <s v="Robyn Garner"/>
    <x v="0"/>
    <s v="Corporate"/>
    <x v="0"/>
    <x v="7"/>
    <s v="Wrap Bag"/>
    <x v="380"/>
    <n v="90588"/>
    <n v="0.38"/>
    <x v="0"/>
    <x v="0"/>
    <x v="1"/>
    <s v="Redlands"/>
    <n v="92374"/>
    <x v="149"/>
    <n v="2015"/>
    <x v="2"/>
    <n v="17"/>
    <d v="2015-02-19T00:00:00"/>
    <n v="2"/>
    <n v="-4.1399999999999997"/>
    <n v="1"/>
    <x v="523"/>
    <x v="1"/>
    <s v="Robyn Garner Adams Telephone Message Books, 5 1/4” x 11” United States"/>
    <s v="Adam"/>
  </r>
  <r>
    <n v="23716"/>
    <x v="1"/>
    <n v="0.05"/>
    <n v="5.98"/>
    <n v="5.46"/>
    <n v="936"/>
    <s v="Robyn Garner"/>
    <x v="2"/>
    <s v="Corporate"/>
    <x v="0"/>
    <x v="7"/>
    <s v="Small Box"/>
    <x v="381"/>
    <n v="90589"/>
    <n v="0.36"/>
    <x v="0"/>
    <x v="0"/>
    <x v="1"/>
    <s v="Redlands"/>
    <n v="92374"/>
    <x v="150"/>
    <n v="2015"/>
    <x v="1"/>
    <n v="27"/>
    <d v="2015-06-27T00:00:00"/>
    <n v="0"/>
    <n v="-31.885000000000002"/>
    <n v="17"/>
    <x v="524"/>
    <x v="1"/>
    <s v="Robyn Garner Xerox 1983 United States"/>
    <s v="Xero"/>
  </r>
  <r>
    <n v="23717"/>
    <x v="1"/>
    <n v="0.01"/>
    <n v="65.989999999999995"/>
    <n v="3.99"/>
    <n v="937"/>
    <s v="Kelly Shaw"/>
    <x v="2"/>
    <s v="Corporate"/>
    <x v="2"/>
    <x v="5"/>
    <s v="Small Box"/>
    <x v="382"/>
    <n v="90589"/>
    <n v="0.59"/>
    <x v="0"/>
    <x v="0"/>
    <x v="1"/>
    <s v="Redondo Beach"/>
    <n v="90278"/>
    <x v="150"/>
    <n v="2015"/>
    <x v="1"/>
    <n v="27"/>
    <d v="2015-06-28T00:00:00"/>
    <n v="1"/>
    <n v="-95.21050000000001"/>
    <n v="3"/>
    <x v="525"/>
    <x v="1"/>
    <s v="Kelly Shaw StarTAC 7760 United States"/>
    <s v="Star"/>
  </r>
  <r>
    <n v="22638"/>
    <x v="4"/>
    <n v="0.09"/>
    <n v="100.98"/>
    <n v="35.840000000000003"/>
    <n v="940"/>
    <s v="Albert Maxwell"/>
    <x v="1"/>
    <s v="Home Office"/>
    <x v="1"/>
    <x v="14"/>
    <s v="Jumbo Box"/>
    <x v="77"/>
    <n v="90844"/>
    <n v="0.62"/>
    <x v="0"/>
    <x v="1"/>
    <x v="18"/>
    <s v="New Milford"/>
    <n v="6776"/>
    <x v="81"/>
    <n v="2015"/>
    <x v="4"/>
    <n v="14"/>
    <d v="2015-04-19T00:00:00"/>
    <n v="5"/>
    <n v="-193.58"/>
    <n v="4"/>
    <x v="526"/>
    <x v="1"/>
    <s v="Albert Maxwell Bush Westfield Collection Bookcases, Fully Assembled United States"/>
    <s v="Bush"/>
  </r>
  <r>
    <n v="23479"/>
    <x v="1"/>
    <n v="0.03"/>
    <n v="31.74"/>
    <n v="12.62"/>
    <n v="945"/>
    <s v="Stephanie Sun Perry"/>
    <x v="2"/>
    <s v="Home Office"/>
    <x v="0"/>
    <x v="8"/>
    <s v="Small Box"/>
    <x v="383"/>
    <n v="86567"/>
    <n v="0.37"/>
    <x v="0"/>
    <x v="0"/>
    <x v="1"/>
    <s v="Saratoga"/>
    <n v="95070"/>
    <x v="127"/>
    <n v="2015"/>
    <x v="5"/>
    <n v="6"/>
    <d v="2015-03-06T00:00:00"/>
    <n v="0"/>
    <n v="-4.3009999999999939"/>
    <n v="3"/>
    <x v="527"/>
    <x v="1"/>
    <s v="Stephanie Sun Perry GBC Wire Binding Strips United States"/>
    <s v="GBC "/>
  </r>
  <r>
    <n v="24459"/>
    <x v="2"/>
    <n v="0.09"/>
    <n v="90.98"/>
    <n v="56.2"/>
    <n v="946"/>
    <s v="Denise Parks"/>
    <x v="0"/>
    <s v="Home Office"/>
    <x v="1"/>
    <x v="2"/>
    <s v="Medium Box"/>
    <x v="384"/>
    <n v="86566"/>
    <n v="0.74"/>
    <x v="0"/>
    <x v="1"/>
    <x v="14"/>
    <s v="Auburn"/>
    <n v="4210"/>
    <x v="151"/>
    <n v="2015"/>
    <x v="5"/>
    <n v="1"/>
    <d v="2015-03-02T00:00:00"/>
    <n v="1"/>
    <n v="-1570.32"/>
    <n v="20"/>
    <x v="528"/>
    <x v="1"/>
    <s v="Denise Parks Eldon ClusterMat Chair Mat with Cordless Antistatic Protection United States"/>
    <s v="Eldo"/>
  </r>
  <r>
    <n v="24693"/>
    <x v="2"/>
    <n v="0.08"/>
    <n v="14.2"/>
    <n v="5.3"/>
    <n v="947"/>
    <s v="Dorothy Buchanan"/>
    <x v="0"/>
    <s v="Home Office"/>
    <x v="1"/>
    <x v="2"/>
    <s v="Wrap Bag"/>
    <x v="257"/>
    <n v="86565"/>
    <n v="0.46"/>
    <x v="0"/>
    <x v="1"/>
    <x v="2"/>
    <s v="Bayonne"/>
    <n v="7002"/>
    <x v="52"/>
    <n v="2015"/>
    <x v="0"/>
    <n v="11"/>
    <d v="2015-01-13T00:00:00"/>
    <n v="2"/>
    <n v="27.23"/>
    <n v="5"/>
    <x v="529"/>
    <x v="0"/>
    <s v="Dorothy Buchanan Coloredge Poster Frame United States"/>
    <s v="Colo"/>
  </r>
  <r>
    <n v="1279"/>
    <x v="5"/>
    <n v="0.06"/>
    <n v="40.98"/>
    <n v="2.99"/>
    <n v="949"/>
    <s v="Ernest Oh"/>
    <x v="2"/>
    <s v="Consumer"/>
    <x v="0"/>
    <x v="8"/>
    <s v="Small Box"/>
    <x v="385"/>
    <n v="9285"/>
    <n v="0.36"/>
    <x v="0"/>
    <x v="0"/>
    <x v="1"/>
    <s v="Los Angeles"/>
    <n v="90049"/>
    <x v="22"/>
    <n v="2015"/>
    <x v="0"/>
    <n v="2"/>
    <d v="2015-01-04T00:00:00"/>
    <n v="2"/>
    <n v="-19.099200000000003"/>
    <n v="3"/>
    <x v="530"/>
    <x v="1"/>
    <s v="Ernest Oh Avery Trapezoid Ring Binder, 3&quot; Capacity, Black, 1040 sheets United States"/>
    <s v="Aver"/>
  </r>
  <r>
    <n v="1128"/>
    <x v="4"/>
    <n v="0.02"/>
    <n v="48.04"/>
    <n v="5.09"/>
    <n v="949"/>
    <s v="Ernest Oh"/>
    <x v="2"/>
    <s v="Consumer"/>
    <x v="0"/>
    <x v="7"/>
    <s v="Small Box"/>
    <x v="213"/>
    <n v="8257"/>
    <n v="0.37"/>
    <x v="0"/>
    <x v="0"/>
    <x v="1"/>
    <s v="Los Angeles"/>
    <n v="90049"/>
    <x v="27"/>
    <n v="2015"/>
    <x v="5"/>
    <n v="22"/>
    <d v="2015-03-26T00:00:00"/>
    <n v="4"/>
    <n v="373.67"/>
    <n v="18"/>
    <x v="531"/>
    <x v="0"/>
    <s v="Ernest Oh Xerox 1910 United States"/>
    <s v="Xero"/>
  </r>
  <r>
    <n v="19279"/>
    <x v="2"/>
    <n v="0.06"/>
    <n v="40.98"/>
    <n v="2.99"/>
    <n v="950"/>
    <s v="Jane Shah"/>
    <x v="2"/>
    <s v="Consumer"/>
    <x v="0"/>
    <x v="8"/>
    <s v="Small Box"/>
    <x v="385"/>
    <n v="89083"/>
    <n v="0.36"/>
    <x v="0"/>
    <x v="2"/>
    <x v="3"/>
    <s v="Prior Lake"/>
    <n v="55372"/>
    <x v="22"/>
    <n v="2015"/>
    <x v="0"/>
    <n v="2"/>
    <d v="2015-01-04T00:00:00"/>
    <n v="2"/>
    <n v="-14.801880000000001"/>
    <n v="1"/>
    <x v="532"/>
    <x v="1"/>
    <s v="Jane Shah Avery Trapezoid Ring Binder, 3&quot; Capacity, Black, 1040 sheets United States"/>
    <s v="Aver"/>
  </r>
  <r>
    <n v="19127"/>
    <x v="4"/>
    <n v="0.05"/>
    <n v="1500.97"/>
    <n v="29.7"/>
    <n v="950"/>
    <s v="Jane Shah"/>
    <x v="1"/>
    <s v="Consumer"/>
    <x v="2"/>
    <x v="6"/>
    <s v="Jumbo Drum"/>
    <x v="386"/>
    <n v="89084"/>
    <n v="0.56999999999999995"/>
    <x v="0"/>
    <x v="2"/>
    <x v="3"/>
    <s v="Prior Lake"/>
    <n v="55372"/>
    <x v="27"/>
    <n v="2015"/>
    <x v="5"/>
    <n v="22"/>
    <d v="2015-03-22T00:00:00"/>
    <n v="0"/>
    <n v="-2561.3235"/>
    <n v="1"/>
    <x v="533"/>
    <x v="1"/>
    <s v="Jane Shah Epson DFX5000+ Dot Matrix Printer United States"/>
    <s v="Epso"/>
  </r>
  <r>
    <n v="19128"/>
    <x v="4"/>
    <n v="0.02"/>
    <n v="48.04"/>
    <n v="5.09"/>
    <n v="950"/>
    <s v="Jane Shah"/>
    <x v="2"/>
    <s v="Consumer"/>
    <x v="0"/>
    <x v="7"/>
    <s v="Small Box"/>
    <x v="213"/>
    <n v="89084"/>
    <n v="0.37"/>
    <x v="0"/>
    <x v="2"/>
    <x v="3"/>
    <s v="Prior Lake"/>
    <n v="55372"/>
    <x v="27"/>
    <n v="2015"/>
    <x v="5"/>
    <n v="22"/>
    <d v="2015-03-26T00:00:00"/>
    <n v="4"/>
    <n v="168.91889999999998"/>
    <n v="5"/>
    <x v="534"/>
    <x v="0"/>
    <s v="Jane Shah Xerox 1910 United States"/>
    <s v="Xero"/>
  </r>
  <r>
    <n v="19129"/>
    <x v="4"/>
    <n v="0.03"/>
    <n v="4.28"/>
    <n v="1.6"/>
    <n v="950"/>
    <s v="Jane Shah"/>
    <x v="2"/>
    <s v="Consumer"/>
    <x v="0"/>
    <x v="0"/>
    <s v="Wrap Bag"/>
    <x v="387"/>
    <n v="89084"/>
    <n v="0.57999999999999996"/>
    <x v="0"/>
    <x v="2"/>
    <x v="3"/>
    <s v="Prior Lake"/>
    <n v="55372"/>
    <x v="27"/>
    <n v="2015"/>
    <x v="5"/>
    <n v="22"/>
    <d v="2015-03-29T00:00:00"/>
    <n v="7"/>
    <n v="-6.2"/>
    <n v="1"/>
    <x v="535"/>
    <x v="1"/>
    <s v="Jane Shah Newell 320 United States"/>
    <s v="Newe"/>
  </r>
  <r>
    <n v="20073"/>
    <x v="4"/>
    <n v="0.1"/>
    <n v="7.31"/>
    <n v="0.49"/>
    <n v="954"/>
    <s v="Tony Chandler"/>
    <x v="2"/>
    <s v="Small Business"/>
    <x v="0"/>
    <x v="9"/>
    <s v="Small Box"/>
    <x v="388"/>
    <n v="90771"/>
    <n v="0.38"/>
    <x v="0"/>
    <x v="2"/>
    <x v="7"/>
    <s v="Highland Village"/>
    <n v="75067"/>
    <x v="6"/>
    <n v="2015"/>
    <x v="2"/>
    <n v="12"/>
    <d v="2015-02-21T00:00:00"/>
    <n v="9"/>
    <n v="19.064699999999998"/>
    <n v="4"/>
    <x v="536"/>
    <x v="0"/>
    <s v="Tony Chandler Self-Adhesive Address Labels for Typewriters by Universal United States"/>
    <s v="Self"/>
  </r>
  <r>
    <n v="20074"/>
    <x v="4"/>
    <n v="0.08"/>
    <n v="6.7"/>
    <n v="1.56"/>
    <n v="954"/>
    <s v="Tony Chandler"/>
    <x v="2"/>
    <s v="Small Business"/>
    <x v="0"/>
    <x v="0"/>
    <s v="Wrap Bag"/>
    <x v="389"/>
    <n v="90771"/>
    <n v="0.52"/>
    <x v="0"/>
    <x v="2"/>
    <x v="7"/>
    <s v="Highland Village"/>
    <n v="75067"/>
    <x v="6"/>
    <n v="2015"/>
    <x v="2"/>
    <n v="12"/>
    <d v="2015-02-12T00:00:00"/>
    <n v="0"/>
    <n v="10.56"/>
    <n v="5"/>
    <x v="537"/>
    <x v="0"/>
    <s v="Tony Chandler Turquoise Lead Holder with Pocket Clip United States"/>
    <s v="Turq"/>
  </r>
  <r>
    <n v="25795"/>
    <x v="1"/>
    <n v="0.01"/>
    <n v="145.44999999999999"/>
    <n v="17.850000000000001"/>
    <n v="959"/>
    <s v="Sally House"/>
    <x v="1"/>
    <s v="Corporate"/>
    <x v="2"/>
    <x v="6"/>
    <s v="Jumbo Drum"/>
    <x v="390"/>
    <n v="91581"/>
    <n v="0.56000000000000005"/>
    <x v="0"/>
    <x v="2"/>
    <x v="7"/>
    <s v="Burleson"/>
    <n v="76028"/>
    <x v="27"/>
    <n v="2015"/>
    <x v="5"/>
    <n v="22"/>
    <d v="2015-03-23T00:00:00"/>
    <n v="1"/>
    <n v="837.68069999999989"/>
    <n v="8"/>
    <x v="538"/>
    <x v="0"/>
    <s v="Sally House Panasonic KX-P1150 Dot Matrix Printer United States"/>
    <s v="Pana"/>
  </r>
  <r>
    <n v="20428"/>
    <x v="4"/>
    <n v="0.03"/>
    <n v="2.94"/>
    <n v="0.96"/>
    <n v="960"/>
    <s v="Phillip Chappell"/>
    <x v="2"/>
    <s v="Home Office"/>
    <x v="0"/>
    <x v="0"/>
    <s v="Wrap Bag"/>
    <x v="202"/>
    <n v="89401"/>
    <n v="0.57999999999999996"/>
    <x v="0"/>
    <x v="0"/>
    <x v="1"/>
    <s v="Redondo Beach"/>
    <n v="90278"/>
    <x v="128"/>
    <n v="2015"/>
    <x v="2"/>
    <n v="4"/>
    <d v="2015-02-08T00:00:00"/>
    <n v="4"/>
    <n v="-4.2"/>
    <n v="1"/>
    <x v="539"/>
    <x v="1"/>
    <s v="Phillip Chappell Newell 343 United States"/>
    <s v="Newe"/>
  </r>
  <r>
    <n v="20685"/>
    <x v="1"/>
    <n v="0.05"/>
    <n v="124.49"/>
    <n v="51.94"/>
    <n v="961"/>
    <s v="Benjamin Chan"/>
    <x v="1"/>
    <s v="Home Office"/>
    <x v="1"/>
    <x v="11"/>
    <s v="Jumbo Box"/>
    <x v="156"/>
    <n v="89402"/>
    <n v="0.63"/>
    <x v="0"/>
    <x v="0"/>
    <x v="1"/>
    <s v="Redwood City"/>
    <n v="94061"/>
    <x v="152"/>
    <n v="2015"/>
    <x v="2"/>
    <n v="24"/>
    <d v="2015-02-24T00:00:00"/>
    <n v="0"/>
    <n v="-44.163600000000002"/>
    <n v="1"/>
    <x v="540"/>
    <x v="1"/>
    <s v="Benjamin Chan Bevis 36 x 72 Conference Tables United States"/>
    <s v="Bevi"/>
  </r>
  <r>
    <n v="2428"/>
    <x v="4"/>
    <n v="0.03"/>
    <n v="2.94"/>
    <n v="0.96"/>
    <n v="962"/>
    <s v="Yvonne Clarke"/>
    <x v="2"/>
    <s v="Home Office"/>
    <x v="0"/>
    <x v="0"/>
    <s v="Wrap Bag"/>
    <x v="202"/>
    <n v="17636"/>
    <n v="0.57999999999999996"/>
    <x v="0"/>
    <x v="2"/>
    <x v="12"/>
    <s v="Chicago"/>
    <n v="60610"/>
    <x v="128"/>
    <n v="2015"/>
    <x v="2"/>
    <n v="4"/>
    <d v="2015-02-08T00:00:00"/>
    <n v="4"/>
    <n v="-4.2"/>
    <n v="2"/>
    <x v="541"/>
    <x v="1"/>
    <s v="Yvonne Clarke Newell 343 United States"/>
    <s v="Newe"/>
  </r>
  <r>
    <n v="25093"/>
    <x v="3"/>
    <n v="0"/>
    <n v="170.98"/>
    <n v="35.89"/>
    <n v="970"/>
    <s v="Lynn Payne"/>
    <x v="1"/>
    <s v="Consumer"/>
    <x v="1"/>
    <x v="14"/>
    <s v="Jumbo Box"/>
    <x v="379"/>
    <n v="86173"/>
    <n v="0.66"/>
    <x v="0"/>
    <x v="3"/>
    <x v="8"/>
    <s v="Rose Hill"/>
    <n v="24281"/>
    <x v="18"/>
    <n v="2015"/>
    <x v="4"/>
    <n v="20"/>
    <d v="2015-04-21T00:00:00"/>
    <n v="1"/>
    <n v="-102.66200000000001"/>
    <n v="8"/>
    <x v="542"/>
    <x v="1"/>
    <s v="Lynn Payne Rush Hierlooms Collection 1&quot; Thick Stackable Bookcases United States"/>
    <s v="Rush"/>
  </r>
  <r>
    <n v="20536"/>
    <x v="4"/>
    <n v="0.03"/>
    <n v="284.98"/>
    <n v="69.55"/>
    <n v="972"/>
    <s v="Gregory Holden"/>
    <x v="1"/>
    <s v="Corporate"/>
    <x v="1"/>
    <x v="1"/>
    <s v="Jumbo Drum"/>
    <x v="391"/>
    <n v="87259"/>
    <n v="0.6"/>
    <x v="0"/>
    <x v="0"/>
    <x v="1"/>
    <s v="Riverside"/>
    <n v="92503"/>
    <x v="136"/>
    <n v="2015"/>
    <x v="2"/>
    <n v="28"/>
    <d v="2015-03-05T00:00:00"/>
    <n v="5"/>
    <n v="-116.584"/>
    <n v="2"/>
    <x v="543"/>
    <x v="1"/>
    <s v="Gregory Holden Global Commerce™ Series High-Back Swivel/Tilt Chairs United States"/>
    <s v="Glob"/>
  </r>
  <r>
    <n v="20537"/>
    <x v="4"/>
    <n v="0"/>
    <n v="12.99"/>
    <n v="14.37"/>
    <n v="972"/>
    <s v="Gregory Holden"/>
    <x v="2"/>
    <s v="Corporate"/>
    <x v="1"/>
    <x v="2"/>
    <s v="Large Box"/>
    <x v="193"/>
    <n v="87259"/>
    <n v="0.73"/>
    <x v="0"/>
    <x v="0"/>
    <x v="1"/>
    <s v="Riverside"/>
    <n v="92503"/>
    <x v="136"/>
    <n v="2015"/>
    <x v="2"/>
    <n v="28"/>
    <d v="2015-02-28T00:00:00"/>
    <n v="0"/>
    <n v="12.896100000000001"/>
    <n v="1"/>
    <x v="544"/>
    <x v="0"/>
    <s v="Gregory Holden Tensor &quot;Hersey Kiss&quot; Styled Floor Lamp United States"/>
    <s v="Tens"/>
  </r>
  <r>
    <n v="24298"/>
    <x v="4"/>
    <n v="0.1"/>
    <n v="2.2200000000000002"/>
    <n v="5"/>
    <n v="975"/>
    <s v="Francis Evans"/>
    <x v="2"/>
    <s v="Corporate"/>
    <x v="0"/>
    <x v="15"/>
    <s v="Small Box"/>
    <x v="392"/>
    <n v="87260"/>
    <n v="0.55000000000000004"/>
    <x v="0"/>
    <x v="1"/>
    <x v="15"/>
    <s v="Boston"/>
    <n v="2108"/>
    <x v="36"/>
    <n v="2015"/>
    <x v="4"/>
    <n v="4"/>
    <d v="2015-04-09T00:00:00"/>
    <n v="5"/>
    <n v="-21.319199999999999"/>
    <n v="3"/>
    <x v="545"/>
    <x v="1"/>
    <s v="Francis Evans Hoover Replacement Belt for Commercial Guardsman Heavy-Duty Upright Vacuum United States"/>
    <s v="Hoov"/>
  </r>
  <r>
    <n v="22646"/>
    <x v="3"/>
    <n v="0"/>
    <n v="37.76"/>
    <n v="12.9"/>
    <n v="980"/>
    <s v="Howard Burnett"/>
    <x v="2"/>
    <s v="Corporate"/>
    <x v="0"/>
    <x v="10"/>
    <s v="Small Box"/>
    <x v="393"/>
    <n v="87258"/>
    <n v="0.56999999999999995"/>
    <x v="0"/>
    <x v="1"/>
    <x v="9"/>
    <s v="South Burlington"/>
    <n v="5403"/>
    <x v="64"/>
    <n v="2015"/>
    <x v="2"/>
    <n v="5"/>
    <d v="2015-02-06T00:00:00"/>
    <n v="1"/>
    <n v="93.846800000000002"/>
    <n v="12"/>
    <x v="546"/>
    <x v="0"/>
    <s v="Howard Burnett Companion Letter/Legal File, Black United States"/>
    <s v="Comp"/>
  </r>
  <r>
    <n v="20010"/>
    <x v="4"/>
    <n v="0.09"/>
    <n v="300.97000000000003"/>
    <n v="7.18"/>
    <n v="983"/>
    <s v="Sue Drake"/>
    <x v="2"/>
    <s v="Corporate"/>
    <x v="2"/>
    <x v="13"/>
    <s v="Small Box"/>
    <x v="394"/>
    <n v="90201"/>
    <n v="0.48"/>
    <x v="0"/>
    <x v="3"/>
    <x v="40"/>
    <s v="Searcy"/>
    <n v="72143"/>
    <x v="58"/>
    <n v="2015"/>
    <x v="4"/>
    <n v="27"/>
    <d v="2015-04-27T00:00:00"/>
    <n v="0"/>
    <n v="17.771999999999998"/>
    <n v="10"/>
    <x v="547"/>
    <x v="0"/>
    <s v="Sue Drake Gyration Ultra Professional Cordless Optical Suite United States"/>
    <s v="Gyra"/>
  </r>
  <r>
    <n v="25895"/>
    <x v="0"/>
    <n v="0.05"/>
    <n v="4.28"/>
    <n v="5.17"/>
    <n v="993"/>
    <s v="Gail Currin"/>
    <x v="2"/>
    <s v="Small Business"/>
    <x v="0"/>
    <x v="7"/>
    <s v="Small Box"/>
    <x v="162"/>
    <n v="89432"/>
    <n v="0.4"/>
    <x v="0"/>
    <x v="0"/>
    <x v="1"/>
    <s v="Oxnard"/>
    <n v="93030"/>
    <x v="153"/>
    <n v="2015"/>
    <x v="2"/>
    <n v="19"/>
    <d v="2015-02-19T00:00:00"/>
    <n v="0"/>
    <n v="-104.57"/>
    <n v="9"/>
    <x v="548"/>
    <x v="1"/>
    <s v="Gail Currin Xerox 1971 United States"/>
    <s v="Xero"/>
  </r>
  <r>
    <n v="19004"/>
    <x v="0"/>
    <n v="0.1"/>
    <n v="400.98"/>
    <n v="76.37"/>
    <n v="994"/>
    <s v="Neal Weber"/>
    <x v="1"/>
    <s v="Small Business"/>
    <x v="1"/>
    <x v="11"/>
    <s v="Jumbo Box"/>
    <x v="395"/>
    <n v="89433"/>
    <n v="0.6"/>
    <x v="0"/>
    <x v="1"/>
    <x v="14"/>
    <s v="Sanford"/>
    <n v="4073"/>
    <x v="88"/>
    <n v="2015"/>
    <x v="5"/>
    <n v="14"/>
    <d v="2015-03-15T00:00:00"/>
    <n v="1"/>
    <n v="-969.0483660000001"/>
    <n v="2"/>
    <x v="549"/>
    <x v="1"/>
    <s v="Neal Weber Bretford CR8500 Series Meeting Room Furniture United States"/>
    <s v="Bret"/>
  </r>
  <r>
    <n v="23840"/>
    <x v="4"/>
    <n v="0.09"/>
    <n v="7.64"/>
    <n v="5.83"/>
    <n v="995"/>
    <s v="Lloyd Spencer"/>
    <x v="2"/>
    <s v="Small Business"/>
    <x v="0"/>
    <x v="7"/>
    <s v="Wrap Bag"/>
    <x v="372"/>
    <n v="89434"/>
    <n v="0.36"/>
    <x v="0"/>
    <x v="1"/>
    <x v="14"/>
    <s v="West Scarborough"/>
    <n v="4070"/>
    <x v="16"/>
    <n v="2015"/>
    <x v="3"/>
    <n v="10"/>
    <d v="2015-05-15T00:00:00"/>
    <n v="5"/>
    <n v="4.0320000000000036"/>
    <n v="9"/>
    <x v="550"/>
    <x v="0"/>
    <s v="Lloyd Spencer Rediform Wirebound &quot;Phone Memo&quot; Message Book, 11 x 5-3/4 United States"/>
    <s v="Redi"/>
  </r>
  <r>
    <n v="22639"/>
    <x v="4"/>
    <n v="0.08"/>
    <n v="67.84"/>
    <n v="0.99"/>
    <n v="997"/>
    <s v="Phillip Pollard"/>
    <x v="2"/>
    <s v="Small Business"/>
    <x v="0"/>
    <x v="15"/>
    <s v="Small Box"/>
    <x v="396"/>
    <n v="89431"/>
    <n v="0.57999999999999996"/>
    <x v="0"/>
    <x v="1"/>
    <x v="2"/>
    <s v="Bayonne"/>
    <n v="7002"/>
    <x v="76"/>
    <n v="2015"/>
    <x v="0"/>
    <n v="24"/>
    <d v="2015-01-29T00:00:00"/>
    <n v="5"/>
    <n v="-23.634399999999999"/>
    <n v="1"/>
    <x v="551"/>
    <x v="1"/>
    <s v="Phillip Pollard Fellowes Command Center 5-outlet power strip United States"/>
    <s v="Fell"/>
  </r>
  <r>
    <n v="19003"/>
    <x v="0"/>
    <n v="0.08"/>
    <n v="45.19"/>
    <n v="1.99"/>
    <n v="999"/>
    <s v="Rita Barton"/>
    <x v="2"/>
    <s v="Small Business"/>
    <x v="2"/>
    <x v="13"/>
    <s v="Small Pack"/>
    <x v="397"/>
    <n v="89433"/>
    <n v="0.55000000000000004"/>
    <x v="0"/>
    <x v="1"/>
    <x v="2"/>
    <s v="Ridgewood"/>
    <n v="7450"/>
    <x v="88"/>
    <n v="2015"/>
    <x v="5"/>
    <n v="14"/>
    <d v="2015-03-15T00:00:00"/>
    <n v="1"/>
    <n v="-71.83"/>
    <n v="3"/>
    <x v="552"/>
    <x v="1"/>
    <s v="Rita Barton Verbatim DVD-RAM, 9.4GB, Rewritable, Type 1, DS, DataLife Plus United States"/>
    <s v="Verb"/>
  </r>
  <r>
    <n v="19002"/>
    <x v="0"/>
    <n v="0.03"/>
    <n v="33.979999999999997"/>
    <n v="19.989999999999998"/>
    <n v="1000"/>
    <s v="Lynn Bell"/>
    <x v="2"/>
    <s v="Small Business"/>
    <x v="1"/>
    <x v="2"/>
    <s v="Small Box"/>
    <x v="398"/>
    <n v="89433"/>
    <n v="0.55000000000000004"/>
    <x v="0"/>
    <x v="1"/>
    <x v="9"/>
    <s v="Bennington"/>
    <n v="5201"/>
    <x v="88"/>
    <n v="2015"/>
    <x v="5"/>
    <n v="14"/>
    <d v="2015-03-15T00:00:00"/>
    <n v="1"/>
    <n v="-0.74000000000000909"/>
    <n v="12"/>
    <x v="553"/>
    <x v="1"/>
    <s v="Lynn Bell Linden® 12&quot; Wall Clock With Oak Frame United States"/>
    <s v="Lind"/>
  </r>
  <r>
    <n v="19380"/>
    <x v="4"/>
    <n v="0.06"/>
    <n v="10.14"/>
    <n v="2.27"/>
    <n v="1005"/>
    <s v="Lloyd Dickson"/>
    <x v="2"/>
    <s v="Small Business"/>
    <x v="0"/>
    <x v="7"/>
    <s v="Wrap Bag"/>
    <x v="82"/>
    <n v="90043"/>
    <n v="0.36"/>
    <x v="0"/>
    <x v="2"/>
    <x v="12"/>
    <s v="Buffalo Grove"/>
    <n v="60089"/>
    <x v="30"/>
    <n v="2015"/>
    <x v="5"/>
    <n v="4"/>
    <d v="2015-03-04T00:00:00"/>
    <n v="0"/>
    <n v="-3.88"/>
    <n v="1"/>
    <x v="554"/>
    <x v="1"/>
    <s v="Lloyd Dickson Staples Wirebound Steno Books, 6&quot; x 9&quot;, 12/Pack United States"/>
    <s v="Stap"/>
  </r>
  <r>
    <n v="20167"/>
    <x v="0"/>
    <n v="0.02"/>
    <n v="40.99"/>
    <n v="17.48"/>
    <n v="1005"/>
    <s v="Lloyd Dickson"/>
    <x v="2"/>
    <s v="Small Business"/>
    <x v="0"/>
    <x v="7"/>
    <s v="Small Box"/>
    <x v="399"/>
    <n v="90044"/>
    <n v="0.36"/>
    <x v="0"/>
    <x v="2"/>
    <x v="12"/>
    <s v="Buffalo Grove"/>
    <n v="60089"/>
    <x v="139"/>
    <n v="2015"/>
    <x v="2"/>
    <n v="27"/>
    <d v="2015-02-28T00:00:00"/>
    <n v="1"/>
    <n v="551.09280000000001"/>
    <n v="23"/>
    <x v="555"/>
    <x v="0"/>
    <s v="Lloyd Dickson Xerox 1893 United States"/>
    <s v="Xero"/>
  </r>
  <r>
    <n v="18529"/>
    <x v="0"/>
    <n v="0.01"/>
    <n v="3.15"/>
    <n v="0.49"/>
    <n v="1008"/>
    <s v="Priscilla Frank"/>
    <x v="2"/>
    <s v="Home Office"/>
    <x v="0"/>
    <x v="9"/>
    <s v="Small Box"/>
    <x v="400"/>
    <n v="88371"/>
    <n v="0.37"/>
    <x v="0"/>
    <x v="1"/>
    <x v="14"/>
    <s v="Gorham"/>
    <n v="4038"/>
    <x v="40"/>
    <n v="2015"/>
    <x v="3"/>
    <n v="25"/>
    <d v="2015-05-27T00:00:00"/>
    <n v="2"/>
    <n v="17.505299999999998"/>
    <n v="8"/>
    <x v="556"/>
    <x v="0"/>
    <s v="Priscilla Frank Self-Adhesive Removable Labels United States"/>
    <s v="Self"/>
  </r>
  <r>
    <n v="18886"/>
    <x v="0"/>
    <n v="0.1"/>
    <n v="550.98"/>
    <n v="45.7"/>
    <n v="1009"/>
    <s v="Kristin George"/>
    <x v="1"/>
    <s v="Corporate"/>
    <x v="1"/>
    <x v="11"/>
    <s v="Jumbo Box"/>
    <x v="401"/>
    <n v="88372"/>
    <n v="0.71"/>
    <x v="0"/>
    <x v="1"/>
    <x v="14"/>
    <s v="Saco"/>
    <n v="4072"/>
    <x v="117"/>
    <n v="2015"/>
    <x v="1"/>
    <n v="19"/>
    <d v="2015-06-21T00:00:00"/>
    <n v="2"/>
    <n v="818.54617499999995"/>
    <n v="14"/>
    <x v="557"/>
    <x v="0"/>
    <s v="Kristin George Chromcraft Bull-Nose Wood Oval Conference Tables &amp; Bases United States"/>
    <s v="Chro"/>
  </r>
  <r>
    <n v="21184"/>
    <x v="2"/>
    <n v="0.09"/>
    <n v="28.48"/>
    <n v="1.99"/>
    <n v="1014"/>
    <s v="Theresa Winters"/>
    <x v="2"/>
    <s v="Home Office"/>
    <x v="2"/>
    <x v="13"/>
    <s v="Small Pack"/>
    <x v="137"/>
    <n v="88387"/>
    <n v="0.4"/>
    <x v="0"/>
    <x v="3"/>
    <x v="40"/>
    <s v="Bryant"/>
    <n v="72022"/>
    <x v="151"/>
    <n v="2015"/>
    <x v="5"/>
    <n v="1"/>
    <d v="2015-03-02T00:00:00"/>
    <n v="1"/>
    <n v="-17.149999999999999"/>
    <n v="6"/>
    <x v="558"/>
    <x v="1"/>
    <s v="Theresa Winters Memorex 4.7GB DVD+RW, 3/Pack United States"/>
    <s v="Memo"/>
  </r>
  <r>
    <n v="21185"/>
    <x v="2"/>
    <n v="0"/>
    <n v="2.08"/>
    <n v="5.33"/>
    <n v="1014"/>
    <s v="Theresa Winters"/>
    <x v="2"/>
    <s v="Home Office"/>
    <x v="1"/>
    <x v="2"/>
    <s v="Small Box"/>
    <x v="261"/>
    <n v="88387"/>
    <n v="0.43"/>
    <x v="0"/>
    <x v="3"/>
    <x v="40"/>
    <s v="Bryant"/>
    <n v="72022"/>
    <x v="151"/>
    <n v="2015"/>
    <x v="5"/>
    <n v="1"/>
    <d v="2015-03-03T00:00:00"/>
    <n v="2"/>
    <n v="-29.540000000000003"/>
    <n v="3"/>
    <x v="559"/>
    <x v="1"/>
    <s v="Theresa Winters Eldon® Wave Desk Accessories United States"/>
    <s v="Eldo"/>
  </r>
  <r>
    <n v="21186"/>
    <x v="2"/>
    <n v="0.06"/>
    <n v="45.99"/>
    <n v="4.99"/>
    <n v="1014"/>
    <s v="Theresa Winters"/>
    <x v="0"/>
    <s v="Home Office"/>
    <x v="2"/>
    <x v="5"/>
    <s v="Small Box"/>
    <x v="402"/>
    <n v="88387"/>
    <n v="0.56000000000000005"/>
    <x v="0"/>
    <x v="3"/>
    <x v="40"/>
    <s v="Bryant"/>
    <n v="72022"/>
    <x v="151"/>
    <n v="2015"/>
    <x v="5"/>
    <n v="1"/>
    <d v="2015-03-02T00:00:00"/>
    <n v="1"/>
    <n v="-329.78399999999999"/>
    <n v="10"/>
    <x v="560"/>
    <x v="1"/>
    <s v="Theresa Winters KF 788 United States"/>
    <s v="KF 7"/>
  </r>
  <r>
    <n v="20880"/>
    <x v="1"/>
    <n v="0.08"/>
    <n v="10.91"/>
    <n v="2.99"/>
    <n v="1014"/>
    <s v="Theresa Winters"/>
    <x v="2"/>
    <s v="Home Office"/>
    <x v="0"/>
    <x v="8"/>
    <s v="Small Box"/>
    <x v="403"/>
    <n v="88388"/>
    <n v="0.38"/>
    <x v="0"/>
    <x v="3"/>
    <x v="40"/>
    <s v="Bryant"/>
    <n v="72022"/>
    <x v="93"/>
    <n v="2015"/>
    <x v="5"/>
    <n v="5"/>
    <d v="2015-03-06T00:00:00"/>
    <n v="1"/>
    <n v="-2.1"/>
    <n v="11"/>
    <x v="561"/>
    <x v="1"/>
    <s v="Theresa Winters Heavy-Duty E-Z-D® Binders United States"/>
    <s v="Heav"/>
  </r>
  <r>
    <n v="20531"/>
    <x v="3"/>
    <n v="0"/>
    <n v="43.98"/>
    <n v="8.99"/>
    <n v="1015"/>
    <s v="Beverly Cameron"/>
    <x v="2"/>
    <s v="Home Office"/>
    <x v="0"/>
    <x v="0"/>
    <s v="Small Pack"/>
    <x v="404"/>
    <n v="88390"/>
    <n v="0.57999999999999996"/>
    <x v="0"/>
    <x v="3"/>
    <x v="24"/>
    <s v="Apex"/>
    <n v="27502"/>
    <x v="103"/>
    <n v="2015"/>
    <x v="5"/>
    <n v="18"/>
    <d v="2015-03-18T00:00:00"/>
    <n v="0"/>
    <n v="829.46699999999998"/>
    <n v="14"/>
    <x v="562"/>
    <x v="0"/>
    <s v="Beverly Cameron Boston 1645 Deluxe Heavier-Duty Electric Pencil Sharpener United States"/>
    <s v="Bost"/>
  </r>
  <r>
    <n v="24752"/>
    <x v="0"/>
    <n v="0.02"/>
    <n v="6.48"/>
    <n v="7.86"/>
    <n v="1016"/>
    <s v="Francis Sherrill"/>
    <x v="0"/>
    <s v="Home Office"/>
    <x v="0"/>
    <x v="7"/>
    <s v="Small Box"/>
    <x v="405"/>
    <n v="88389"/>
    <n v="0.37"/>
    <x v="0"/>
    <x v="3"/>
    <x v="24"/>
    <s v="Asheville"/>
    <n v="28806"/>
    <x v="20"/>
    <n v="2015"/>
    <x v="1"/>
    <n v="12"/>
    <d v="2015-06-13T00:00:00"/>
    <n v="1"/>
    <n v="111.22199999999999"/>
    <n v="1"/>
    <x v="563"/>
    <x v="0"/>
    <s v="Francis Sherrill Xerox 213 United States"/>
    <s v="Xero"/>
  </r>
  <r>
    <n v="25027"/>
    <x v="3"/>
    <n v="0.05"/>
    <n v="35.89"/>
    <n v="14.72"/>
    <n v="1018"/>
    <s v="Meredith Humphrey"/>
    <x v="2"/>
    <s v="Home Office"/>
    <x v="0"/>
    <x v="4"/>
    <s v="Small Box"/>
    <x v="406"/>
    <n v="88391"/>
    <n v="0.4"/>
    <x v="0"/>
    <x v="3"/>
    <x v="24"/>
    <s v="Cary"/>
    <n v="27511"/>
    <x v="4"/>
    <n v="2015"/>
    <x v="4"/>
    <n v="8"/>
    <d v="2015-04-09T00:00:00"/>
    <n v="1"/>
    <n v="22.866"/>
    <n v="19"/>
    <x v="564"/>
    <x v="0"/>
    <s v="Meredith Humphrey Jet-Pak Recycled Peel 'N' Seal Padded Mailers United States"/>
    <s v="Jet-"/>
  </r>
  <r>
    <n v="25028"/>
    <x v="3"/>
    <n v="0"/>
    <n v="11.48"/>
    <n v="5.43"/>
    <n v="1018"/>
    <s v="Meredith Humphrey"/>
    <x v="2"/>
    <s v="Home Office"/>
    <x v="0"/>
    <x v="7"/>
    <s v="Small Box"/>
    <x v="407"/>
    <n v="88391"/>
    <n v="0.36"/>
    <x v="0"/>
    <x v="3"/>
    <x v="24"/>
    <s v="Cary"/>
    <n v="27511"/>
    <x v="4"/>
    <n v="2015"/>
    <x v="4"/>
    <n v="8"/>
    <d v="2015-04-08T00:00:00"/>
    <n v="0"/>
    <n v="115.72799999999999"/>
    <n v="6"/>
    <x v="565"/>
    <x v="0"/>
    <s v="Meredith Humphrey Personal Creations™ Ink Jet Cards and Labels United States"/>
    <s v="Pers"/>
  </r>
  <r>
    <n v="24926"/>
    <x v="2"/>
    <n v="0.09"/>
    <n v="517.48"/>
    <n v="16.63"/>
    <n v="1020"/>
    <s v="Julie Porter"/>
    <x v="1"/>
    <s v="Small Business"/>
    <x v="2"/>
    <x v="6"/>
    <s v="Jumbo Box"/>
    <x v="408"/>
    <n v="88632"/>
    <n v="0.59"/>
    <x v="0"/>
    <x v="2"/>
    <x v="13"/>
    <s v="Pittsburg"/>
    <n v="66762"/>
    <x v="146"/>
    <n v="2015"/>
    <x v="5"/>
    <n v="7"/>
    <d v="2015-03-07T00:00:00"/>
    <n v="0"/>
    <n v="909.36"/>
    <n v="5"/>
    <x v="566"/>
    <x v="0"/>
    <s v="Julie Porter Panasonic KX-P3626 Dot Matrix Printer United States"/>
    <s v="Pana"/>
  </r>
  <r>
    <n v="23562"/>
    <x v="2"/>
    <n v="7.0000000000000007E-2"/>
    <n v="4.13"/>
    <n v="5.04"/>
    <n v="1020"/>
    <s v="Julie Porter"/>
    <x v="2"/>
    <s v="Small Business"/>
    <x v="0"/>
    <x v="8"/>
    <s v="Small Box"/>
    <x v="237"/>
    <n v="88634"/>
    <n v="0.38"/>
    <x v="0"/>
    <x v="2"/>
    <x v="13"/>
    <s v="Pittsburg"/>
    <n v="66762"/>
    <x v="92"/>
    <n v="2015"/>
    <x v="2"/>
    <n v="6"/>
    <d v="2015-02-07T00:00:00"/>
    <n v="1"/>
    <n v="-76.424400000000006"/>
    <n v="20"/>
    <x v="567"/>
    <x v="1"/>
    <s v="Julie Porter ACCOHIDE® 3-Ring Binder, Blue, 1&quot; United States"/>
    <s v="ACCO"/>
  </r>
  <r>
    <n v="23563"/>
    <x v="2"/>
    <n v="0"/>
    <n v="4.4800000000000004"/>
    <n v="2.5"/>
    <n v="1020"/>
    <s v="Julie Porter"/>
    <x v="2"/>
    <s v="Small Business"/>
    <x v="0"/>
    <x v="4"/>
    <s v="Small Box"/>
    <x v="409"/>
    <n v="88634"/>
    <n v="0.37"/>
    <x v="0"/>
    <x v="2"/>
    <x v="13"/>
    <s v="Pittsburg"/>
    <n v="66762"/>
    <x v="92"/>
    <n v="2015"/>
    <x v="2"/>
    <n v="6"/>
    <d v="2015-02-08T00:00:00"/>
    <n v="2"/>
    <n v="8.7319999999999993"/>
    <n v="14"/>
    <x v="568"/>
    <x v="0"/>
    <s v="Julie Porter Ampad #10 Peel &amp; Seel® Holiday Envelopes United States"/>
    <s v="Ampa"/>
  </r>
  <r>
    <n v="18921"/>
    <x v="2"/>
    <n v="0.02"/>
    <n v="39.06"/>
    <n v="10.55"/>
    <n v="1023"/>
    <s v="Glen Newman"/>
    <x v="2"/>
    <s v="Small Business"/>
    <x v="0"/>
    <x v="8"/>
    <s v="Small Box"/>
    <x v="410"/>
    <n v="88633"/>
    <n v="0.37"/>
    <x v="0"/>
    <x v="1"/>
    <x v="19"/>
    <s v="Wilkinsburg"/>
    <n v="15221"/>
    <x v="7"/>
    <n v="2015"/>
    <x v="3"/>
    <n v="15"/>
    <d v="2015-05-15T00:00:00"/>
    <n v="0"/>
    <n v="442.0899"/>
    <n v="16"/>
    <x v="569"/>
    <x v="0"/>
    <s v="Glen Newman Ibico Recycled Linen-Style Covers United States"/>
    <s v="Ibic"/>
  </r>
  <r>
    <n v="18922"/>
    <x v="2"/>
    <n v="0.1"/>
    <n v="37.700000000000003"/>
    <n v="2.99"/>
    <n v="1023"/>
    <s v="Glen Newman"/>
    <x v="2"/>
    <s v="Small Business"/>
    <x v="0"/>
    <x v="8"/>
    <s v="Small Box"/>
    <x v="188"/>
    <n v="88633"/>
    <n v="0.35"/>
    <x v="0"/>
    <x v="1"/>
    <x v="19"/>
    <s v="Wilkinsburg"/>
    <n v="15221"/>
    <x v="7"/>
    <n v="2015"/>
    <x v="3"/>
    <n v="15"/>
    <d v="2015-05-16T00:00:00"/>
    <n v="1"/>
    <n v="455.12399999999997"/>
    <n v="18"/>
    <x v="570"/>
    <x v="0"/>
    <s v="Glen Newman Vinyl Sectional Post Binders United States"/>
    <s v="Viny"/>
  </r>
  <r>
    <n v="21402"/>
    <x v="1"/>
    <n v="0.08"/>
    <n v="65.989999999999995"/>
    <n v="5.92"/>
    <n v="1026"/>
    <s v="Eugene Kerr"/>
    <x v="2"/>
    <s v="Small Business"/>
    <x v="2"/>
    <x v="5"/>
    <s v="Small Box"/>
    <x v="411"/>
    <n v="89005"/>
    <n v="0.57999999999999996"/>
    <x v="0"/>
    <x v="1"/>
    <x v="4"/>
    <s v="Central Islip"/>
    <n v="11722"/>
    <x v="131"/>
    <n v="2015"/>
    <x v="2"/>
    <n v="7"/>
    <d v="2015-02-07T00:00:00"/>
    <n v="0"/>
    <n v="624.40163999999993"/>
    <n v="22"/>
    <x v="571"/>
    <x v="0"/>
    <s v="Eugene Kerr i500plus United States"/>
    <s v="i500"/>
  </r>
  <r>
    <n v="20872"/>
    <x v="0"/>
    <n v="0.1"/>
    <n v="5.98"/>
    <n v="3.85"/>
    <n v="1026"/>
    <s v="Eugene Kerr"/>
    <x v="2"/>
    <s v="Small Business"/>
    <x v="2"/>
    <x v="13"/>
    <s v="Small Pack"/>
    <x v="412"/>
    <n v="89008"/>
    <n v="0.68"/>
    <x v="0"/>
    <x v="1"/>
    <x v="4"/>
    <s v="Central Islip"/>
    <n v="11722"/>
    <x v="124"/>
    <n v="2015"/>
    <x v="3"/>
    <n v="29"/>
    <d v="2015-05-30T00:00:00"/>
    <n v="1"/>
    <n v="18.922000000000011"/>
    <n v="26"/>
    <x v="572"/>
    <x v="0"/>
    <s v="Eugene Kerr Imation 3.5&quot; IBM-Formatted Diskettes, 10/Pack United States"/>
    <s v="Imat"/>
  </r>
  <r>
    <n v="20873"/>
    <x v="0"/>
    <n v="7.0000000000000007E-2"/>
    <n v="2.61"/>
    <n v="0.5"/>
    <n v="1026"/>
    <s v="Eugene Kerr"/>
    <x v="2"/>
    <s v="Small Business"/>
    <x v="0"/>
    <x v="9"/>
    <s v="Small Box"/>
    <x v="413"/>
    <n v="89008"/>
    <n v="0.39"/>
    <x v="0"/>
    <x v="1"/>
    <x v="4"/>
    <s v="Central Islip"/>
    <n v="11722"/>
    <x v="124"/>
    <n v="2015"/>
    <x v="3"/>
    <n v="29"/>
    <d v="2015-06-01T00:00:00"/>
    <n v="3"/>
    <n v="39.350699999999996"/>
    <n v="22"/>
    <x v="573"/>
    <x v="0"/>
    <s v="Eugene Kerr Avery 494 United States"/>
    <s v="Aver"/>
  </r>
  <r>
    <n v="22662"/>
    <x v="0"/>
    <n v="0.1"/>
    <n v="73.98"/>
    <n v="4"/>
    <n v="1027"/>
    <s v="Brian Bennett"/>
    <x v="2"/>
    <s v="Small Business"/>
    <x v="2"/>
    <x v="13"/>
    <s v="Small Box"/>
    <x v="414"/>
    <n v="89004"/>
    <n v="0.79"/>
    <x v="0"/>
    <x v="1"/>
    <x v="4"/>
    <s v="Cheektowaga"/>
    <n v="14225"/>
    <x v="14"/>
    <n v="2015"/>
    <x v="5"/>
    <n v="12"/>
    <d v="2015-03-13T00:00:00"/>
    <n v="1"/>
    <n v="-229.87"/>
    <n v="5"/>
    <x v="574"/>
    <x v="1"/>
    <s v="Brian Bennett Keytronic French Keyboard United States"/>
    <s v="Keyt"/>
  </r>
  <r>
    <n v="22663"/>
    <x v="0"/>
    <n v="0.05"/>
    <n v="51.98"/>
    <n v="10.17"/>
    <n v="1027"/>
    <s v="Brian Bennett"/>
    <x v="2"/>
    <s v="Small Business"/>
    <x v="2"/>
    <x v="6"/>
    <s v="Medium Box"/>
    <x v="415"/>
    <n v="89004"/>
    <n v="0.37"/>
    <x v="0"/>
    <x v="1"/>
    <x v="4"/>
    <s v="Cheektowaga"/>
    <n v="14225"/>
    <x v="14"/>
    <n v="2015"/>
    <x v="5"/>
    <n v="12"/>
    <d v="2015-03-13T00:00:00"/>
    <n v="1"/>
    <n v="329.9787"/>
    <n v="9"/>
    <x v="575"/>
    <x v="0"/>
    <s v="Brian Bennett Canon MP25DIII Desktop Whisper-Quiet Printing Calculator United States"/>
    <s v="Cano"/>
  </r>
  <r>
    <n v="24325"/>
    <x v="3"/>
    <n v="7.0000000000000007E-2"/>
    <n v="7.08"/>
    <n v="2.35"/>
    <n v="1028"/>
    <s v="Marguerite Rodgers"/>
    <x v="0"/>
    <s v="Small Business"/>
    <x v="0"/>
    <x v="0"/>
    <s v="Wrap Bag"/>
    <x v="416"/>
    <n v="89006"/>
    <n v="0.47"/>
    <x v="0"/>
    <x v="1"/>
    <x v="4"/>
    <s v="Commack"/>
    <n v="11725"/>
    <x v="48"/>
    <n v="2015"/>
    <x v="5"/>
    <n v="29"/>
    <d v="2015-03-30T00:00:00"/>
    <n v="1"/>
    <n v="30.49"/>
    <n v="13"/>
    <x v="458"/>
    <x v="0"/>
    <s v="Marguerite Rodgers SANFORD Major Accent™ Highlighters United States"/>
    <s v="SANF"/>
  </r>
  <r>
    <n v="23398"/>
    <x v="1"/>
    <n v="0.05"/>
    <n v="83.1"/>
    <n v="6.13"/>
    <n v="1028"/>
    <s v="Marguerite Rodgers"/>
    <x v="0"/>
    <s v="Small Business"/>
    <x v="2"/>
    <x v="13"/>
    <s v="Small Box"/>
    <x v="417"/>
    <n v="89007"/>
    <n v="0.45"/>
    <x v="0"/>
    <x v="1"/>
    <x v="4"/>
    <s v="Commack"/>
    <n v="11725"/>
    <x v="100"/>
    <n v="2015"/>
    <x v="3"/>
    <n v="8"/>
    <d v="2015-05-09T00:00:00"/>
    <n v="1"/>
    <n v="1152.5276999999999"/>
    <n v="20"/>
    <x v="576"/>
    <x v="0"/>
    <s v="Marguerite Rodgers Micro Innovations Micro Digital Wireless Keyboard and Mouse, Gray United States"/>
    <s v="Micr"/>
  </r>
  <r>
    <n v="21959"/>
    <x v="2"/>
    <n v="7.0000000000000007E-2"/>
    <n v="125.99"/>
    <n v="2.5"/>
    <n v="1035"/>
    <s v="Kent Burton"/>
    <x v="2"/>
    <s v="Home Office"/>
    <x v="2"/>
    <x v="5"/>
    <s v="Small Box"/>
    <x v="418"/>
    <n v="90710"/>
    <n v="0.6"/>
    <x v="0"/>
    <x v="1"/>
    <x v="10"/>
    <s v="Delaware"/>
    <n v="43015"/>
    <x v="114"/>
    <n v="2015"/>
    <x v="5"/>
    <n v="13"/>
    <d v="2015-03-13T00:00:00"/>
    <n v="0"/>
    <n v="-604.40600000000006"/>
    <n v="1"/>
    <x v="577"/>
    <x v="1"/>
    <s v="Kent Burton i2000 United States"/>
    <s v="i200"/>
  </r>
  <r>
    <n v="21960"/>
    <x v="2"/>
    <n v="0.03"/>
    <n v="99.99"/>
    <n v="19.989999999999998"/>
    <n v="1036"/>
    <s v="Jessica Huffman"/>
    <x v="2"/>
    <s v="Home Office"/>
    <x v="2"/>
    <x v="13"/>
    <s v="Small Box"/>
    <x v="419"/>
    <n v="90710"/>
    <n v="0.52"/>
    <x v="0"/>
    <x v="1"/>
    <x v="10"/>
    <s v="Dublin"/>
    <n v="43017"/>
    <x v="114"/>
    <n v="2015"/>
    <x v="5"/>
    <n v="13"/>
    <d v="2015-03-14T00:00:00"/>
    <n v="1"/>
    <n v="293.66000000000003"/>
    <n v="6"/>
    <x v="578"/>
    <x v="0"/>
    <s v="Jessica Huffman US Robotics 56K V.92 External Faxmodem United States"/>
    <s v="US R"/>
  </r>
  <r>
    <n v="20669"/>
    <x v="2"/>
    <n v="0.1"/>
    <n v="7.64"/>
    <n v="5.83"/>
    <n v="1038"/>
    <s v="Jon Hale"/>
    <x v="2"/>
    <s v="Corporate"/>
    <x v="0"/>
    <x v="7"/>
    <s v="Wrap Bag"/>
    <x v="372"/>
    <n v="90641"/>
    <n v="0.36"/>
    <x v="0"/>
    <x v="3"/>
    <x v="26"/>
    <s v="Belle Glade"/>
    <n v="33430"/>
    <x v="154"/>
    <n v="2015"/>
    <x v="1"/>
    <n v="16"/>
    <d v="2015-06-17T00:00:00"/>
    <n v="1"/>
    <n v="-403.18739999999997"/>
    <n v="5"/>
    <x v="579"/>
    <x v="1"/>
    <s v="Jon Hale Rediform Wirebound &quot;Phone Memo&quot; Message Book, 11 x 5-3/4 United States"/>
    <s v="Redi"/>
  </r>
  <r>
    <n v="18404"/>
    <x v="2"/>
    <n v="0.06"/>
    <n v="55.94"/>
    <n v="4"/>
    <n v="1041"/>
    <s v="Mildred Chase"/>
    <x v="2"/>
    <s v="Small Business"/>
    <x v="2"/>
    <x v="13"/>
    <s v="Small Box"/>
    <x v="420"/>
    <n v="87846"/>
    <n v="0.74"/>
    <x v="0"/>
    <x v="0"/>
    <x v="1"/>
    <s v="Woodland"/>
    <n v="95695"/>
    <x v="89"/>
    <n v="2015"/>
    <x v="4"/>
    <n v="17"/>
    <d v="2015-04-18T00:00:00"/>
    <n v="1"/>
    <n v="-13.77"/>
    <n v="6"/>
    <x v="580"/>
    <x v="1"/>
    <s v="Mildred Chase Fellowes Smart Design 104-Key Enhanced Keyboard, PS/2 Adapter, Platinum United States"/>
    <s v="Fell"/>
  </r>
  <r>
    <n v="18405"/>
    <x v="2"/>
    <n v="7.0000000000000007E-2"/>
    <n v="6.3"/>
    <n v="0.5"/>
    <n v="1041"/>
    <s v="Mildred Chase"/>
    <x v="2"/>
    <s v="Small Business"/>
    <x v="0"/>
    <x v="9"/>
    <s v="Small Box"/>
    <x v="421"/>
    <n v="87846"/>
    <n v="0.39"/>
    <x v="0"/>
    <x v="0"/>
    <x v="1"/>
    <s v="Woodland"/>
    <n v="95695"/>
    <x v="89"/>
    <n v="2015"/>
    <x v="4"/>
    <n v="17"/>
    <d v="2015-04-17T00:00:00"/>
    <n v="0"/>
    <n v="44.912100000000002"/>
    <n v="11"/>
    <x v="581"/>
    <x v="0"/>
    <s v="Mildred Chase Avery 48 United States"/>
    <s v="Aver"/>
  </r>
  <r>
    <n v="20937"/>
    <x v="2"/>
    <n v="0"/>
    <n v="14.42"/>
    <n v="6.75"/>
    <n v="1042"/>
    <s v="Jerome Burch"/>
    <x v="0"/>
    <s v="Small Business"/>
    <x v="0"/>
    <x v="15"/>
    <s v="Medium Box"/>
    <x v="194"/>
    <n v="87847"/>
    <n v="0.52"/>
    <x v="0"/>
    <x v="0"/>
    <x v="1"/>
    <s v="Yuba City"/>
    <n v="95991"/>
    <x v="41"/>
    <n v="2015"/>
    <x v="3"/>
    <n v="16"/>
    <d v="2015-05-17T00:00:00"/>
    <n v="1"/>
    <n v="9.33"/>
    <n v="6"/>
    <x v="582"/>
    <x v="0"/>
    <s v="Jerome Burch Holmes Odor Grabber United States"/>
    <s v="Holm"/>
  </r>
  <r>
    <n v="3926"/>
    <x v="2"/>
    <n v="0.02"/>
    <n v="209.84"/>
    <n v="21.21"/>
    <n v="1044"/>
    <s v="Erin Ballard"/>
    <x v="2"/>
    <s v="Home Office"/>
    <x v="1"/>
    <x v="2"/>
    <s v="Large Box"/>
    <x v="422"/>
    <n v="28001"/>
    <n v="0.59"/>
    <x v="0"/>
    <x v="0"/>
    <x v="1"/>
    <s v="Los Angeles"/>
    <n v="90004"/>
    <x v="110"/>
    <n v="2015"/>
    <x v="1"/>
    <n v="14"/>
    <d v="2015-06-14T00:00:00"/>
    <n v="0"/>
    <n v="2593.14"/>
    <n v="62"/>
    <x v="583"/>
    <x v="0"/>
    <s v="Erin Ballard Luxo Professional Fluorescent Magnifier Lamp with Clamp-Mount Base United States"/>
    <s v="Luxo"/>
  </r>
  <r>
    <n v="3927"/>
    <x v="2"/>
    <n v="0.01"/>
    <n v="194.3"/>
    <n v="11.54"/>
    <n v="1044"/>
    <s v="Erin Ballard"/>
    <x v="2"/>
    <s v="Home Office"/>
    <x v="1"/>
    <x v="2"/>
    <s v="Large Box"/>
    <x v="423"/>
    <n v="28001"/>
    <n v="0.59"/>
    <x v="0"/>
    <x v="0"/>
    <x v="1"/>
    <s v="Los Angeles"/>
    <n v="90004"/>
    <x v="110"/>
    <n v="2015"/>
    <x v="1"/>
    <n v="14"/>
    <d v="2015-06-16T00:00:00"/>
    <n v="2"/>
    <n v="1162.76"/>
    <n v="32"/>
    <x v="584"/>
    <x v="0"/>
    <s v="Erin Ballard Electrix Halogen Magnifier Lamp United States"/>
    <s v="Elec"/>
  </r>
  <r>
    <n v="6711"/>
    <x v="0"/>
    <n v="0"/>
    <n v="6.68"/>
    <n v="5.66"/>
    <n v="1044"/>
    <s v="Erin Ballard"/>
    <x v="2"/>
    <s v="Home Office"/>
    <x v="0"/>
    <x v="7"/>
    <s v="Small Box"/>
    <x v="424"/>
    <n v="47813"/>
    <n v="0.37"/>
    <x v="0"/>
    <x v="0"/>
    <x v="1"/>
    <s v="Los Angeles"/>
    <n v="90004"/>
    <x v="139"/>
    <n v="2015"/>
    <x v="2"/>
    <n v="27"/>
    <d v="2015-02-28T00:00:00"/>
    <n v="1"/>
    <n v="-76.94"/>
    <n v="90"/>
    <x v="585"/>
    <x v="1"/>
    <s v="Erin Ballard Xerox 1923 United States"/>
    <s v="Xero"/>
  </r>
  <r>
    <n v="24711"/>
    <x v="0"/>
    <n v="0"/>
    <n v="6.68"/>
    <n v="5.66"/>
    <n v="1047"/>
    <s v="Gayle Pearson"/>
    <x v="2"/>
    <s v="Home Office"/>
    <x v="0"/>
    <x v="7"/>
    <s v="Small Box"/>
    <x v="424"/>
    <n v="89389"/>
    <n v="0.37"/>
    <x v="0"/>
    <x v="1"/>
    <x v="15"/>
    <s v="Boston"/>
    <n v="2109"/>
    <x v="139"/>
    <n v="2015"/>
    <x v="2"/>
    <n v="27"/>
    <d v="2015-02-28T00:00:00"/>
    <n v="1"/>
    <n v="-40.008800000000001"/>
    <n v="23"/>
    <x v="586"/>
    <x v="1"/>
    <s v="Gayle Pearson Xerox 1923 United States"/>
    <s v="Xero"/>
  </r>
  <r>
    <n v="26259"/>
    <x v="1"/>
    <n v="0.03"/>
    <n v="5.44"/>
    <n v="7.46"/>
    <n v="1054"/>
    <s v="Keith R Atkinson"/>
    <x v="0"/>
    <s v="Corporate"/>
    <x v="0"/>
    <x v="8"/>
    <s v="Small Box"/>
    <x v="425"/>
    <n v="90069"/>
    <n v="0.36"/>
    <x v="0"/>
    <x v="0"/>
    <x v="28"/>
    <s v="Surprise"/>
    <n v="85374"/>
    <x v="40"/>
    <n v="2015"/>
    <x v="3"/>
    <n v="25"/>
    <d v="2015-05-27T00:00:00"/>
    <n v="2"/>
    <n v="-51.704000000000001"/>
    <n v="4"/>
    <x v="587"/>
    <x v="1"/>
    <s v="Keith R Atkinson Wilson Jones Custom Binder Spines &amp; Labels United States"/>
    <s v="Wils"/>
  </r>
  <r>
    <n v="26260"/>
    <x v="1"/>
    <n v="0.08"/>
    <n v="26.38"/>
    <n v="5.58"/>
    <n v="1054"/>
    <s v="Keith R Atkinson"/>
    <x v="2"/>
    <s v="Corporate"/>
    <x v="0"/>
    <x v="7"/>
    <s v="Small Box"/>
    <x v="426"/>
    <n v="90069"/>
    <n v="0.39"/>
    <x v="0"/>
    <x v="0"/>
    <x v="28"/>
    <s v="Surprise"/>
    <n v="85374"/>
    <x v="40"/>
    <n v="2015"/>
    <x v="3"/>
    <n v="25"/>
    <d v="2015-05-26T00:00:00"/>
    <n v="1"/>
    <n v="144.7482"/>
    <n v="8"/>
    <x v="588"/>
    <x v="0"/>
    <s v="Keith R Atkinson Xerox 1883 United States"/>
    <s v="Xero"/>
  </r>
  <r>
    <n v="26261"/>
    <x v="1"/>
    <n v="0.06"/>
    <n v="20.99"/>
    <n v="2.5"/>
    <n v="1054"/>
    <s v="Keith R Atkinson"/>
    <x v="2"/>
    <s v="Corporate"/>
    <x v="2"/>
    <x v="5"/>
    <s v="Wrap Bag"/>
    <x v="427"/>
    <n v="90069"/>
    <n v="0.81"/>
    <x v="0"/>
    <x v="0"/>
    <x v="28"/>
    <s v="Surprise"/>
    <n v="85374"/>
    <x v="40"/>
    <n v="2015"/>
    <x v="3"/>
    <n v="25"/>
    <d v="2015-05-27T00:00:00"/>
    <n v="2"/>
    <n v="-112.18899999999999"/>
    <n v="1"/>
    <x v="589"/>
    <x v="1"/>
    <s v="Keith R Atkinson Accessory37 United States"/>
    <s v="Acce"/>
  </r>
  <r>
    <n v="8200"/>
    <x v="3"/>
    <n v="0.09"/>
    <n v="138.75"/>
    <n v="52.42"/>
    <n v="1060"/>
    <s v="Gene Gilliam"/>
    <x v="1"/>
    <s v="Small Business"/>
    <x v="1"/>
    <x v="11"/>
    <s v="Jumbo Box"/>
    <x v="428"/>
    <n v="58628"/>
    <n v="0.74"/>
    <x v="0"/>
    <x v="3"/>
    <x v="29"/>
    <s v="Atlanta"/>
    <n v="30318"/>
    <x v="120"/>
    <n v="2015"/>
    <x v="5"/>
    <n v="24"/>
    <d v="2015-03-25T00:00:00"/>
    <n v="1"/>
    <n v="-445.97177625000006"/>
    <n v="23"/>
    <x v="590"/>
    <x v="1"/>
    <s v="Gene Gilliam Balt Split Level Computer Training Table United States"/>
    <s v="Balt"/>
  </r>
  <r>
    <n v="7980"/>
    <x v="4"/>
    <n v="7.0000000000000007E-2"/>
    <n v="6.3"/>
    <n v="0.5"/>
    <n v="1060"/>
    <s v="Gene Gilliam"/>
    <x v="2"/>
    <s v="Small Business"/>
    <x v="0"/>
    <x v="9"/>
    <s v="Small Box"/>
    <x v="57"/>
    <n v="57061"/>
    <n v="0.39"/>
    <x v="0"/>
    <x v="3"/>
    <x v="29"/>
    <s v="Atlanta"/>
    <n v="30318"/>
    <x v="155"/>
    <n v="2015"/>
    <x v="3"/>
    <n v="30"/>
    <d v="2015-05-30T00:00:00"/>
    <n v="0"/>
    <n v="4.1673999999999998"/>
    <n v="20"/>
    <x v="591"/>
    <x v="0"/>
    <s v="Gene Gilliam Avery 51 United States"/>
    <s v="Aver"/>
  </r>
  <r>
    <n v="26200"/>
    <x v="3"/>
    <n v="0.09"/>
    <n v="138.75"/>
    <n v="52.42"/>
    <n v="1062"/>
    <s v="Willie Robinson"/>
    <x v="1"/>
    <s v="Small Business"/>
    <x v="1"/>
    <x v="11"/>
    <s v="Jumbo Box"/>
    <x v="428"/>
    <n v="91354"/>
    <n v="0.74"/>
    <x v="0"/>
    <x v="1"/>
    <x v="4"/>
    <s v="Coram"/>
    <n v="11727"/>
    <x v="120"/>
    <n v="2015"/>
    <x v="5"/>
    <n v="24"/>
    <d v="2015-03-25T00:00:00"/>
    <n v="1"/>
    <n v="-335.31712500000003"/>
    <n v="6"/>
    <x v="592"/>
    <x v="1"/>
    <s v="Willie Robinson Balt Split Level Computer Training Table United States"/>
    <s v="Balt"/>
  </r>
  <r>
    <n v="25979"/>
    <x v="4"/>
    <n v="0.04"/>
    <n v="22.38"/>
    <n v="15.1"/>
    <n v="1062"/>
    <s v="Willie Robinson"/>
    <x v="2"/>
    <s v="Small Business"/>
    <x v="0"/>
    <x v="8"/>
    <s v="Small Box"/>
    <x v="429"/>
    <n v="91355"/>
    <n v="0.38"/>
    <x v="0"/>
    <x v="1"/>
    <x v="4"/>
    <s v="Coram"/>
    <n v="11727"/>
    <x v="155"/>
    <n v="2015"/>
    <x v="3"/>
    <n v="30"/>
    <d v="2015-06-07T00:00:00"/>
    <n v="8"/>
    <n v="16.021800000000013"/>
    <n v="18"/>
    <x v="593"/>
    <x v="0"/>
    <s v="Willie Robinson Avery Flip-Chart Easel Binder, Black United States"/>
    <s v="Aver"/>
  </r>
  <r>
    <n v="25981"/>
    <x v="4"/>
    <n v="0.06"/>
    <n v="17.78"/>
    <n v="5.03"/>
    <n v="1062"/>
    <s v="Willie Robinson"/>
    <x v="2"/>
    <s v="Small Business"/>
    <x v="1"/>
    <x v="2"/>
    <s v="Small Box"/>
    <x v="430"/>
    <n v="91355"/>
    <n v="0.54"/>
    <x v="0"/>
    <x v="1"/>
    <x v="4"/>
    <s v="Coram"/>
    <n v="11727"/>
    <x v="155"/>
    <n v="2015"/>
    <x v="3"/>
    <n v="30"/>
    <d v="2015-06-02T00:00:00"/>
    <n v="3"/>
    <n v="38.067299999999996"/>
    <n v="3"/>
    <x v="594"/>
    <x v="0"/>
    <s v="Willie Robinson Seth Thomas 13 1/2&quot; Wall Clock United States"/>
    <s v="Seth"/>
  </r>
  <r>
    <n v="19445"/>
    <x v="2"/>
    <n v="0.01"/>
    <n v="15.99"/>
    <n v="13.18"/>
    <n v="1065"/>
    <s v="Vicki Bond"/>
    <x v="2"/>
    <s v="Corporate"/>
    <x v="0"/>
    <x v="8"/>
    <s v="Small Box"/>
    <x v="222"/>
    <n v="88899"/>
    <n v="0.37"/>
    <x v="0"/>
    <x v="2"/>
    <x v="12"/>
    <s v="Burbank"/>
    <n v="60459"/>
    <x v="29"/>
    <n v="2015"/>
    <x v="2"/>
    <n v="18"/>
    <d v="2015-02-20T00:00:00"/>
    <n v="2"/>
    <n v="-99.435440000000014"/>
    <n v="23"/>
    <x v="595"/>
    <x v="1"/>
    <s v="Vicki Bond GBC Pre-Punched Binding Paper, Plastic, White, 8-1/2&quot; x 11&quot; United States"/>
    <s v="GBC "/>
  </r>
  <r>
    <n v="20445"/>
    <x v="4"/>
    <n v="0.04"/>
    <n v="22.84"/>
    <n v="16.87"/>
    <n v="1068"/>
    <s v="Erik Barr"/>
    <x v="2"/>
    <s v="Home Office"/>
    <x v="0"/>
    <x v="7"/>
    <s v="Small Box"/>
    <x v="431"/>
    <n v="87109"/>
    <n v="0.39"/>
    <x v="0"/>
    <x v="2"/>
    <x v="12"/>
    <s v="Calumet City"/>
    <n v="60409"/>
    <x v="44"/>
    <n v="2015"/>
    <x v="5"/>
    <n v="16"/>
    <d v="2015-03-16T00:00:00"/>
    <n v="0"/>
    <n v="-97.28"/>
    <n v="12"/>
    <x v="596"/>
    <x v="1"/>
    <s v="Erik Barr Xerox 1982 United States"/>
    <s v="Xero"/>
  </r>
  <r>
    <n v="24737"/>
    <x v="3"/>
    <n v="0.02"/>
    <n v="15.94"/>
    <n v="5.45"/>
    <n v="1069"/>
    <s v="Pam Bennett"/>
    <x v="2"/>
    <s v="Home Office"/>
    <x v="0"/>
    <x v="0"/>
    <s v="Small Pack"/>
    <x v="432"/>
    <n v="87110"/>
    <n v="0.55000000000000004"/>
    <x v="0"/>
    <x v="2"/>
    <x v="12"/>
    <s v="Carbondale"/>
    <n v="62901"/>
    <x v="50"/>
    <n v="2015"/>
    <x v="3"/>
    <n v="14"/>
    <d v="2015-05-15T00:00:00"/>
    <n v="1"/>
    <n v="139.61200000000002"/>
    <n v="41"/>
    <x v="597"/>
    <x v="0"/>
    <s v="Pam Bennett Boston 16701 Slimline Battery Pencil Sharpener United States"/>
    <s v="Bost"/>
  </r>
  <r>
    <n v="22685"/>
    <x v="1"/>
    <n v="0.01"/>
    <n v="150.88999999999999"/>
    <n v="60.2"/>
    <n v="1072"/>
    <s v="Marion Owens"/>
    <x v="1"/>
    <s v="Corporate"/>
    <x v="1"/>
    <x v="1"/>
    <s v="Jumbo Drum"/>
    <x v="433"/>
    <n v="89631"/>
    <n v="0.77"/>
    <x v="0"/>
    <x v="1"/>
    <x v="19"/>
    <s v="Bethlehem"/>
    <n v="18018"/>
    <x v="12"/>
    <n v="2015"/>
    <x v="5"/>
    <n v="27"/>
    <d v="2015-03-30T00:00:00"/>
    <n v="3"/>
    <n v="-505.76"/>
    <n v="3"/>
    <x v="598"/>
    <x v="1"/>
    <s v="Marion Owens Global Leather &amp; Oak Executive Chair, Burgundy United States"/>
    <s v="Glob"/>
  </r>
  <r>
    <n v="26176"/>
    <x v="0"/>
    <n v="0.04"/>
    <n v="19.23"/>
    <n v="6.15"/>
    <n v="1075"/>
    <s v="Theodore Tyson"/>
    <x v="2"/>
    <s v="Home Office"/>
    <x v="1"/>
    <x v="2"/>
    <s v="Small Pack"/>
    <x v="159"/>
    <n v="86422"/>
    <n v="0.44"/>
    <x v="0"/>
    <x v="2"/>
    <x v="12"/>
    <s v="Romeoville"/>
    <n v="60441"/>
    <x v="156"/>
    <n v="2015"/>
    <x v="5"/>
    <n v="9"/>
    <d v="2015-03-10T00:00:00"/>
    <n v="1"/>
    <n v="152.43479999999997"/>
    <n v="11"/>
    <x v="599"/>
    <x v="0"/>
    <s v="Theodore Tyson Executive Impressions 13&quot; Clairmont Wall Clock United States"/>
    <s v="Exec"/>
  </r>
  <r>
    <n v="23312"/>
    <x v="1"/>
    <n v="0.08"/>
    <n v="13.9"/>
    <n v="7.59"/>
    <n v="1080"/>
    <s v="Colleen Fletcher"/>
    <x v="2"/>
    <s v="Corporate"/>
    <x v="0"/>
    <x v="12"/>
    <s v="Small Pack"/>
    <x v="243"/>
    <n v="88461"/>
    <n v="0.56000000000000005"/>
    <x v="0"/>
    <x v="2"/>
    <x v="12"/>
    <s v="Saint Charles"/>
    <n v="60174"/>
    <x v="100"/>
    <n v="2015"/>
    <x v="3"/>
    <n v="8"/>
    <d v="2015-05-09T00:00:00"/>
    <n v="1"/>
    <n v="9.862000000000009"/>
    <n v="14"/>
    <x v="600"/>
    <x v="0"/>
    <s v="Colleen Fletcher Acme Hot Forged Carbon Steel Scissors with Nickel-Plated Handles, 3 7/8&quot; Cut, 8&quot;L United States"/>
    <s v="Acme"/>
  </r>
  <r>
    <n v="24324"/>
    <x v="1"/>
    <n v="7.0000000000000007E-2"/>
    <n v="55.99"/>
    <n v="5"/>
    <n v="1083"/>
    <s v="Hazel Dale"/>
    <x v="0"/>
    <s v="Corporate"/>
    <x v="2"/>
    <x v="5"/>
    <s v="Small Pack"/>
    <x v="134"/>
    <n v="88460"/>
    <n v="0.83"/>
    <x v="0"/>
    <x v="2"/>
    <x v="12"/>
    <s v="Springfield"/>
    <n v="62701"/>
    <x v="157"/>
    <n v="2015"/>
    <x v="5"/>
    <n v="31"/>
    <d v="2015-04-02T00:00:00"/>
    <n v="2"/>
    <n v="-232.99100000000001"/>
    <n v="1"/>
    <x v="601"/>
    <x v="1"/>
    <s v="Hazel Dale Accessory36 United States"/>
    <s v="Acce"/>
  </r>
  <r>
    <n v="18047"/>
    <x v="1"/>
    <n v="0.05"/>
    <n v="7.64"/>
    <n v="5.83"/>
    <n v="1085"/>
    <s v="Ted Dunlap"/>
    <x v="2"/>
    <s v="Home Office"/>
    <x v="0"/>
    <x v="7"/>
    <s v="Wrap Bag"/>
    <x v="372"/>
    <n v="86122"/>
    <n v="0.36"/>
    <x v="0"/>
    <x v="1"/>
    <x v="4"/>
    <s v="Deer Park"/>
    <n v="11729"/>
    <x v="99"/>
    <n v="2015"/>
    <x v="0"/>
    <n v="5"/>
    <d v="2015-01-06T00:00:00"/>
    <n v="1"/>
    <n v="-40.275199999999998"/>
    <n v="6"/>
    <x v="602"/>
    <x v="1"/>
    <s v="Ted Dunlap Rediform Wirebound &quot;Phone Memo&quot; Message Book, 11 x 5-3/4 United States"/>
    <s v="Redi"/>
  </r>
  <r>
    <n v="25279"/>
    <x v="0"/>
    <n v="0.04"/>
    <n v="9.06"/>
    <n v="9.86"/>
    <n v="1085"/>
    <s v="Ted Dunlap"/>
    <x v="2"/>
    <s v="Home Office"/>
    <x v="0"/>
    <x v="7"/>
    <s v="Small Box"/>
    <x v="204"/>
    <n v="86123"/>
    <n v="0.4"/>
    <x v="0"/>
    <x v="1"/>
    <x v="4"/>
    <s v="Deer Park"/>
    <n v="11729"/>
    <x v="158"/>
    <n v="2015"/>
    <x v="4"/>
    <n v="24"/>
    <d v="2015-04-25T00:00:00"/>
    <n v="1"/>
    <n v="-53.25"/>
    <n v="3"/>
    <x v="603"/>
    <x v="1"/>
    <s v="Ted Dunlap Southworth 25% Cotton Linen-Finish Paper &amp; Envelopes United States"/>
    <s v="Sout"/>
  </r>
  <r>
    <n v="23104"/>
    <x v="1"/>
    <n v="0.06"/>
    <n v="30.42"/>
    <n v="8.65"/>
    <n v="1085"/>
    <s v="Ted Dunlap"/>
    <x v="2"/>
    <s v="Corporate"/>
    <x v="2"/>
    <x v="13"/>
    <s v="Small Box"/>
    <x v="434"/>
    <n v="86124"/>
    <n v="0.74"/>
    <x v="0"/>
    <x v="1"/>
    <x v="4"/>
    <s v="Deer Park"/>
    <n v="11729"/>
    <x v="116"/>
    <n v="2015"/>
    <x v="3"/>
    <n v="13"/>
    <d v="2015-05-15T00:00:00"/>
    <n v="2"/>
    <n v="-159.25"/>
    <n v="10"/>
    <x v="604"/>
    <x v="1"/>
    <s v="Ted Dunlap Fellowes Internet Keyboard, Platinum United States"/>
    <s v="Fell"/>
  </r>
  <r>
    <n v="23105"/>
    <x v="1"/>
    <n v="0.02"/>
    <n v="37.94"/>
    <n v="5.08"/>
    <n v="1085"/>
    <s v="Ted Dunlap"/>
    <x v="2"/>
    <s v="Corporate"/>
    <x v="0"/>
    <x v="7"/>
    <s v="Wrap Bag"/>
    <x v="320"/>
    <n v="86124"/>
    <n v="0.38"/>
    <x v="0"/>
    <x v="1"/>
    <x v="4"/>
    <s v="Deer Park"/>
    <n v="11729"/>
    <x v="116"/>
    <n v="2015"/>
    <x v="3"/>
    <n v="13"/>
    <d v="2015-05-14T00:00:00"/>
    <n v="1"/>
    <n v="206.517"/>
    <n v="8"/>
    <x v="605"/>
    <x v="0"/>
    <s v="Ted Dunlap Snap-A-Way® Black Print Carbonless Ruled Speed Letter, Triplicate United States"/>
    <s v="Snap"/>
  </r>
  <r>
    <n v="25280"/>
    <x v="0"/>
    <n v="0.04"/>
    <n v="14.27"/>
    <n v="7.27"/>
    <n v="1086"/>
    <s v="Leon Peele"/>
    <x v="2"/>
    <s v="Home Office"/>
    <x v="0"/>
    <x v="8"/>
    <s v="Small Box"/>
    <x v="435"/>
    <n v="86123"/>
    <n v="0.38"/>
    <x v="0"/>
    <x v="1"/>
    <x v="4"/>
    <s v="Dix Hills"/>
    <n v="11746"/>
    <x v="158"/>
    <n v="2015"/>
    <x v="4"/>
    <n v="24"/>
    <d v="2015-04-25T00:00:00"/>
    <n v="1"/>
    <n v="2.125"/>
    <n v="3"/>
    <x v="606"/>
    <x v="0"/>
    <s v="Leon Peele GBC Laser Imprintable Binding System Covers, Desert Sand United States"/>
    <s v="GBC "/>
  </r>
  <r>
    <n v="22537"/>
    <x v="3"/>
    <n v="0.02"/>
    <n v="15.14"/>
    <n v="4.53"/>
    <n v="1101"/>
    <s v="Kimberly McCarthy"/>
    <x v="2"/>
    <s v="Small Business"/>
    <x v="0"/>
    <x v="10"/>
    <s v="Small Box"/>
    <x v="436"/>
    <n v="91488"/>
    <n v="0.81"/>
    <x v="0"/>
    <x v="0"/>
    <x v="1"/>
    <s v="Oxnard"/>
    <n v="93030"/>
    <x v="130"/>
    <n v="2015"/>
    <x v="3"/>
    <n v="5"/>
    <d v="2015-05-06T00:00:00"/>
    <n v="1"/>
    <n v="5.8840000000000074"/>
    <n v="3"/>
    <x v="607"/>
    <x v="0"/>
    <s v="Kimberly McCarthy Eldon® Gobal File Keepers United States"/>
    <s v="Eldo"/>
  </r>
  <r>
    <n v="21847"/>
    <x v="1"/>
    <n v="0.05"/>
    <n v="328.14"/>
    <n v="91.05"/>
    <n v="1103"/>
    <s v="Sidney Bowling"/>
    <x v="1"/>
    <s v="Home Office"/>
    <x v="0"/>
    <x v="15"/>
    <s v="Jumbo Drum"/>
    <x v="158"/>
    <n v="90977"/>
    <n v="0.56999999999999995"/>
    <x v="0"/>
    <x v="2"/>
    <x v="32"/>
    <s v="Omaha"/>
    <n v="68046"/>
    <x v="98"/>
    <n v="2015"/>
    <x v="4"/>
    <n v="10"/>
    <d v="2015-04-11T00:00:00"/>
    <n v="1"/>
    <n v="772.04"/>
    <n v="7"/>
    <x v="608"/>
    <x v="0"/>
    <s v="Sidney Bowling Sanyo Counter Height Refrigerator with Crisper, 3.6 Cubic Foot, Stainless Steel/Black United States"/>
    <s v="Sany"/>
  </r>
  <r>
    <n v="3847"/>
    <x v="1"/>
    <n v="0.05"/>
    <n v="328.14"/>
    <n v="91.05"/>
    <n v="1104"/>
    <s v="Timothy Ross"/>
    <x v="1"/>
    <s v="Home Office"/>
    <x v="0"/>
    <x v="15"/>
    <s v="Jumbo Drum"/>
    <x v="158"/>
    <n v="27456"/>
    <n v="0.56999999999999995"/>
    <x v="0"/>
    <x v="1"/>
    <x v="4"/>
    <s v="New York City"/>
    <n v="10282"/>
    <x v="98"/>
    <n v="2015"/>
    <x v="4"/>
    <n v="10"/>
    <d v="2015-04-11T00:00:00"/>
    <n v="1"/>
    <n v="772.04"/>
    <n v="29"/>
    <x v="609"/>
    <x v="0"/>
    <s v="Timothy Ross Sanyo Counter Height Refrigerator with Crisper, 3.6 Cubic Foot, Stainless Steel/Black United States"/>
    <s v="Sany"/>
  </r>
  <r>
    <n v="2808"/>
    <x v="3"/>
    <n v="0.04"/>
    <n v="6.35"/>
    <n v="1.02"/>
    <n v="1106"/>
    <s v="Maxine Collier Grady"/>
    <x v="2"/>
    <s v="Small Business"/>
    <x v="0"/>
    <x v="7"/>
    <s v="Wrap Bag"/>
    <x v="318"/>
    <n v="20261"/>
    <n v="0.39"/>
    <x v="0"/>
    <x v="2"/>
    <x v="7"/>
    <s v="Dallas"/>
    <n v="75220"/>
    <x v="135"/>
    <n v="2015"/>
    <x v="3"/>
    <n v="20"/>
    <d v="2015-05-23T00:00:00"/>
    <n v="3"/>
    <n v="81.91"/>
    <n v="52"/>
    <x v="610"/>
    <x v="0"/>
    <s v="Maxine Collier Grady Telephone Message Books with Fax/Mobile Section, 5 1/2&quot; x 3 3/16&quot; United States"/>
    <s v="Tele"/>
  </r>
  <r>
    <n v="106"/>
    <x v="0"/>
    <n v="0.01"/>
    <n v="9.31"/>
    <n v="3.98"/>
    <n v="1106"/>
    <s v="Maxine Collier Grady"/>
    <x v="2"/>
    <s v="Small Business"/>
    <x v="0"/>
    <x v="12"/>
    <s v="Small Pack"/>
    <x v="437"/>
    <n v="646"/>
    <n v="0.56000000000000005"/>
    <x v="0"/>
    <x v="2"/>
    <x v="7"/>
    <s v="Dallas"/>
    <n v="75220"/>
    <x v="8"/>
    <n v="2015"/>
    <x v="3"/>
    <n v="21"/>
    <d v="2015-05-22T00:00:00"/>
    <n v="1"/>
    <n v="-10.9"/>
    <n v="61"/>
    <x v="611"/>
    <x v="1"/>
    <s v="Maxine Collier Grady Acme® Forged Steel Scissors with Black Enamel Handles United States"/>
    <s v="Acme"/>
  </r>
  <r>
    <n v="6443"/>
    <x v="1"/>
    <n v="0.08"/>
    <n v="140.81"/>
    <n v="24.49"/>
    <n v="1106"/>
    <s v="Maxine Collier Grady"/>
    <x v="2"/>
    <s v="Consumer"/>
    <x v="1"/>
    <x v="1"/>
    <s v="Large Box"/>
    <x v="438"/>
    <n v="45824"/>
    <n v="0.56999999999999995"/>
    <x v="0"/>
    <x v="2"/>
    <x v="7"/>
    <s v="Dallas"/>
    <n v="75220"/>
    <x v="132"/>
    <n v="2015"/>
    <x v="1"/>
    <n v="6"/>
    <d v="2015-06-08T00:00:00"/>
    <n v="2"/>
    <n v="1232.79"/>
    <n v="81"/>
    <x v="612"/>
    <x v="0"/>
    <s v="Maxine Collier Grady Hon Olson Stacker Stools United States"/>
    <s v="Hon "/>
  </r>
  <r>
    <n v="18106"/>
    <x v="0"/>
    <n v="0.01"/>
    <n v="9.31"/>
    <n v="3.98"/>
    <n v="1107"/>
    <s v="Joanna Keith"/>
    <x v="2"/>
    <s v="Small Business"/>
    <x v="0"/>
    <x v="12"/>
    <s v="Small Pack"/>
    <x v="437"/>
    <n v="86411"/>
    <n v="0.56000000000000005"/>
    <x v="0"/>
    <x v="2"/>
    <x v="7"/>
    <s v="Lake Jackson"/>
    <n v="77566"/>
    <x v="8"/>
    <n v="2015"/>
    <x v="3"/>
    <n v="21"/>
    <d v="2015-05-22T00:00:00"/>
    <n v="1"/>
    <n v="2.1800000000000015"/>
    <n v="15"/>
    <x v="613"/>
    <x v="0"/>
    <s v="Joanna Keith Acme® Forged Steel Scissors with Black Enamel Handles United States"/>
    <s v="Acme"/>
  </r>
  <r>
    <n v="20807"/>
    <x v="3"/>
    <n v="0.09"/>
    <n v="31.74"/>
    <n v="12.62"/>
    <n v="1108"/>
    <s v="Dwight Bishop"/>
    <x v="0"/>
    <s v="Small Business"/>
    <x v="0"/>
    <x v="8"/>
    <s v="Small Box"/>
    <x v="383"/>
    <n v="86409"/>
    <n v="0.37"/>
    <x v="0"/>
    <x v="2"/>
    <x v="7"/>
    <s v="Lancaster"/>
    <n v="75146"/>
    <x v="135"/>
    <n v="2015"/>
    <x v="3"/>
    <n v="20"/>
    <d v="2015-05-20T00:00:00"/>
    <n v="0"/>
    <n v="67.107500000000002"/>
    <n v="9"/>
    <x v="614"/>
    <x v="0"/>
    <s v="Dwight Bishop GBC Wire Binding Strips United States"/>
    <s v="GBC "/>
  </r>
  <r>
    <n v="20808"/>
    <x v="3"/>
    <n v="0.04"/>
    <n v="6.35"/>
    <n v="1.02"/>
    <n v="1108"/>
    <s v="Dwight Bishop"/>
    <x v="2"/>
    <s v="Small Business"/>
    <x v="0"/>
    <x v="7"/>
    <s v="Wrap Bag"/>
    <x v="318"/>
    <n v="86409"/>
    <n v="0.39"/>
    <x v="0"/>
    <x v="2"/>
    <x v="7"/>
    <s v="Lancaster"/>
    <n v="75146"/>
    <x v="135"/>
    <n v="2015"/>
    <x v="3"/>
    <n v="20"/>
    <d v="2015-05-23T00:00:00"/>
    <n v="3"/>
    <n v="54.937799999999996"/>
    <n v="13"/>
    <x v="615"/>
    <x v="0"/>
    <s v="Dwight Bishop Telephone Message Books with Fax/Mobile Section, 5 1/2&quot; x 3 3/16&quot; United States"/>
    <s v="Tele"/>
  </r>
  <r>
    <n v="20809"/>
    <x v="3"/>
    <n v="0.02"/>
    <n v="65.989999999999995"/>
    <n v="8.99"/>
    <n v="1108"/>
    <s v="Dwight Bishop"/>
    <x v="0"/>
    <s v="Small Business"/>
    <x v="2"/>
    <x v="5"/>
    <s v="Small Box"/>
    <x v="210"/>
    <n v="86409"/>
    <n v="0.56000000000000005"/>
    <x v="0"/>
    <x v="2"/>
    <x v="7"/>
    <s v="Lancaster"/>
    <n v="75146"/>
    <x v="135"/>
    <n v="2015"/>
    <x v="3"/>
    <n v="20"/>
    <d v="2015-05-21T00:00:00"/>
    <n v="1"/>
    <n v="168.23699999999999"/>
    <n v="8"/>
    <x v="616"/>
    <x v="0"/>
    <s v="Dwight Bishop Talkabout T8367 United States"/>
    <s v="Talk"/>
  </r>
  <r>
    <n v="22480"/>
    <x v="3"/>
    <n v="0.08"/>
    <n v="8.3699999999999992"/>
    <n v="10.16"/>
    <n v="1109"/>
    <s v="Dennis Welch"/>
    <x v="2"/>
    <s v="Consumer"/>
    <x v="1"/>
    <x v="2"/>
    <s v="Large Box"/>
    <x v="439"/>
    <n v="86410"/>
    <n v="0.59"/>
    <x v="0"/>
    <x v="2"/>
    <x v="7"/>
    <s v="Laredo"/>
    <n v="78041"/>
    <x v="159"/>
    <n v="2015"/>
    <x v="1"/>
    <n v="29"/>
    <d v="2015-06-29T00:00:00"/>
    <n v="0"/>
    <n v="-169.232"/>
    <n v="13"/>
    <x v="617"/>
    <x v="1"/>
    <s v="Dennis Welch Westinghouse Clip-On Gooseneck Lamps United States"/>
    <s v="West"/>
  </r>
  <r>
    <n v="20176"/>
    <x v="1"/>
    <n v="0.03"/>
    <n v="300.98"/>
    <n v="54.92"/>
    <n v="1112"/>
    <s v="Luis Kerr"/>
    <x v="1"/>
    <s v="Corporate"/>
    <x v="1"/>
    <x v="14"/>
    <s v="Jumbo Box"/>
    <x v="52"/>
    <n v="90832"/>
    <n v="0.55000000000000004"/>
    <x v="0"/>
    <x v="0"/>
    <x v="1"/>
    <s v="Yucaipa"/>
    <n v="92399"/>
    <x v="57"/>
    <n v="2015"/>
    <x v="4"/>
    <n v="2"/>
    <d v="2015-04-04T00:00:00"/>
    <n v="2"/>
    <n v="1272.5808"/>
    <n v="12"/>
    <x v="618"/>
    <x v="0"/>
    <s v="Luis Kerr Atlantic Metals Mobile 5-Shelf Bookcases, Custom Colors United States"/>
    <s v="Atla"/>
  </r>
  <r>
    <n v="20177"/>
    <x v="1"/>
    <n v="0.02"/>
    <n v="2550.14"/>
    <n v="29.7"/>
    <n v="1112"/>
    <s v="Luis Kerr"/>
    <x v="1"/>
    <s v="Corporate"/>
    <x v="2"/>
    <x v="6"/>
    <s v="Jumbo Drum"/>
    <x v="440"/>
    <n v="90832"/>
    <n v="0.56999999999999995"/>
    <x v="0"/>
    <x v="0"/>
    <x v="1"/>
    <s v="Yucaipa"/>
    <n v="92399"/>
    <x v="57"/>
    <n v="2015"/>
    <x v="4"/>
    <n v="2"/>
    <d v="2015-04-04T00:00:00"/>
    <n v="2"/>
    <n v="-5390.7388920000003"/>
    <n v="2"/>
    <x v="619"/>
    <x v="1"/>
    <s v="Luis Kerr Epson DFX-8500 Dot Matrix Printer United States"/>
    <s v="Epso"/>
  </r>
  <r>
    <n v="26060"/>
    <x v="2"/>
    <n v="0.01"/>
    <n v="2.89"/>
    <n v="0.5"/>
    <n v="1113"/>
    <s v="Julia Reynolds"/>
    <x v="2"/>
    <s v="Corporate"/>
    <x v="0"/>
    <x v="9"/>
    <s v="Small Box"/>
    <x v="277"/>
    <n v="90833"/>
    <n v="0.38"/>
    <x v="0"/>
    <x v="0"/>
    <x v="21"/>
    <s v="Arvada"/>
    <n v="80004"/>
    <x v="34"/>
    <n v="2015"/>
    <x v="4"/>
    <n v="6"/>
    <d v="2015-04-07T00:00:00"/>
    <n v="1"/>
    <n v="29.725199999999997"/>
    <n v="14"/>
    <x v="173"/>
    <x v="0"/>
    <s v="Julia Reynolds Avery 498 United States"/>
    <s v="Aver"/>
  </r>
  <r>
    <n v="26061"/>
    <x v="2"/>
    <n v="0"/>
    <n v="55.99"/>
    <n v="5"/>
    <n v="1113"/>
    <s v="Julia Reynolds"/>
    <x v="2"/>
    <s v="Corporate"/>
    <x v="2"/>
    <x v="5"/>
    <s v="Small Pack"/>
    <x v="241"/>
    <n v="90833"/>
    <n v="0.8"/>
    <x v="0"/>
    <x v="0"/>
    <x v="21"/>
    <s v="Arvada"/>
    <n v="80004"/>
    <x v="34"/>
    <n v="2015"/>
    <x v="4"/>
    <n v="6"/>
    <d v="2015-04-08T00:00:00"/>
    <n v="2"/>
    <n v="-187.11"/>
    <n v="5"/>
    <x v="620"/>
    <x v="1"/>
    <s v="Julia Reynolds Accessory6 United States"/>
    <s v="Acce"/>
  </r>
  <r>
    <n v="21579"/>
    <x v="1"/>
    <n v="0.06"/>
    <n v="64.650000000000006"/>
    <n v="35"/>
    <n v="1117"/>
    <s v="Samantha Koch"/>
    <x v="2"/>
    <s v="Home Office"/>
    <x v="0"/>
    <x v="10"/>
    <s v="Large Box"/>
    <x v="333"/>
    <n v="86768"/>
    <n v="0.8"/>
    <x v="0"/>
    <x v="0"/>
    <x v="28"/>
    <s v="Tucson"/>
    <n v="85705"/>
    <x v="64"/>
    <n v="2015"/>
    <x v="2"/>
    <n v="5"/>
    <d v="2015-02-06T00:00:00"/>
    <n v="1"/>
    <n v="-139.28720000000001"/>
    <n v="4"/>
    <x v="621"/>
    <x v="1"/>
    <s v="Samantha Koch Space Solutions Commercial Steel Shelving United States"/>
    <s v="Spac"/>
  </r>
  <r>
    <n v="21329"/>
    <x v="4"/>
    <n v="0.04"/>
    <n v="19.98"/>
    <n v="8.68"/>
    <n v="1121"/>
    <s v="Tonya Proctor"/>
    <x v="2"/>
    <s v="Consumer"/>
    <x v="0"/>
    <x v="7"/>
    <s v="Small Box"/>
    <x v="441"/>
    <n v="86767"/>
    <n v="0.37"/>
    <x v="0"/>
    <x v="0"/>
    <x v="1"/>
    <s v="Temecula"/>
    <n v="92592"/>
    <x v="131"/>
    <n v="2015"/>
    <x v="2"/>
    <n v="7"/>
    <d v="2015-02-14T00:00:00"/>
    <n v="7"/>
    <n v="108"/>
    <n v="8"/>
    <x v="622"/>
    <x v="0"/>
    <s v="Tonya Proctor Southworth 25% Cotton Premium Laser Paper and Envelopes United States"/>
    <s v="Sout"/>
  </r>
  <r>
    <n v="21330"/>
    <x v="4"/>
    <n v="0.08"/>
    <n v="125.99"/>
    <n v="7.69"/>
    <n v="1121"/>
    <s v="Tonya Proctor"/>
    <x v="2"/>
    <s v="Consumer"/>
    <x v="2"/>
    <x v="5"/>
    <s v="Small Box"/>
    <x v="442"/>
    <n v="86767"/>
    <n v="0.57999999999999996"/>
    <x v="0"/>
    <x v="0"/>
    <x v="1"/>
    <s v="Temecula"/>
    <n v="92592"/>
    <x v="131"/>
    <n v="2015"/>
    <x v="2"/>
    <n v="7"/>
    <d v="2015-02-09T00:00:00"/>
    <n v="2"/>
    <n v="377.154"/>
    <n v="7"/>
    <x v="623"/>
    <x v="0"/>
    <s v="Tonya Proctor Timeport L7089 United States"/>
    <s v="Time"/>
  </r>
  <r>
    <n v="20612"/>
    <x v="0"/>
    <n v="0.03"/>
    <n v="7.3"/>
    <n v="7.72"/>
    <n v="1123"/>
    <s v="Peggy Lanier"/>
    <x v="2"/>
    <s v="Small Business"/>
    <x v="0"/>
    <x v="8"/>
    <s v="Small Box"/>
    <x v="443"/>
    <n v="87015"/>
    <n v="0.38"/>
    <x v="0"/>
    <x v="0"/>
    <x v="1"/>
    <s v="Roseville"/>
    <n v="95661"/>
    <x v="24"/>
    <n v="2015"/>
    <x v="5"/>
    <n v="15"/>
    <d v="2015-03-18T00:00:00"/>
    <n v="3"/>
    <n v="-127.05200000000001"/>
    <n v="14"/>
    <x v="624"/>
    <x v="1"/>
    <s v="Peggy Lanier Angle-D Binders with Locking Rings, Label Holders United States"/>
    <s v="Angl"/>
  </r>
  <r>
    <n v="18212"/>
    <x v="0"/>
    <n v="0.09"/>
    <n v="175.99"/>
    <n v="4.99"/>
    <n v="1123"/>
    <s v="Peggy Lanier"/>
    <x v="2"/>
    <s v="Small Business"/>
    <x v="2"/>
    <x v="5"/>
    <s v="Small Box"/>
    <x v="32"/>
    <n v="87016"/>
    <n v="0.59"/>
    <x v="0"/>
    <x v="0"/>
    <x v="1"/>
    <s v="Roseville"/>
    <n v="95661"/>
    <x v="105"/>
    <n v="2015"/>
    <x v="1"/>
    <n v="20"/>
    <d v="2015-06-22T00:00:00"/>
    <n v="2"/>
    <n v="2169.7464"/>
    <n v="22"/>
    <x v="625"/>
    <x v="0"/>
    <s v="Peggy Lanier 5165 United States"/>
    <s v="5165"/>
  </r>
  <r>
    <n v="18211"/>
    <x v="0"/>
    <n v="0.09"/>
    <n v="160.97999999999999"/>
    <n v="35.020000000000003"/>
    <n v="1124"/>
    <s v="Randy Jiang"/>
    <x v="1"/>
    <s v="Small Business"/>
    <x v="1"/>
    <x v="14"/>
    <s v="Jumbo Box"/>
    <x v="263"/>
    <n v="87016"/>
    <n v="0.72"/>
    <x v="0"/>
    <x v="1"/>
    <x v="18"/>
    <s v="Norwich"/>
    <n v="6360"/>
    <x v="105"/>
    <n v="2015"/>
    <x v="1"/>
    <n v="20"/>
    <d v="2015-06-21T00:00:00"/>
    <n v="1"/>
    <n v="-229.93"/>
    <n v="18"/>
    <x v="626"/>
    <x v="1"/>
    <s v="Randy Jiang Rush Hierlooms Collection Rich Wood Bookcases United States"/>
    <s v="Rush"/>
  </r>
  <r>
    <n v="22052"/>
    <x v="3"/>
    <n v="0.02"/>
    <n v="4.0599999999999996"/>
    <n v="6.89"/>
    <n v="1127"/>
    <s v="Ray Grady"/>
    <x v="2"/>
    <s v="Consumer"/>
    <x v="0"/>
    <x v="15"/>
    <s v="Small Box"/>
    <x v="326"/>
    <n v="87221"/>
    <n v="0.6"/>
    <x v="0"/>
    <x v="2"/>
    <x v="7"/>
    <s v="Eagle Pass"/>
    <n v="78852"/>
    <x v="152"/>
    <n v="2015"/>
    <x v="2"/>
    <n v="24"/>
    <d v="2015-02-26T00:00:00"/>
    <n v="2"/>
    <n v="-93.735199999999992"/>
    <n v="16"/>
    <x v="627"/>
    <x v="1"/>
    <s v="Ray Grady Eureka Disposable Bags for Sanitaire® Vibra Groomer I® Upright Vac United States"/>
    <s v="Eure"/>
  </r>
  <r>
    <n v="26377"/>
    <x v="4"/>
    <n v="0.04"/>
    <n v="4.71"/>
    <n v="0.7"/>
    <n v="1127"/>
    <s v="Ray Grady"/>
    <x v="2"/>
    <s v="Consumer"/>
    <x v="0"/>
    <x v="3"/>
    <s v="Wrap Bag"/>
    <x v="444"/>
    <n v="87222"/>
    <n v="0.8"/>
    <x v="0"/>
    <x v="2"/>
    <x v="7"/>
    <s v="Eagle Pass"/>
    <n v="78852"/>
    <x v="33"/>
    <n v="2015"/>
    <x v="1"/>
    <n v="22"/>
    <d v="2015-06-26T00:00:00"/>
    <n v="4"/>
    <n v="4.53"/>
    <n v="19"/>
    <x v="628"/>
    <x v="0"/>
    <s v="Ray Grady Plymouth Boxed Rubber Bands by Plymouth United States"/>
    <s v="Plym"/>
  </r>
  <r>
    <n v="26378"/>
    <x v="4"/>
    <n v="0.06"/>
    <n v="4.2"/>
    <n v="2.2599999999999998"/>
    <n v="1128"/>
    <s v="Kurt O'Connor"/>
    <x v="2"/>
    <s v="Consumer"/>
    <x v="0"/>
    <x v="7"/>
    <s v="Wrap Bag"/>
    <x v="445"/>
    <n v="87222"/>
    <n v="0.36"/>
    <x v="0"/>
    <x v="2"/>
    <x v="7"/>
    <s v="Edinburg"/>
    <n v="78539"/>
    <x v="33"/>
    <n v="2015"/>
    <x v="1"/>
    <n v="22"/>
    <d v="2015-06-27T00:00:00"/>
    <n v="5"/>
    <n v="9.7799999999999994"/>
    <n v="13"/>
    <x v="629"/>
    <x v="0"/>
    <s v="Kurt O'Connor Important Message Pads, 50 4-1/4 x 5-1/2 Forms per Pad United States"/>
    <s v="Impo"/>
  </r>
  <r>
    <n v="4501"/>
    <x v="4"/>
    <n v="0.04"/>
    <n v="8.6"/>
    <n v="6.19"/>
    <n v="1129"/>
    <s v="Pam Patton"/>
    <x v="2"/>
    <s v="Home Office"/>
    <x v="0"/>
    <x v="8"/>
    <s v="Small Box"/>
    <x v="331"/>
    <n v="32037"/>
    <n v="0.38"/>
    <x v="0"/>
    <x v="1"/>
    <x v="15"/>
    <s v="Boston"/>
    <n v="2118"/>
    <x v="160"/>
    <n v="2015"/>
    <x v="2"/>
    <n v="16"/>
    <d v="2015-02-23T00:00:00"/>
    <n v="7"/>
    <n v="-63.813500000000005"/>
    <n v="37"/>
    <x v="630"/>
    <x v="1"/>
    <s v="Pam Patton Avery Printable Repositionable Plastic Tabs United States"/>
    <s v="Aver"/>
  </r>
  <r>
    <n v="4502"/>
    <x v="4"/>
    <n v="7.0000000000000007E-2"/>
    <n v="699.99"/>
    <n v="24.49"/>
    <n v="1129"/>
    <s v="Pam Patton"/>
    <x v="2"/>
    <s v="Home Office"/>
    <x v="2"/>
    <x v="16"/>
    <s v="Large Box"/>
    <x v="446"/>
    <n v="32037"/>
    <n v="0.54"/>
    <x v="0"/>
    <x v="1"/>
    <x v="15"/>
    <s v="Boston"/>
    <n v="2118"/>
    <x v="160"/>
    <n v="2015"/>
    <x v="2"/>
    <n v="16"/>
    <d v="2015-02-20T00:00:00"/>
    <n v="4"/>
    <n v="325.29000000000002"/>
    <n v="15"/>
    <x v="631"/>
    <x v="0"/>
    <s v="Pam Patton Canon Imageclass D680 Copier / Fax United States"/>
    <s v="Cano"/>
  </r>
  <r>
    <n v="6891"/>
    <x v="1"/>
    <n v="0.05"/>
    <n v="5.78"/>
    <n v="7.64"/>
    <n v="1129"/>
    <s v="Pam Patton"/>
    <x v="0"/>
    <s v="Corporate"/>
    <x v="0"/>
    <x v="7"/>
    <s v="Small Box"/>
    <x v="447"/>
    <n v="49125"/>
    <n v="0.36"/>
    <x v="0"/>
    <x v="1"/>
    <x v="15"/>
    <s v="Boston"/>
    <n v="2118"/>
    <x v="48"/>
    <n v="2015"/>
    <x v="5"/>
    <n v="29"/>
    <d v="2015-03-31T00:00:00"/>
    <n v="2"/>
    <n v="-116.05"/>
    <n v="29"/>
    <x v="632"/>
    <x v="1"/>
    <s v="Pam Patton HP Office Recycled Paper (20Lb. and 87 Bright) United States"/>
    <s v="HP O"/>
  </r>
  <r>
    <n v="1917"/>
    <x v="3"/>
    <n v="0.02"/>
    <n v="7.64"/>
    <n v="1.39"/>
    <n v="1129"/>
    <s v="Pam Patton"/>
    <x v="2"/>
    <s v="Home Office"/>
    <x v="0"/>
    <x v="4"/>
    <s v="Small Box"/>
    <x v="448"/>
    <n v="13735"/>
    <n v="0.36"/>
    <x v="0"/>
    <x v="1"/>
    <x v="15"/>
    <s v="Boston"/>
    <n v="2118"/>
    <x v="8"/>
    <n v="2015"/>
    <x v="3"/>
    <n v="21"/>
    <d v="2015-05-23T00:00:00"/>
    <n v="2"/>
    <n v="117.38"/>
    <n v="52"/>
    <x v="633"/>
    <x v="0"/>
    <s v="Pam Patton #10- 4 1/8&quot; x 9 1/2&quot; Security-Tint Envelopes United States"/>
    <s v="#10-"/>
  </r>
  <r>
    <n v="5568"/>
    <x v="4"/>
    <n v="0.03"/>
    <n v="30.98"/>
    <n v="6.5"/>
    <n v="1129"/>
    <s v="Pam Patton"/>
    <x v="2"/>
    <s v="Corporate"/>
    <x v="2"/>
    <x v="13"/>
    <s v="Small Box"/>
    <x v="449"/>
    <n v="39430"/>
    <n v="0.79"/>
    <x v="0"/>
    <x v="1"/>
    <x v="15"/>
    <s v="Boston"/>
    <n v="2118"/>
    <x v="1"/>
    <n v="2015"/>
    <x v="1"/>
    <n v="13"/>
    <d v="2015-06-17T00:00:00"/>
    <n v="4"/>
    <n v="-144.19999999999999"/>
    <n v="44"/>
    <x v="634"/>
    <x v="1"/>
    <s v="Pam Patton Logitech Internet Navigator Keyboard United States"/>
    <s v="Logi"/>
  </r>
  <r>
    <n v="8099"/>
    <x v="4"/>
    <n v="0.02"/>
    <n v="4.9800000000000004"/>
    <n v="6.07"/>
    <n v="1129"/>
    <s v="Pam Patton"/>
    <x v="2"/>
    <s v="Home Office"/>
    <x v="0"/>
    <x v="7"/>
    <s v="Small Box"/>
    <x v="46"/>
    <n v="57794"/>
    <n v="0.36"/>
    <x v="0"/>
    <x v="1"/>
    <x v="15"/>
    <s v="Boston"/>
    <n v="2118"/>
    <x v="161"/>
    <n v="2015"/>
    <x v="0"/>
    <n v="26"/>
    <d v="2015-01-28T00:00:00"/>
    <n v="2"/>
    <n v="-46.92"/>
    <n v="19"/>
    <x v="635"/>
    <x v="1"/>
    <s v="Pam Patton Xerox 1897 United States"/>
    <s v="Xero"/>
  </r>
  <r>
    <n v="19917"/>
    <x v="3"/>
    <n v="0.02"/>
    <n v="7.64"/>
    <n v="1.39"/>
    <n v="1131"/>
    <s v="Benjamin Strauss"/>
    <x v="2"/>
    <s v="Home Office"/>
    <x v="0"/>
    <x v="4"/>
    <s v="Small Box"/>
    <x v="448"/>
    <n v="88103"/>
    <n v="0.36"/>
    <x v="0"/>
    <x v="2"/>
    <x v="7"/>
    <s v="El Paso"/>
    <n v="79907"/>
    <x v="8"/>
    <n v="2015"/>
    <x v="3"/>
    <n v="21"/>
    <d v="2015-05-23T00:00:00"/>
    <n v="2"/>
    <n v="70.193699999999993"/>
    <n v="13"/>
    <x v="636"/>
    <x v="0"/>
    <s v="Benjamin Strauss #10- 4 1/8&quot; x 9 1/2&quot; Security-Tint Envelopes United States"/>
    <s v="#10-"/>
  </r>
  <r>
    <n v="23860"/>
    <x v="3"/>
    <n v="0.06"/>
    <n v="6.37"/>
    <n v="5.19"/>
    <n v="1132"/>
    <s v="Michael Robbins"/>
    <x v="2"/>
    <s v="Corporate"/>
    <x v="0"/>
    <x v="8"/>
    <s v="Small Box"/>
    <x v="214"/>
    <n v="88101"/>
    <n v="0.38"/>
    <x v="0"/>
    <x v="2"/>
    <x v="7"/>
    <s v="Euless"/>
    <n v="76039"/>
    <x v="104"/>
    <n v="2015"/>
    <x v="2"/>
    <n v="10"/>
    <d v="2015-02-11T00:00:00"/>
    <n v="1"/>
    <n v="-48.219499999999996"/>
    <n v="6"/>
    <x v="637"/>
    <x v="1"/>
    <s v="Michael Robbins C-Line Peel &amp; Stick Add-On Filing Pockets, 8-3/4 x 5-1/8, 10/Pack United States"/>
    <s v="C-Li"/>
  </r>
  <r>
    <n v="22501"/>
    <x v="4"/>
    <n v="0.04"/>
    <n v="8.6"/>
    <n v="6.19"/>
    <n v="1132"/>
    <s v="Michael Robbins"/>
    <x v="2"/>
    <s v="Home Office"/>
    <x v="0"/>
    <x v="8"/>
    <s v="Small Box"/>
    <x v="331"/>
    <n v="88102"/>
    <n v="0.38"/>
    <x v="0"/>
    <x v="2"/>
    <x v="7"/>
    <s v="Euless"/>
    <n v="76039"/>
    <x v="160"/>
    <n v="2015"/>
    <x v="2"/>
    <n v="16"/>
    <d v="2015-02-23T00:00:00"/>
    <n v="7"/>
    <n v="-63.813500000000005"/>
    <n v="9"/>
    <x v="638"/>
    <x v="1"/>
    <s v="Michael Robbins Avery Printable Repositionable Plastic Tabs United States"/>
    <s v="Aver"/>
  </r>
  <r>
    <n v="22502"/>
    <x v="4"/>
    <n v="7.0000000000000007E-2"/>
    <n v="699.99"/>
    <n v="24.49"/>
    <n v="1132"/>
    <s v="Michael Robbins"/>
    <x v="2"/>
    <s v="Home Office"/>
    <x v="2"/>
    <x v="16"/>
    <s v="Large Box"/>
    <x v="446"/>
    <n v="88102"/>
    <n v="0.54"/>
    <x v="0"/>
    <x v="2"/>
    <x v="7"/>
    <s v="Euless"/>
    <n v="76039"/>
    <x v="160"/>
    <n v="2015"/>
    <x v="2"/>
    <n v="16"/>
    <d v="2015-02-20T00:00:00"/>
    <n v="4"/>
    <n v="325.29000000000002"/>
    <n v="4"/>
    <x v="639"/>
    <x v="0"/>
    <s v="Michael Robbins Canon Imageclass D680 Copier / Fax United States"/>
    <s v="Cano"/>
  </r>
  <r>
    <n v="23568"/>
    <x v="4"/>
    <n v="0.03"/>
    <n v="30.98"/>
    <n v="6.5"/>
    <n v="1132"/>
    <s v="Michael Robbins"/>
    <x v="2"/>
    <s v="Corporate"/>
    <x v="2"/>
    <x v="13"/>
    <s v="Small Box"/>
    <x v="449"/>
    <n v="88104"/>
    <n v="0.79"/>
    <x v="0"/>
    <x v="2"/>
    <x v="7"/>
    <s v="Euless"/>
    <n v="76039"/>
    <x v="1"/>
    <n v="2015"/>
    <x v="1"/>
    <n v="13"/>
    <d v="2015-06-17T00:00:00"/>
    <n v="4"/>
    <n v="-115.35999999999999"/>
    <n v="11"/>
    <x v="640"/>
    <x v="1"/>
    <s v="Michael Robbins Logitech Internet Navigator Keyboard United States"/>
    <s v="Logi"/>
  </r>
  <r>
    <n v="26099"/>
    <x v="4"/>
    <n v="0.02"/>
    <n v="4.9800000000000004"/>
    <n v="6.07"/>
    <n v="1133"/>
    <s v="Marjorie Owens"/>
    <x v="2"/>
    <s v="Home Office"/>
    <x v="0"/>
    <x v="7"/>
    <s v="Small Box"/>
    <x v="46"/>
    <n v="88105"/>
    <n v="0.36"/>
    <x v="0"/>
    <x v="2"/>
    <x v="7"/>
    <s v="Farmers Branch"/>
    <n v="75234"/>
    <x v="161"/>
    <n v="2015"/>
    <x v="0"/>
    <n v="26"/>
    <d v="2015-01-28T00:00:00"/>
    <n v="2"/>
    <n v="-46.92"/>
    <n v="5"/>
    <x v="641"/>
    <x v="1"/>
    <s v="Marjorie Owens Xerox 1897 United States"/>
    <s v="Xero"/>
  </r>
  <r>
    <n v="22119"/>
    <x v="0"/>
    <n v="0.09"/>
    <n v="270.97000000000003"/>
    <n v="28.06"/>
    <n v="1136"/>
    <s v="Carmen McPherson"/>
    <x v="1"/>
    <s v="Consumer"/>
    <x v="2"/>
    <x v="6"/>
    <s v="Jumbo Drum"/>
    <x v="450"/>
    <n v="87940"/>
    <n v="0.56000000000000005"/>
    <x v="0"/>
    <x v="2"/>
    <x v="12"/>
    <s v="Carol Stream"/>
    <n v="60188"/>
    <x v="22"/>
    <n v="2015"/>
    <x v="0"/>
    <n v="2"/>
    <d v="2015-01-04T00:00:00"/>
    <n v="2"/>
    <n v="2660.1432"/>
    <n v="15"/>
    <x v="642"/>
    <x v="0"/>
    <s v="Carmen McPherson Epson LQ-570e Dot Matrix Printer United States"/>
    <s v="Epso"/>
  </r>
  <r>
    <n v="19357"/>
    <x v="3"/>
    <n v="0.02"/>
    <n v="160.97999999999999"/>
    <n v="30"/>
    <n v="1138"/>
    <s v="Malcolm Floyd"/>
    <x v="1"/>
    <s v="Home Office"/>
    <x v="1"/>
    <x v="1"/>
    <s v="Jumbo Drum"/>
    <x v="48"/>
    <n v="86574"/>
    <n v="0.62"/>
    <x v="0"/>
    <x v="2"/>
    <x v="7"/>
    <s v="The Colony"/>
    <n v="75056"/>
    <x v="160"/>
    <n v="2015"/>
    <x v="2"/>
    <n v="16"/>
    <d v="2015-02-19T00:00:00"/>
    <n v="3"/>
    <n v="-51.116"/>
    <n v="1"/>
    <x v="643"/>
    <x v="1"/>
    <s v="Malcolm Floyd Office Star - Mid Back Dual function Ergonomic High Back Chair with 2-Way Adjustable Arms United States"/>
    <s v="Offi"/>
  </r>
  <r>
    <n v="25467"/>
    <x v="3"/>
    <n v="0.05"/>
    <n v="363.25"/>
    <n v="19.989999999999998"/>
    <n v="1142"/>
    <s v="Russell Chan"/>
    <x v="2"/>
    <s v="Home Office"/>
    <x v="0"/>
    <x v="15"/>
    <s v="Small Box"/>
    <x v="451"/>
    <n v="86573"/>
    <n v="0.56999999999999995"/>
    <x v="0"/>
    <x v="2"/>
    <x v="7"/>
    <s v="Waco"/>
    <n v="76706"/>
    <x v="148"/>
    <n v="2015"/>
    <x v="0"/>
    <n v="4"/>
    <d v="2015-01-06T00:00:00"/>
    <n v="2"/>
    <n v="1766.7795000000001"/>
    <n v="7"/>
    <x v="644"/>
    <x v="0"/>
    <s v="Russell Chan Hoover WindTunnel™ Plus Canister Vacuum United States"/>
    <s v="Hoov"/>
  </r>
  <r>
    <n v="24539"/>
    <x v="3"/>
    <n v="0.01"/>
    <n v="18.97"/>
    <n v="9.5399999999999991"/>
    <n v="1142"/>
    <s v="Russell Chan"/>
    <x v="2"/>
    <s v="Home Office"/>
    <x v="0"/>
    <x v="7"/>
    <s v="Small Box"/>
    <x v="62"/>
    <n v="86575"/>
    <n v="0.37"/>
    <x v="0"/>
    <x v="2"/>
    <x v="7"/>
    <s v="Waco"/>
    <n v="76706"/>
    <x v="132"/>
    <n v="2015"/>
    <x v="1"/>
    <n v="6"/>
    <d v="2015-06-09T00:00:00"/>
    <n v="3"/>
    <n v="85.875"/>
    <n v="11"/>
    <x v="645"/>
    <x v="0"/>
    <s v="Russell Chan Xerox 1939 United States"/>
    <s v="Xero"/>
  </r>
  <r>
    <n v="25179"/>
    <x v="4"/>
    <n v="0.05"/>
    <n v="7.59"/>
    <n v="4"/>
    <n v="1151"/>
    <s v="Edna Huang"/>
    <x v="2"/>
    <s v="Corporate"/>
    <x v="1"/>
    <x v="2"/>
    <s v="Wrap Bag"/>
    <x v="150"/>
    <n v="91344"/>
    <n v="0.42"/>
    <x v="0"/>
    <x v="1"/>
    <x v="15"/>
    <s v="South Hadley"/>
    <n v="1075"/>
    <x v="62"/>
    <n v="2015"/>
    <x v="1"/>
    <n v="9"/>
    <d v="2015-06-09T00:00:00"/>
    <n v="0"/>
    <n v="6.0926999999999998"/>
    <n v="1"/>
    <x v="646"/>
    <x v="0"/>
    <s v="Edna Huang Master Giant Foot® Doorstop, Safety Yellow United States"/>
    <s v="Mast"/>
  </r>
  <r>
    <n v="24224"/>
    <x v="2"/>
    <n v="0.09"/>
    <n v="9.11"/>
    <n v="2.15"/>
    <n v="1155"/>
    <s v="Alex Nicholson"/>
    <x v="0"/>
    <s v="Consumer"/>
    <x v="0"/>
    <x v="7"/>
    <s v="Wrap Bag"/>
    <x v="452"/>
    <n v="90853"/>
    <n v="0.4"/>
    <x v="0"/>
    <x v="0"/>
    <x v="1"/>
    <s v="Montebello"/>
    <n v="90640"/>
    <x v="22"/>
    <n v="2015"/>
    <x v="0"/>
    <n v="2"/>
    <d v="2015-01-04T00:00:00"/>
    <n v="2"/>
    <n v="20.299600000000002"/>
    <n v="4"/>
    <x v="647"/>
    <x v="0"/>
    <s v="Alex Nicholson Black Print Carbonless Snap-Off® Rapid Letter, 8 1/2&quot; x 7&quot; United States"/>
    <s v="Blac"/>
  </r>
  <r>
    <n v="24225"/>
    <x v="2"/>
    <n v="0.08"/>
    <n v="15.04"/>
    <n v="1.97"/>
    <n v="1155"/>
    <s v="Alex Nicholson"/>
    <x v="2"/>
    <s v="Consumer"/>
    <x v="0"/>
    <x v="7"/>
    <s v="Wrap Bag"/>
    <x v="231"/>
    <n v="90853"/>
    <n v="0.39"/>
    <x v="0"/>
    <x v="0"/>
    <x v="1"/>
    <s v="Montebello"/>
    <n v="90640"/>
    <x v="22"/>
    <n v="2015"/>
    <x v="0"/>
    <n v="2"/>
    <d v="2015-01-02T00:00:00"/>
    <n v="0"/>
    <n v="108.5163"/>
    <n v="11"/>
    <x v="648"/>
    <x v="0"/>
    <s v="Alex Nicholson White GlueTop Scratch Pads United States"/>
    <s v="Whit"/>
  </r>
  <r>
    <n v="20212"/>
    <x v="0"/>
    <n v="0.06"/>
    <n v="175.99"/>
    <n v="8.99"/>
    <n v="1156"/>
    <s v="Edith Forbes"/>
    <x v="2"/>
    <s v="Consumer"/>
    <x v="2"/>
    <x v="5"/>
    <s v="Small Box"/>
    <x v="44"/>
    <n v="90855"/>
    <n v="0.56999999999999995"/>
    <x v="0"/>
    <x v="1"/>
    <x v="15"/>
    <s v="Tewksbury"/>
    <n v="1876"/>
    <x v="79"/>
    <n v="2015"/>
    <x v="2"/>
    <n v="14"/>
    <d v="2015-02-15T00:00:00"/>
    <n v="1"/>
    <n v="48.47148"/>
    <n v="7"/>
    <x v="649"/>
    <x v="0"/>
    <s v="Edith Forbes 2180 United States"/>
    <s v="2180"/>
  </r>
  <r>
    <n v="20897"/>
    <x v="0"/>
    <n v="0.04"/>
    <n v="100.98"/>
    <n v="35.840000000000003"/>
    <n v="1159"/>
    <s v="Arlene Weeks"/>
    <x v="1"/>
    <s v="Consumer"/>
    <x v="1"/>
    <x v="14"/>
    <s v="Jumbo Box"/>
    <x v="77"/>
    <n v="90854"/>
    <n v="0.62"/>
    <x v="0"/>
    <x v="1"/>
    <x v="2"/>
    <s v="Union City"/>
    <n v="7086"/>
    <x v="135"/>
    <n v="2015"/>
    <x v="3"/>
    <n v="20"/>
    <d v="2015-05-21T00:00:00"/>
    <n v="1"/>
    <n v="-152.76"/>
    <n v="1"/>
    <x v="650"/>
    <x v="1"/>
    <s v="Arlene Weeks Bush Westfield Collection Bookcases, Fully Assembled United States"/>
    <s v="Bush"/>
  </r>
  <r>
    <n v="18860"/>
    <x v="1"/>
    <n v="0.09"/>
    <n v="9.7799999999999994"/>
    <n v="1.39"/>
    <n v="1170"/>
    <s v="Jessie Houston"/>
    <x v="2"/>
    <s v="Consumer"/>
    <x v="0"/>
    <x v="4"/>
    <s v="Small Box"/>
    <x v="453"/>
    <n v="87520"/>
    <n v="0.39"/>
    <x v="0"/>
    <x v="1"/>
    <x v="42"/>
    <s v="Newark"/>
    <n v="19711"/>
    <x v="42"/>
    <n v="2015"/>
    <x v="1"/>
    <n v="2"/>
    <d v="2015-06-03T00:00:00"/>
    <n v="1"/>
    <n v="125.20739999999999"/>
    <n v="19"/>
    <x v="651"/>
    <x v="0"/>
    <s v="Jessie Houston Staples #10 Laser &amp; Inkjet Envelopes, 4 1/8&quot; x 9 1/2&quot;, 100/Box United States"/>
    <s v="Stap"/>
  </r>
  <r>
    <n v="18861"/>
    <x v="1"/>
    <n v="0"/>
    <n v="200.99"/>
    <n v="8.08"/>
    <n v="1170"/>
    <s v="Jessie Houston"/>
    <x v="2"/>
    <s v="Consumer"/>
    <x v="2"/>
    <x v="5"/>
    <s v="Small Box"/>
    <x v="454"/>
    <n v="87520"/>
    <n v="0.59"/>
    <x v="0"/>
    <x v="1"/>
    <x v="42"/>
    <s v="Newark"/>
    <n v="19711"/>
    <x v="42"/>
    <n v="2015"/>
    <x v="1"/>
    <n v="2"/>
    <d v="2015-06-04T00:00:00"/>
    <n v="2"/>
    <n v="281.53440000000001"/>
    <n v="6"/>
    <x v="652"/>
    <x v="0"/>
    <s v="Jessie Houston 5125 United States"/>
    <s v="5125"/>
  </r>
  <r>
    <n v="19182"/>
    <x v="0"/>
    <n v="0.03"/>
    <n v="4.4800000000000004"/>
    <n v="49"/>
    <n v="1178"/>
    <s v="Sandy Hunt"/>
    <x v="2"/>
    <s v="Consumer"/>
    <x v="0"/>
    <x v="15"/>
    <s v="Large Box"/>
    <x v="238"/>
    <n v="89787"/>
    <n v="0.6"/>
    <x v="0"/>
    <x v="3"/>
    <x v="26"/>
    <s v="Altamonte Springs"/>
    <n v="32701"/>
    <x v="37"/>
    <n v="2015"/>
    <x v="4"/>
    <n v="9"/>
    <d v="2015-04-11T00:00:00"/>
    <n v="2"/>
    <n v="64.265999999999991"/>
    <n v="2"/>
    <x v="653"/>
    <x v="0"/>
    <s v="Sandy Hunt Hoover Portapower™ Portable Vacuum United States"/>
    <s v="Hoov"/>
  </r>
  <r>
    <n v="19183"/>
    <x v="0"/>
    <n v="0.06"/>
    <n v="350.99"/>
    <n v="39"/>
    <n v="1178"/>
    <s v="Sandy Hunt"/>
    <x v="1"/>
    <s v="Consumer"/>
    <x v="1"/>
    <x v="1"/>
    <s v="Jumbo Drum"/>
    <x v="455"/>
    <n v="89787"/>
    <n v="0.55000000000000004"/>
    <x v="0"/>
    <x v="3"/>
    <x v="26"/>
    <s v="Altamonte Springs"/>
    <n v="32701"/>
    <x v="37"/>
    <n v="2015"/>
    <x v="4"/>
    <n v="9"/>
    <d v="2015-04-11T00:00:00"/>
    <n v="2"/>
    <n v="-302.61559999999997"/>
    <n v="10"/>
    <x v="654"/>
    <x v="1"/>
    <s v="Sandy Hunt Global Leather Executive Chair United States"/>
    <s v="Glob"/>
  </r>
  <r>
    <n v="19184"/>
    <x v="0"/>
    <n v="0.09"/>
    <n v="40.98"/>
    <n v="6.5"/>
    <n v="1178"/>
    <s v="Sandy Hunt"/>
    <x v="0"/>
    <s v="Consumer"/>
    <x v="2"/>
    <x v="13"/>
    <s v="Small Box"/>
    <x v="456"/>
    <n v="89787"/>
    <n v="0.74"/>
    <x v="0"/>
    <x v="3"/>
    <x v="26"/>
    <s v="Altamonte Springs"/>
    <n v="32701"/>
    <x v="37"/>
    <n v="2015"/>
    <x v="4"/>
    <n v="9"/>
    <d v="2015-04-11T00:00:00"/>
    <n v="2"/>
    <n v="5.6916000000000002"/>
    <n v="7"/>
    <x v="655"/>
    <x v="0"/>
    <s v="Sandy Hunt Targus USB Numeric Keypad United States"/>
    <s v="Targ"/>
  </r>
  <r>
    <n v="19185"/>
    <x v="0"/>
    <n v="0.09"/>
    <n v="349.45"/>
    <n v="60"/>
    <n v="1178"/>
    <s v="Sandy Hunt"/>
    <x v="1"/>
    <s v="Consumer"/>
    <x v="1"/>
    <x v="11"/>
    <s v="Jumbo Drum"/>
    <x v="356"/>
    <n v="89787"/>
    <n v="0"/>
    <x v="0"/>
    <x v="3"/>
    <x v="26"/>
    <s v="Altamonte Springs"/>
    <n v="32701"/>
    <x v="37"/>
    <n v="2015"/>
    <x v="4"/>
    <n v="9"/>
    <d v="2015-04-10T00:00:00"/>
    <n v="1"/>
    <n v="-369.10999999999996"/>
    <n v="7"/>
    <x v="656"/>
    <x v="1"/>
    <s v="Sandy Hunt SAFCO PlanMaster Heigh-Adjustable Drafting Table Base, 43w x 30d x 30-37h, Black United States"/>
    <s v="SAFC"/>
  </r>
  <r>
    <n v="19484"/>
    <x v="0"/>
    <n v="7.0000000000000007E-2"/>
    <n v="2.61"/>
    <n v="0.5"/>
    <n v="1182"/>
    <s v="Jesse Williamson"/>
    <x v="2"/>
    <s v="Home Office"/>
    <x v="0"/>
    <x v="9"/>
    <s v="Small Box"/>
    <x v="413"/>
    <n v="86913"/>
    <n v="0.39"/>
    <x v="0"/>
    <x v="0"/>
    <x v="17"/>
    <s v="Spanish Fork"/>
    <n v="84660"/>
    <x v="94"/>
    <n v="2015"/>
    <x v="3"/>
    <n v="23"/>
    <d v="2015-05-23T00:00:00"/>
    <n v="0"/>
    <n v="27.013499999999997"/>
    <n v="15"/>
    <x v="657"/>
    <x v="0"/>
    <s v="Jesse Williamson Avery 494 United States"/>
    <s v="Aver"/>
  </r>
  <r>
    <n v="21522"/>
    <x v="1"/>
    <n v="0.04"/>
    <n v="35.99"/>
    <n v="3.3"/>
    <n v="1183"/>
    <s v="Becky O'Brien"/>
    <x v="2"/>
    <s v="Home Office"/>
    <x v="2"/>
    <x v="5"/>
    <s v="Small Pack"/>
    <x v="457"/>
    <n v="86914"/>
    <n v="0.39"/>
    <x v="0"/>
    <x v="0"/>
    <x v="17"/>
    <s v="Springville"/>
    <n v="84663"/>
    <x v="159"/>
    <n v="2015"/>
    <x v="1"/>
    <n v="29"/>
    <d v="2015-06-29T00:00:00"/>
    <n v="0"/>
    <n v="184.19549999999998"/>
    <n v="9"/>
    <x v="658"/>
    <x v="0"/>
    <s v="Becky O'Brien Accessory9 United States"/>
    <s v="Acce"/>
  </r>
  <r>
    <n v="22190"/>
    <x v="3"/>
    <n v="0"/>
    <n v="6783.02"/>
    <n v="24.49"/>
    <n v="1185"/>
    <s v="Lee Xu"/>
    <x v="2"/>
    <s v="Consumer"/>
    <x v="2"/>
    <x v="6"/>
    <s v="Large Box"/>
    <x v="458"/>
    <n v="85938"/>
    <n v="0.39"/>
    <x v="0"/>
    <x v="3"/>
    <x v="43"/>
    <s v="Madison"/>
    <n v="35756"/>
    <x v="68"/>
    <n v="2015"/>
    <x v="5"/>
    <n v="21"/>
    <d v="2015-03-22T00:00:00"/>
    <n v="1"/>
    <n v="4.1099999999999994"/>
    <n v="3"/>
    <x v="659"/>
    <x v="0"/>
    <s v="Lee Xu Polycom ViewStation™ ISDN Videoconferencing Unit United States"/>
    <s v="Poly"/>
  </r>
  <r>
    <n v="20764"/>
    <x v="1"/>
    <n v="0.08"/>
    <n v="11.7"/>
    <n v="6.96"/>
    <n v="1185"/>
    <s v="Lee Xu"/>
    <x v="2"/>
    <s v="Consumer"/>
    <x v="0"/>
    <x v="15"/>
    <s v="Medium Box"/>
    <x v="459"/>
    <n v="85940"/>
    <n v="0.5"/>
    <x v="0"/>
    <x v="3"/>
    <x v="43"/>
    <s v="Madison"/>
    <n v="35756"/>
    <x v="98"/>
    <n v="2015"/>
    <x v="4"/>
    <n v="10"/>
    <d v="2015-04-13T00:00:00"/>
    <n v="3"/>
    <n v="28.565999999999999"/>
    <n v="8"/>
    <x v="660"/>
    <x v="0"/>
    <s v="Lee Xu Harmony HEPA Quiet Air Purifiers United States"/>
    <s v="Harm"/>
  </r>
  <r>
    <n v="24358"/>
    <x v="2"/>
    <n v="7.0000000000000007E-2"/>
    <n v="400.97"/>
    <n v="48.26"/>
    <n v="1186"/>
    <s v="Glenda Herbert"/>
    <x v="1"/>
    <s v="Consumer"/>
    <x v="2"/>
    <x v="6"/>
    <s v="Jumbo Box"/>
    <x v="460"/>
    <n v="85939"/>
    <n v="0.36"/>
    <x v="0"/>
    <x v="0"/>
    <x v="1"/>
    <s v="Huntington Beach"/>
    <n v="92646"/>
    <x v="37"/>
    <n v="2015"/>
    <x v="4"/>
    <n v="9"/>
    <d v="2015-04-10T00:00:00"/>
    <n v="1"/>
    <n v="2581.5590999999995"/>
    <n v="10"/>
    <x v="661"/>
    <x v="0"/>
    <s v="Glenda Herbert Hewlett-Packard Deskjet 1220Cse Color Inkjet Printer United States"/>
    <s v="Hewl"/>
  </r>
  <r>
    <n v="18829"/>
    <x v="4"/>
    <n v="0.06"/>
    <n v="10.89"/>
    <n v="4.5"/>
    <n v="1189"/>
    <s v="Dwight Stephenson"/>
    <x v="2"/>
    <s v="Consumer"/>
    <x v="0"/>
    <x v="15"/>
    <s v="Small Box"/>
    <x v="76"/>
    <n v="87584"/>
    <n v="0.59"/>
    <x v="0"/>
    <x v="0"/>
    <x v="1"/>
    <s v="Huntington Beach"/>
    <n v="92646"/>
    <x v="77"/>
    <n v="2015"/>
    <x v="1"/>
    <n v="17"/>
    <d v="2015-06-22T00:00:00"/>
    <n v="5"/>
    <n v="-25.112000000000002"/>
    <n v="14"/>
    <x v="662"/>
    <x v="1"/>
    <s v="Dwight Stephenson Belkin 6 Outlet Metallic Surge Strip United States"/>
    <s v="Belk"/>
  </r>
  <r>
    <n v="18830"/>
    <x v="4"/>
    <n v="0.03"/>
    <n v="10.64"/>
    <n v="5.16"/>
    <n v="1189"/>
    <s v="Dwight Stephenson"/>
    <x v="2"/>
    <s v="Consumer"/>
    <x v="1"/>
    <x v="2"/>
    <s v="Small Box"/>
    <x v="304"/>
    <n v="87584"/>
    <n v="0.56999999999999995"/>
    <x v="0"/>
    <x v="0"/>
    <x v="1"/>
    <s v="Huntington Beach"/>
    <n v="92646"/>
    <x v="77"/>
    <n v="2015"/>
    <x v="1"/>
    <n v="17"/>
    <d v="2015-06-22T00:00:00"/>
    <n v="5"/>
    <n v="17.376000000000001"/>
    <n v="16"/>
    <x v="663"/>
    <x v="0"/>
    <s v="Dwight Stephenson Eldon Expressions Punched Metal &amp; Wood Desk Accessories, Pewter &amp; Cherry United States"/>
    <s v="Eldo"/>
  </r>
  <r>
    <n v="18831"/>
    <x v="4"/>
    <n v="0.03"/>
    <n v="7.96"/>
    <n v="4.95"/>
    <n v="1189"/>
    <s v="Dwight Stephenson"/>
    <x v="2"/>
    <s v="Consumer"/>
    <x v="1"/>
    <x v="2"/>
    <s v="Small Box"/>
    <x v="461"/>
    <n v="87584"/>
    <n v="0.41"/>
    <x v="0"/>
    <x v="0"/>
    <x v="1"/>
    <s v="Huntington Beach"/>
    <n v="92646"/>
    <x v="77"/>
    <n v="2015"/>
    <x v="1"/>
    <n v="17"/>
    <d v="2015-06-19T00:00:00"/>
    <n v="2"/>
    <n v="24.260399999999997"/>
    <n v="4"/>
    <x v="664"/>
    <x v="0"/>
    <s v="Dwight Stephenson Staples Plastic Wall Frames United States"/>
    <s v="Stap"/>
  </r>
  <r>
    <n v="19553"/>
    <x v="4"/>
    <n v="0.03"/>
    <n v="28.53"/>
    <n v="1.49"/>
    <n v="1191"/>
    <s v="John Morse"/>
    <x v="2"/>
    <s v="Small Business"/>
    <x v="0"/>
    <x v="8"/>
    <s v="Small Box"/>
    <x v="107"/>
    <n v="87587"/>
    <n v="0.38"/>
    <x v="0"/>
    <x v="1"/>
    <x v="18"/>
    <s v="New Britain"/>
    <n v="6050"/>
    <x v="162"/>
    <n v="2015"/>
    <x v="1"/>
    <n v="28"/>
    <d v="2015-07-01T00:00:00"/>
    <n v="3"/>
    <n v="59.440499999999993"/>
    <n v="3"/>
    <x v="665"/>
    <x v="0"/>
    <s v="John Morse Lock-Up Easel 'Spel-Binder' United States"/>
    <s v="Lock"/>
  </r>
  <r>
    <n v="830"/>
    <x v="4"/>
    <n v="0.03"/>
    <n v="10.64"/>
    <n v="5.16"/>
    <n v="1193"/>
    <s v="Louis Parrish"/>
    <x v="2"/>
    <s v="Consumer"/>
    <x v="1"/>
    <x v="2"/>
    <s v="Small Box"/>
    <x v="304"/>
    <n v="5984"/>
    <n v="0.56999999999999995"/>
    <x v="0"/>
    <x v="1"/>
    <x v="41"/>
    <s v="Washington"/>
    <n v="20016"/>
    <x v="77"/>
    <n v="2015"/>
    <x v="1"/>
    <n v="17"/>
    <d v="2015-06-22T00:00:00"/>
    <n v="5"/>
    <n v="14.48"/>
    <n v="63"/>
    <x v="666"/>
    <x v="0"/>
    <s v="Louis Parrish Eldon Expressions Punched Metal &amp; Wood Desk Accessories, Pewter &amp; Cherry United States"/>
    <s v="Eldo"/>
  </r>
  <r>
    <n v="831"/>
    <x v="4"/>
    <n v="0.03"/>
    <n v="7.96"/>
    <n v="4.95"/>
    <n v="1193"/>
    <s v="Louis Parrish"/>
    <x v="2"/>
    <s v="Consumer"/>
    <x v="1"/>
    <x v="2"/>
    <s v="Small Box"/>
    <x v="461"/>
    <n v="5984"/>
    <n v="0.41"/>
    <x v="0"/>
    <x v="1"/>
    <x v="41"/>
    <s v="Washington"/>
    <n v="20016"/>
    <x v="77"/>
    <n v="2015"/>
    <x v="1"/>
    <n v="17"/>
    <d v="2015-06-19T00:00:00"/>
    <n v="2"/>
    <n v="22.25"/>
    <n v="17"/>
    <x v="667"/>
    <x v="0"/>
    <s v="Louis Parrish Staples Plastic Wall Frames United States"/>
    <s v="Stap"/>
  </r>
  <r>
    <n v="4131"/>
    <x v="0"/>
    <n v="0.05"/>
    <n v="52.4"/>
    <n v="16.11"/>
    <n v="1193"/>
    <s v="Louis Parrish"/>
    <x v="2"/>
    <s v="Consumer"/>
    <x v="0"/>
    <x v="8"/>
    <s v="Small Box"/>
    <x v="462"/>
    <n v="29350"/>
    <n v="0.39"/>
    <x v="0"/>
    <x v="1"/>
    <x v="41"/>
    <s v="Washington"/>
    <n v="20016"/>
    <x v="147"/>
    <n v="2015"/>
    <x v="2"/>
    <n v="25"/>
    <d v="2015-02-27T00:00:00"/>
    <n v="2"/>
    <n v="592.52650000000006"/>
    <n v="85"/>
    <x v="668"/>
    <x v="0"/>
    <s v="Louis Parrish Ibico Laser Imprintable Binding System Covers United States"/>
    <s v="Ibic"/>
  </r>
  <r>
    <n v="4133"/>
    <x v="0"/>
    <n v="0.05"/>
    <n v="36.549999999999997"/>
    <n v="13.89"/>
    <n v="1193"/>
    <s v="Louis Parrish"/>
    <x v="0"/>
    <s v="Consumer"/>
    <x v="0"/>
    <x v="0"/>
    <s v="Wrap Bag"/>
    <x v="463"/>
    <n v="29350"/>
    <n v="0.41"/>
    <x v="0"/>
    <x v="1"/>
    <x v="41"/>
    <s v="Washington"/>
    <n v="20016"/>
    <x v="147"/>
    <n v="2015"/>
    <x v="2"/>
    <n v="25"/>
    <d v="2015-02-26T00:00:00"/>
    <n v="1"/>
    <n v="232.8"/>
    <n v="83"/>
    <x v="669"/>
    <x v="0"/>
    <s v="Louis Parrish Dixon Ticonderoga Core-Lock Colored Pencils, 48-Color Set United States"/>
    <s v="Dixo"/>
  </r>
  <r>
    <n v="5468"/>
    <x v="1"/>
    <n v="0.03"/>
    <n v="5.98"/>
    <n v="1.49"/>
    <n v="1193"/>
    <s v="Louis Parrish"/>
    <x v="2"/>
    <s v="Small Business"/>
    <x v="0"/>
    <x v="8"/>
    <s v="Small Box"/>
    <x v="370"/>
    <n v="38852"/>
    <n v="0.39"/>
    <x v="0"/>
    <x v="1"/>
    <x v="41"/>
    <s v="Washington"/>
    <n v="20016"/>
    <x v="90"/>
    <n v="2015"/>
    <x v="3"/>
    <n v="1"/>
    <d v="2015-05-03T00:00:00"/>
    <n v="2"/>
    <n v="38.08"/>
    <n v="85"/>
    <x v="670"/>
    <x v="0"/>
    <s v="Louis Parrish Avery Hanging File Binders United States"/>
    <s v="Aver"/>
  </r>
  <r>
    <n v="1552"/>
    <x v="4"/>
    <n v="0.09"/>
    <n v="49.99"/>
    <n v="19.989999999999998"/>
    <n v="1193"/>
    <s v="Louis Parrish"/>
    <x v="2"/>
    <s v="Small Business"/>
    <x v="2"/>
    <x v="13"/>
    <s v="Small Box"/>
    <x v="84"/>
    <n v="11206"/>
    <n v="0.41"/>
    <x v="0"/>
    <x v="1"/>
    <x v="41"/>
    <s v="Washington"/>
    <n v="20016"/>
    <x v="162"/>
    <n v="2015"/>
    <x v="1"/>
    <n v="28"/>
    <d v="2015-06-30T00:00:00"/>
    <n v="2"/>
    <n v="-17.03"/>
    <n v="48"/>
    <x v="671"/>
    <x v="1"/>
    <s v="Louis Parrish Zoom V.92 USB External Faxmodem United States"/>
    <s v="Zoom"/>
  </r>
  <r>
    <n v="1553"/>
    <x v="4"/>
    <n v="0.03"/>
    <n v="28.53"/>
    <n v="1.49"/>
    <n v="1193"/>
    <s v="Louis Parrish"/>
    <x v="2"/>
    <s v="Small Business"/>
    <x v="0"/>
    <x v="8"/>
    <s v="Small Box"/>
    <x v="107"/>
    <n v="11206"/>
    <n v="0.38"/>
    <x v="0"/>
    <x v="1"/>
    <x v="41"/>
    <s v="Washington"/>
    <n v="20016"/>
    <x v="162"/>
    <n v="2015"/>
    <x v="1"/>
    <n v="28"/>
    <d v="2015-07-01T00:00:00"/>
    <n v="3"/>
    <n v="39.626999999999995"/>
    <n v="11"/>
    <x v="672"/>
    <x v="0"/>
    <s v="Louis Parrish Lock-Up Easel 'Spel-Binder' United States"/>
    <s v="Lock"/>
  </r>
  <r>
    <n v="23468"/>
    <x v="1"/>
    <n v="0.03"/>
    <n v="5.98"/>
    <n v="1.49"/>
    <n v="1194"/>
    <s v="Sidney Brewer"/>
    <x v="2"/>
    <s v="Small Business"/>
    <x v="0"/>
    <x v="8"/>
    <s v="Small Box"/>
    <x v="370"/>
    <n v="87586"/>
    <n v="0.39"/>
    <x v="0"/>
    <x v="3"/>
    <x v="26"/>
    <s v="Immokalee"/>
    <n v="34142"/>
    <x v="90"/>
    <n v="2015"/>
    <x v="3"/>
    <n v="1"/>
    <d v="2015-05-03T00:00:00"/>
    <n v="2"/>
    <n v="20.495999999999995"/>
    <n v="21"/>
    <x v="673"/>
    <x v="0"/>
    <s v="Sidney Brewer Avery Hanging File Binders United States"/>
    <s v="Aver"/>
  </r>
  <r>
    <n v="19358"/>
    <x v="0"/>
    <n v="0.08"/>
    <n v="355.98"/>
    <n v="58.92"/>
    <n v="1197"/>
    <s v="Grace McNeill Hunt"/>
    <x v="1"/>
    <s v="Small Business"/>
    <x v="1"/>
    <x v="1"/>
    <s v="Jumbo Drum"/>
    <x v="464"/>
    <n v="87583"/>
    <n v="0.64"/>
    <x v="0"/>
    <x v="1"/>
    <x v="15"/>
    <s v="Sudbury"/>
    <n v="1776"/>
    <x v="103"/>
    <n v="2015"/>
    <x v="5"/>
    <n v="18"/>
    <d v="2015-03-20T00:00:00"/>
    <n v="2"/>
    <n v="103.83"/>
    <n v="4"/>
    <x v="674"/>
    <x v="0"/>
    <s v="Grace McNeill Hunt Hon 4700 Series Mobuis™ Mid-Back Task Chairs with Adjustable Arms United States"/>
    <s v="Hon "/>
  </r>
  <r>
    <n v="22132"/>
    <x v="0"/>
    <n v="0.1"/>
    <n v="15.14"/>
    <n v="4.53"/>
    <n v="1199"/>
    <s v="Edward Lamm"/>
    <x v="2"/>
    <s v="Consumer"/>
    <x v="0"/>
    <x v="10"/>
    <s v="Small Box"/>
    <x v="436"/>
    <n v="87585"/>
    <n v="0.81"/>
    <x v="0"/>
    <x v="1"/>
    <x v="16"/>
    <s v="Nashua"/>
    <n v="3060"/>
    <x v="147"/>
    <n v="2015"/>
    <x v="2"/>
    <n v="25"/>
    <d v="2015-02-28T00:00:00"/>
    <n v="3"/>
    <n v="-24.897600000000001"/>
    <n v="5"/>
    <x v="675"/>
    <x v="1"/>
    <s v="Edward Lamm Eldon® Gobal File Keepers United States"/>
    <s v="Eldo"/>
  </r>
  <r>
    <n v="22131"/>
    <x v="0"/>
    <n v="0.05"/>
    <n v="52.4"/>
    <n v="16.11"/>
    <n v="1200"/>
    <s v="Beth English"/>
    <x v="2"/>
    <s v="Consumer"/>
    <x v="0"/>
    <x v="8"/>
    <s v="Small Box"/>
    <x v="462"/>
    <n v="87585"/>
    <n v="0.39"/>
    <x v="0"/>
    <x v="1"/>
    <x v="2"/>
    <s v="Elmwood Park"/>
    <n v="7407"/>
    <x v="147"/>
    <n v="2015"/>
    <x v="2"/>
    <n v="25"/>
    <d v="2015-02-27T00:00:00"/>
    <n v="2"/>
    <n v="776.7743999999999"/>
    <n v="21"/>
    <x v="676"/>
    <x v="0"/>
    <s v="Beth English Ibico Laser Imprintable Binding System Covers United States"/>
    <s v="Ibic"/>
  </r>
  <r>
    <n v="22133"/>
    <x v="0"/>
    <n v="0.05"/>
    <n v="36.549999999999997"/>
    <n v="13.89"/>
    <n v="1202"/>
    <s v="Faye Wolf"/>
    <x v="0"/>
    <s v="Consumer"/>
    <x v="0"/>
    <x v="0"/>
    <s v="Wrap Bag"/>
    <x v="463"/>
    <n v="87585"/>
    <n v="0.41"/>
    <x v="0"/>
    <x v="1"/>
    <x v="2"/>
    <s v="South Orange"/>
    <n v="7079"/>
    <x v="147"/>
    <n v="2015"/>
    <x v="2"/>
    <n v="25"/>
    <d v="2015-02-26T00:00:00"/>
    <n v="1"/>
    <n v="344.54399999999998"/>
    <n v="21"/>
    <x v="677"/>
    <x v="0"/>
    <s v="Faye Wolf Dixon Ticonderoga Core-Lock Colored Pencils, 48-Color Set United States"/>
    <s v="Dixo"/>
  </r>
  <r>
    <n v="19552"/>
    <x v="4"/>
    <n v="0.09"/>
    <n v="49.99"/>
    <n v="19.989999999999998"/>
    <n v="1203"/>
    <s v="Judy Merritt"/>
    <x v="2"/>
    <s v="Small Business"/>
    <x v="2"/>
    <x v="13"/>
    <s v="Small Box"/>
    <x v="84"/>
    <n v="87587"/>
    <n v="0.41"/>
    <x v="0"/>
    <x v="1"/>
    <x v="31"/>
    <s v="Cranston"/>
    <n v="2920"/>
    <x v="162"/>
    <n v="2015"/>
    <x v="1"/>
    <n v="28"/>
    <d v="2015-06-30T00:00:00"/>
    <n v="2"/>
    <n v="-8.5150000000000006"/>
    <n v="12"/>
    <x v="678"/>
    <x v="1"/>
    <s v="Judy Merritt Zoom V.92 USB External Faxmodem United States"/>
    <s v="Zoom"/>
  </r>
  <r>
    <n v="18636"/>
    <x v="4"/>
    <n v="0.01"/>
    <n v="3.08"/>
    <n v="0.5"/>
    <n v="1211"/>
    <s v="Debra Proctor"/>
    <x v="2"/>
    <s v="Corporate"/>
    <x v="0"/>
    <x v="9"/>
    <s v="Small Box"/>
    <x v="465"/>
    <n v="88598"/>
    <n v="0.37"/>
    <x v="0"/>
    <x v="2"/>
    <x v="38"/>
    <s v="Fort Wayne"/>
    <n v="46806"/>
    <x v="108"/>
    <n v="2015"/>
    <x v="2"/>
    <n v="1"/>
    <d v="2015-02-06T00:00:00"/>
    <n v="5"/>
    <n v="9.0045000000000002"/>
    <n v="4"/>
    <x v="679"/>
    <x v="0"/>
    <s v="Debra Proctor Avery 497 United States"/>
    <s v="Aver"/>
  </r>
  <r>
    <n v="22528"/>
    <x v="0"/>
    <n v="0.08"/>
    <n v="4.91"/>
    <n v="4.97"/>
    <n v="1212"/>
    <s v="Eileen Fletcher"/>
    <x v="2"/>
    <s v="Corporate"/>
    <x v="0"/>
    <x v="8"/>
    <s v="Small Box"/>
    <x v="466"/>
    <n v="88600"/>
    <n v="0.38"/>
    <x v="0"/>
    <x v="2"/>
    <x v="38"/>
    <s v="Gary"/>
    <n v="46404"/>
    <x v="43"/>
    <n v="2015"/>
    <x v="0"/>
    <n v="15"/>
    <d v="2015-01-16T00:00:00"/>
    <n v="1"/>
    <n v="-99.762500000000003"/>
    <n v="12"/>
    <x v="680"/>
    <x v="1"/>
    <s v="Eileen Fletcher Pressboard Covers with Storage Hooks, 9 1/2&quot; x 11&quot;, Light Blue United States"/>
    <s v="Pres"/>
  </r>
  <r>
    <n v="22529"/>
    <x v="0"/>
    <n v="0.01"/>
    <n v="3499.99"/>
    <n v="24.49"/>
    <n v="1212"/>
    <s v="Eileen Fletcher"/>
    <x v="2"/>
    <s v="Corporate"/>
    <x v="2"/>
    <x v="16"/>
    <s v="Large Box"/>
    <x v="467"/>
    <n v="88600"/>
    <n v="0.37"/>
    <x v="0"/>
    <x v="2"/>
    <x v="38"/>
    <s v="Gary"/>
    <n v="46404"/>
    <x v="43"/>
    <n v="2015"/>
    <x v="0"/>
    <n v="15"/>
    <d v="2015-01-16T00:00:00"/>
    <n v="1"/>
    <n v="-3061.82"/>
    <n v="1"/>
    <x v="681"/>
    <x v="1"/>
    <s v="Eileen Fletcher Canon imageCLASS 2200 Advanced Copier United States"/>
    <s v="Cano"/>
  </r>
  <r>
    <n v="24270"/>
    <x v="4"/>
    <n v="7.0000000000000007E-2"/>
    <n v="29.89"/>
    <n v="1.99"/>
    <n v="1213"/>
    <s v="Jeremy Pratt"/>
    <x v="0"/>
    <s v="Corporate"/>
    <x v="2"/>
    <x v="13"/>
    <s v="Small Pack"/>
    <x v="468"/>
    <n v="88599"/>
    <n v="0.5"/>
    <x v="0"/>
    <x v="2"/>
    <x v="38"/>
    <s v="Granger"/>
    <n v="46530"/>
    <x v="128"/>
    <n v="2015"/>
    <x v="2"/>
    <n v="4"/>
    <d v="2015-02-09T00:00:00"/>
    <n v="5"/>
    <n v="258.6189"/>
    <n v="13"/>
    <x v="682"/>
    <x v="0"/>
    <s v="Jeremy Pratt Verbatim DVD-RAM, 5.2GB, Rewritable, Type 1, DS United States"/>
    <s v="Verb"/>
  </r>
  <r>
    <n v="24271"/>
    <x v="4"/>
    <n v="0.03"/>
    <n v="8.34"/>
    <n v="4.82"/>
    <n v="1213"/>
    <s v="Jeremy Pratt"/>
    <x v="2"/>
    <s v="Corporate"/>
    <x v="0"/>
    <x v="7"/>
    <s v="Small Box"/>
    <x v="329"/>
    <n v="88599"/>
    <n v="0.4"/>
    <x v="0"/>
    <x v="2"/>
    <x v="38"/>
    <s v="Granger"/>
    <n v="46530"/>
    <x v="128"/>
    <n v="2015"/>
    <x v="2"/>
    <n v="4"/>
    <d v="2015-02-08T00:00:00"/>
    <n v="4"/>
    <n v="-6.71"/>
    <n v="5"/>
    <x v="683"/>
    <x v="1"/>
    <s v="Jeremy Pratt Southworth 25% Cotton Antique Laid Paper &amp; Envelopes United States"/>
    <s v="Sout"/>
  </r>
  <r>
    <n v="22530"/>
    <x v="0"/>
    <n v="0.03"/>
    <n v="5.84"/>
    <n v="1.2"/>
    <n v="1213"/>
    <s v="Jeremy Pratt"/>
    <x v="2"/>
    <s v="Corporate"/>
    <x v="0"/>
    <x v="0"/>
    <s v="Wrap Bag"/>
    <x v="469"/>
    <n v="88600"/>
    <n v="0.55000000000000004"/>
    <x v="0"/>
    <x v="2"/>
    <x v="38"/>
    <s v="Granger"/>
    <n v="46530"/>
    <x v="43"/>
    <n v="2015"/>
    <x v="0"/>
    <n v="15"/>
    <d v="2015-01-17T00:00:00"/>
    <n v="2"/>
    <n v="-9.9999999999997868E-3"/>
    <n v="2"/>
    <x v="684"/>
    <x v="1"/>
    <s v="Jeremy Pratt Newell 312 United States"/>
    <s v="Newe"/>
  </r>
  <r>
    <n v="7632"/>
    <x v="3"/>
    <n v="0.09"/>
    <n v="130.97999999999999"/>
    <n v="30"/>
    <n v="1217"/>
    <s v="Billy Perry Browning"/>
    <x v="1"/>
    <s v="Small Business"/>
    <x v="1"/>
    <x v="1"/>
    <s v="Jumbo Drum"/>
    <x v="185"/>
    <n v="54595"/>
    <n v="0.78"/>
    <x v="0"/>
    <x v="1"/>
    <x v="15"/>
    <s v="Boston"/>
    <n v="2112"/>
    <x v="65"/>
    <n v="2015"/>
    <x v="4"/>
    <n v="28"/>
    <d v="2015-05-01T00:00:00"/>
    <n v="3"/>
    <n v="-421.76"/>
    <n v="41"/>
    <x v="685"/>
    <x v="1"/>
    <s v="Billy Perry Browning Office Star - Contemporary Task Swivel chair with 2-way adjustable arms, Plum United States"/>
    <s v="Offi"/>
  </r>
  <r>
    <n v="25631"/>
    <x v="3"/>
    <n v="0.02"/>
    <n v="8.34"/>
    <n v="2.64"/>
    <n v="1226"/>
    <s v="Ken Cash"/>
    <x v="2"/>
    <s v="Small Business"/>
    <x v="0"/>
    <x v="12"/>
    <s v="Small Pack"/>
    <x v="120"/>
    <n v="90800"/>
    <n v="0.59"/>
    <x v="0"/>
    <x v="1"/>
    <x v="31"/>
    <s v="Pawtucket"/>
    <n v="2861"/>
    <x v="65"/>
    <n v="2015"/>
    <x v="4"/>
    <n v="28"/>
    <d v="2015-04-30T00:00:00"/>
    <n v="2"/>
    <n v="6.79"/>
    <n v="8"/>
    <x v="686"/>
    <x v="0"/>
    <s v="Ken Cash Acme® Elite Stainless Steel Scissors United States"/>
    <s v="Acme"/>
  </r>
  <r>
    <n v="25632"/>
    <x v="3"/>
    <n v="0.09"/>
    <n v="130.97999999999999"/>
    <n v="30"/>
    <n v="1227"/>
    <s v="Elsie Hwang"/>
    <x v="1"/>
    <s v="Small Business"/>
    <x v="1"/>
    <x v="1"/>
    <s v="Jumbo Drum"/>
    <x v="185"/>
    <n v="90800"/>
    <n v="0.78"/>
    <x v="0"/>
    <x v="1"/>
    <x v="9"/>
    <s v="South Burlington"/>
    <n v="5403"/>
    <x v="65"/>
    <n v="2015"/>
    <x v="4"/>
    <n v="28"/>
    <d v="2015-05-01T00:00:00"/>
    <n v="3"/>
    <n v="-421.76"/>
    <n v="10"/>
    <x v="687"/>
    <x v="1"/>
    <s v="Elsie Hwang Office Star - Contemporary Task Swivel chair with 2-way adjustable arms, Plum United States"/>
    <s v="Offi"/>
  </r>
  <r>
    <n v="7810"/>
    <x v="3"/>
    <n v="0"/>
    <n v="7.1"/>
    <n v="6.05"/>
    <n v="1228"/>
    <s v="Hazel Jennings"/>
    <x v="2"/>
    <s v="Small Business"/>
    <x v="0"/>
    <x v="8"/>
    <s v="Small Box"/>
    <x v="227"/>
    <n v="55874"/>
    <n v="0.39"/>
    <x v="0"/>
    <x v="1"/>
    <x v="19"/>
    <s v="Philadelphia"/>
    <n v="19140"/>
    <x v="160"/>
    <n v="2015"/>
    <x v="2"/>
    <n v="16"/>
    <d v="2015-02-17T00:00:00"/>
    <n v="1"/>
    <n v="-60.145000000000003"/>
    <n v="28"/>
    <x v="688"/>
    <x v="1"/>
    <s v="Hazel Jennings Wilson Jones Hanging View Binder, White, 1&quot; United States"/>
    <s v="Wils"/>
  </r>
  <r>
    <n v="7811"/>
    <x v="3"/>
    <n v="0.01"/>
    <n v="4.9800000000000004"/>
    <n v="4.62"/>
    <n v="1228"/>
    <s v="Hazel Jennings"/>
    <x v="0"/>
    <s v="Small Business"/>
    <x v="2"/>
    <x v="13"/>
    <s v="Small Pack"/>
    <x v="139"/>
    <n v="55874"/>
    <n v="0.64"/>
    <x v="0"/>
    <x v="1"/>
    <x v="19"/>
    <s v="Philadelphia"/>
    <n v="19140"/>
    <x v="160"/>
    <n v="2015"/>
    <x v="2"/>
    <n v="16"/>
    <d v="2015-02-18T00:00:00"/>
    <n v="2"/>
    <n v="-111.72"/>
    <n v="41"/>
    <x v="689"/>
    <x v="1"/>
    <s v="Hazel Jennings Imation 3.5&quot;, DISKETTE 44766 HGHLD3.52HD/FM, 10/Pack United States"/>
    <s v="Imat"/>
  </r>
  <r>
    <n v="7812"/>
    <x v="3"/>
    <n v="0.06"/>
    <n v="5.68"/>
    <n v="1.39"/>
    <n v="1228"/>
    <s v="Hazel Jennings"/>
    <x v="2"/>
    <s v="Small Business"/>
    <x v="0"/>
    <x v="4"/>
    <s v="Small Box"/>
    <x v="360"/>
    <n v="55874"/>
    <n v="0.38"/>
    <x v="0"/>
    <x v="1"/>
    <x v="19"/>
    <s v="Philadelphia"/>
    <n v="19140"/>
    <x v="160"/>
    <n v="2015"/>
    <x v="2"/>
    <n v="16"/>
    <d v="2015-02-16T00:00:00"/>
    <n v="0"/>
    <n v="33.01"/>
    <n v="24"/>
    <x v="690"/>
    <x v="0"/>
    <s v="Hazel Jennings Staples Standard Envelopes United States"/>
    <s v="Stap"/>
  </r>
  <r>
    <n v="25811"/>
    <x v="3"/>
    <n v="0.01"/>
    <n v="4.9800000000000004"/>
    <n v="4.62"/>
    <n v="1229"/>
    <s v="Patrick Byrne"/>
    <x v="0"/>
    <s v="Small Business"/>
    <x v="2"/>
    <x v="13"/>
    <s v="Small Pack"/>
    <x v="139"/>
    <n v="90378"/>
    <n v="0.64"/>
    <x v="0"/>
    <x v="2"/>
    <x v="7"/>
    <s v="Sulphur Springs"/>
    <n v="75482"/>
    <x v="160"/>
    <n v="2015"/>
    <x v="2"/>
    <n v="16"/>
    <d v="2015-02-18T00:00:00"/>
    <n v="2"/>
    <n v="-111.72"/>
    <n v="10"/>
    <x v="691"/>
    <x v="1"/>
    <s v="Patrick Byrne Imation 3.5&quot;, DISKETTE 44766 HGHLD3.52HD/FM, 10/Pack United States"/>
    <s v="Imat"/>
  </r>
  <r>
    <n v="21206"/>
    <x v="2"/>
    <n v="0.1"/>
    <n v="120.98"/>
    <n v="9.07"/>
    <n v="1233"/>
    <s v="Gary Hester"/>
    <x v="0"/>
    <s v="Consumer"/>
    <x v="0"/>
    <x v="8"/>
    <s v="Small Box"/>
    <x v="470"/>
    <n v="89375"/>
    <n v="0.35"/>
    <x v="0"/>
    <x v="2"/>
    <x v="7"/>
    <s v="Flower Mound"/>
    <n v="75028"/>
    <x v="37"/>
    <n v="2015"/>
    <x v="4"/>
    <n v="9"/>
    <d v="2015-04-11T00:00:00"/>
    <n v="2"/>
    <n v="297.45715999999999"/>
    <n v="5"/>
    <x v="692"/>
    <x v="0"/>
    <s v="Gary Hester GBC VeloBinder Electric Binding Machine United States"/>
    <s v="GBC "/>
  </r>
  <r>
    <n v="21207"/>
    <x v="2"/>
    <n v="0.02"/>
    <n v="152.47999999999999"/>
    <n v="6.5"/>
    <n v="1233"/>
    <s v="Gary Hester"/>
    <x v="0"/>
    <s v="Consumer"/>
    <x v="2"/>
    <x v="13"/>
    <s v="Small Box"/>
    <x v="208"/>
    <n v="89375"/>
    <n v="0.74"/>
    <x v="0"/>
    <x v="2"/>
    <x v="7"/>
    <s v="Flower Mound"/>
    <n v="75028"/>
    <x v="37"/>
    <n v="2015"/>
    <x v="4"/>
    <n v="9"/>
    <d v="2015-04-11T00:00:00"/>
    <n v="2"/>
    <n v="-564.60239999999999"/>
    <n v="1"/>
    <x v="693"/>
    <x v="1"/>
    <s v="Gary Hester Adesso Programmable 142-Key Keyboard United States"/>
    <s v="Ades"/>
  </r>
  <r>
    <n v="19874"/>
    <x v="0"/>
    <n v="0.09"/>
    <n v="99.99"/>
    <n v="19.989999999999998"/>
    <n v="1233"/>
    <s v="Gary Hester"/>
    <x v="2"/>
    <s v="Consumer"/>
    <x v="2"/>
    <x v="13"/>
    <s v="Small Box"/>
    <x v="419"/>
    <n v="89376"/>
    <n v="0.52"/>
    <x v="0"/>
    <x v="2"/>
    <x v="7"/>
    <s v="Flower Mound"/>
    <n v="75028"/>
    <x v="141"/>
    <n v="2015"/>
    <x v="1"/>
    <n v="4"/>
    <d v="2015-06-06T00:00:00"/>
    <n v="2"/>
    <n v="-161.47499999999999"/>
    <n v="1"/>
    <x v="694"/>
    <x v="1"/>
    <s v="Gary Hester US Robotics 56K V.92 External Faxmodem United States"/>
    <s v="US R"/>
  </r>
  <r>
    <n v="19875"/>
    <x v="0"/>
    <n v="0.04"/>
    <n v="205.99"/>
    <n v="5.26"/>
    <n v="1233"/>
    <s v="Gary Hester"/>
    <x v="2"/>
    <s v="Consumer"/>
    <x v="2"/>
    <x v="5"/>
    <s v="Small Box"/>
    <x v="291"/>
    <n v="89376"/>
    <n v="0.56000000000000005"/>
    <x v="0"/>
    <x v="2"/>
    <x v="7"/>
    <s v="Flower Mound"/>
    <n v="75028"/>
    <x v="141"/>
    <n v="2015"/>
    <x v="1"/>
    <n v="4"/>
    <d v="2015-06-05T00:00:00"/>
    <n v="1"/>
    <n v="-0.81400000000001005"/>
    <n v="6"/>
    <x v="695"/>
    <x v="1"/>
    <s v="Gary Hester i470 United States"/>
    <s v="i470"/>
  </r>
  <r>
    <n v="20592"/>
    <x v="3"/>
    <n v="0.03"/>
    <n v="128.24"/>
    <n v="12.65"/>
    <n v="1237"/>
    <s v="Eva Simpson"/>
    <x v="2"/>
    <s v="Corporate"/>
    <x v="1"/>
    <x v="1"/>
    <s v="Medium Box"/>
    <x v="212"/>
    <n v="86075"/>
    <n v="0"/>
    <x v="0"/>
    <x v="2"/>
    <x v="7"/>
    <s v="Carrollton"/>
    <n v="75007"/>
    <x v="70"/>
    <n v="2015"/>
    <x v="0"/>
    <n v="31"/>
    <d v="2015-02-02T00:00:00"/>
    <n v="2"/>
    <n v="790.46399999999983"/>
    <n v="9"/>
    <x v="696"/>
    <x v="0"/>
    <s v="Eva Simpson SAFCO Folding Chair Trolley United States"/>
    <s v="SAFC"/>
  </r>
  <r>
    <n v="18625"/>
    <x v="1"/>
    <n v="0.02"/>
    <n v="7.38"/>
    <n v="5.21"/>
    <n v="1237"/>
    <s v="Eva Simpson"/>
    <x v="2"/>
    <s v="Corporate"/>
    <x v="1"/>
    <x v="2"/>
    <s v="Small Box"/>
    <x v="143"/>
    <n v="86076"/>
    <n v="0.56000000000000005"/>
    <x v="0"/>
    <x v="2"/>
    <x v="7"/>
    <s v="Carrollton"/>
    <n v="75007"/>
    <x v="48"/>
    <n v="2015"/>
    <x v="5"/>
    <n v="29"/>
    <d v="2015-03-30T00:00:00"/>
    <n v="1"/>
    <n v="7.74"/>
    <n v="3"/>
    <x v="697"/>
    <x v="0"/>
    <s v="Eva Simpson Eldon® Expressions™ Wood Desk Accessories, Oak United States"/>
    <s v="Eldo"/>
  </r>
  <r>
    <n v="20432"/>
    <x v="3"/>
    <n v="0.05"/>
    <n v="300.98"/>
    <n v="13.99"/>
    <n v="1237"/>
    <s v="Eva Simpson"/>
    <x v="2"/>
    <s v="Corporate"/>
    <x v="2"/>
    <x v="6"/>
    <s v="Medium Box"/>
    <x v="471"/>
    <n v="86077"/>
    <n v="0.39"/>
    <x v="0"/>
    <x v="2"/>
    <x v="7"/>
    <s v="Carrollton"/>
    <n v="75007"/>
    <x v="40"/>
    <n v="2015"/>
    <x v="3"/>
    <n v="25"/>
    <d v="2015-05-26T00:00:00"/>
    <n v="1"/>
    <n v="3985.3089"/>
    <n v="20"/>
    <x v="698"/>
    <x v="0"/>
    <s v="Eva Simpson Polycom VoiceStation 100 United States"/>
    <s v="Poly"/>
  </r>
  <r>
    <n v="20433"/>
    <x v="3"/>
    <n v="0.04"/>
    <n v="205.99"/>
    <n v="5"/>
    <n v="1237"/>
    <s v="Eva Simpson"/>
    <x v="0"/>
    <s v="Corporate"/>
    <x v="2"/>
    <x v="5"/>
    <s v="Small Box"/>
    <x v="472"/>
    <n v="86077"/>
    <n v="0.59"/>
    <x v="0"/>
    <x v="2"/>
    <x v="7"/>
    <s v="Carrollton"/>
    <n v="75007"/>
    <x v="40"/>
    <n v="2015"/>
    <x v="3"/>
    <n v="25"/>
    <d v="2015-05-26T00:00:00"/>
    <n v="1"/>
    <n v="13.956800000000015"/>
    <n v="11"/>
    <x v="699"/>
    <x v="0"/>
    <s v="Eva Simpson Phone 918 United States"/>
    <s v="Phon"/>
  </r>
  <r>
    <n v="20593"/>
    <x v="3"/>
    <n v="0.01"/>
    <n v="160.97999999999999"/>
    <n v="30"/>
    <n v="1238"/>
    <s v="April Bowers"/>
    <x v="1"/>
    <s v="Corporate"/>
    <x v="1"/>
    <x v="1"/>
    <s v="Jumbo Drum"/>
    <x v="48"/>
    <n v="86075"/>
    <n v="0.62"/>
    <x v="0"/>
    <x v="2"/>
    <x v="7"/>
    <s v="Cedar Hill"/>
    <n v="75104"/>
    <x v="70"/>
    <n v="2015"/>
    <x v="0"/>
    <n v="31"/>
    <d v="2015-02-02T00:00:00"/>
    <n v="2"/>
    <n v="788.79"/>
    <n v="10"/>
    <x v="700"/>
    <x v="0"/>
    <s v="April Bowers Office Star - Mid Back Dual function Ergonomic High Back Chair with 2-Way Adjustable Arms United States"/>
    <s v="Offi"/>
  </r>
  <r>
    <n v="20920"/>
    <x v="1"/>
    <n v="0"/>
    <n v="387.99"/>
    <n v="19.989999999999998"/>
    <n v="1241"/>
    <s v="Bradley Schroeder"/>
    <x v="2"/>
    <s v="Corporate"/>
    <x v="0"/>
    <x v="8"/>
    <s v="Small Box"/>
    <x v="473"/>
    <n v="90880"/>
    <n v="0.38"/>
    <x v="0"/>
    <x v="3"/>
    <x v="43"/>
    <s v="Auburn"/>
    <n v="36830"/>
    <x v="44"/>
    <n v="2015"/>
    <x v="5"/>
    <n v="16"/>
    <d v="2015-03-17T00:00:00"/>
    <n v="1"/>
    <n v="-70.14"/>
    <n v="23"/>
    <x v="701"/>
    <x v="1"/>
    <s v="Bradley Schroeder Fellowes PB300 Plastic Comb Binding Machine United States"/>
    <s v="Fell"/>
  </r>
  <r>
    <n v="20233"/>
    <x v="2"/>
    <n v="0.06"/>
    <n v="200.97"/>
    <n v="15.59"/>
    <n v="1241"/>
    <s v="Bradley Schroeder"/>
    <x v="1"/>
    <s v="Small Business"/>
    <x v="2"/>
    <x v="6"/>
    <s v="Jumbo Drum"/>
    <x v="474"/>
    <n v="90881"/>
    <n v="0.36"/>
    <x v="0"/>
    <x v="3"/>
    <x v="43"/>
    <s v="Auburn"/>
    <n v="36830"/>
    <x v="78"/>
    <n v="2015"/>
    <x v="5"/>
    <n v="25"/>
    <d v="2015-03-25T00:00:00"/>
    <n v="0"/>
    <n v="531.61799999999994"/>
    <n v="7"/>
    <x v="702"/>
    <x v="0"/>
    <s v="Bradley Schroeder Hewlett-Packard Deskjet 6122 Color Inkjet Printer United States"/>
    <s v="Hewl"/>
  </r>
  <r>
    <n v="5117"/>
    <x v="0"/>
    <n v="0.1"/>
    <n v="22.38"/>
    <n v="15.1"/>
    <n v="1246"/>
    <s v="Lois Hansen"/>
    <x v="2"/>
    <s v="Home Office"/>
    <x v="0"/>
    <x v="8"/>
    <s v="Small Box"/>
    <x v="429"/>
    <n v="36452"/>
    <n v="0.38"/>
    <x v="0"/>
    <x v="1"/>
    <x v="4"/>
    <s v="New York City"/>
    <n v="10009"/>
    <x v="121"/>
    <n v="2015"/>
    <x v="4"/>
    <n v="5"/>
    <d v="2015-04-06T00:00:00"/>
    <n v="1"/>
    <n v="-107.51349999999999"/>
    <n v="26"/>
    <x v="703"/>
    <x v="1"/>
    <s v="Lois Hansen Avery Flip-Chart Easel Binder, Black United States"/>
    <s v="Aver"/>
  </r>
  <r>
    <n v="5118"/>
    <x v="0"/>
    <n v="0.04"/>
    <n v="6.98"/>
    <n v="2.83"/>
    <n v="1246"/>
    <s v="Lois Hansen"/>
    <x v="2"/>
    <s v="Home Office"/>
    <x v="1"/>
    <x v="2"/>
    <s v="Small Pack"/>
    <x v="475"/>
    <n v="36452"/>
    <n v="0.37"/>
    <x v="0"/>
    <x v="1"/>
    <x v="4"/>
    <s v="New York City"/>
    <n v="10009"/>
    <x v="121"/>
    <n v="2015"/>
    <x v="4"/>
    <n v="5"/>
    <d v="2015-04-07T00:00:00"/>
    <n v="2"/>
    <n v="46.01"/>
    <n v="18"/>
    <x v="704"/>
    <x v="0"/>
    <s v="Lois Hansen G.E. Halogen Desk Lamp Bulbs United States"/>
    <s v="G.E."/>
  </r>
  <r>
    <n v="6581"/>
    <x v="4"/>
    <n v="0.03"/>
    <n v="256.99"/>
    <n v="11.25"/>
    <n v="1246"/>
    <s v="Lois Hansen"/>
    <x v="2"/>
    <s v="Home Office"/>
    <x v="2"/>
    <x v="13"/>
    <s v="Small Box"/>
    <x v="476"/>
    <n v="46853"/>
    <n v="0.51"/>
    <x v="0"/>
    <x v="1"/>
    <x v="4"/>
    <s v="New York City"/>
    <n v="10009"/>
    <x v="55"/>
    <n v="2015"/>
    <x v="3"/>
    <n v="22"/>
    <d v="2015-05-22T00:00:00"/>
    <n v="0"/>
    <n v="1489.8"/>
    <n v="32"/>
    <x v="705"/>
    <x v="0"/>
    <s v="Lois Hansen Hayes Optima 56K V.90 Internal Voice Modem United States"/>
    <s v="Haye"/>
  </r>
  <r>
    <n v="23117"/>
    <x v="0"/>
    <n v="0.1"/>
    <n v="22.38"/>
    <n v="15.1"/>
    <n v="1247"/>
    <s v="Henry O'Connell"/>
    <x v="2"/>
    <s v="Home Office"/>
    <x v="0"/>
    <x v="8"/>
    <s v="Small Box"/>
    <x v="429"/>
    <n v="91555"/>
    <n v="0.38"/>
    <x v="0"/>
    <x v="2"/>
    <x v="7"/>
    <s v="Leander"/>
    <n v="78641"/>
    <x v="121"/>
    <n v="2015"/>
    <x v="4"/>
    <n v="5"/>
    <d v="2015-04-06T00:00:00"/>
    <n v="1"/>
    <n v="-107.51349999999999"/>
    <n v="7"/>
    <x v="706"/>
    <x v="1"/>
    <s v="Henry O'Connell Avery Flip-Chart Easel Binder, Black United States"/>
    <s v="Aver"/>
  </r>
  <r>
    <n v="23118"/>
    <x v="0"/>
    <n v="0.04"/>
    <n v="6.98"/>
    <n v="2.83"/>
    <n v="1247"/>
    <s v="Henry O'Connell"/>
    <x v="2"/>
    <s v="Home Office"/>
    <x v="1"/>
    <x v="2"/>
    <s v="Small Pack"/>
    <x v="475"/>
    <n v="91555"/>
    <n v="0.37"/>
    <x v="0"/>
    <x v="2"/>
    <x v="7"/>
    <s v="Leander"/>
    <n v="78641"/>
    <x v="121"/>
    <n v="2015"/>
    <x v="4"/>
    <n v="5"/>
    <d v="2015-04-07T00:00:00"/>
    <n v="2"/>
    <n v="24.819299999999998"/>
    <n v="5"/>
    <x v="707"/>
    <x v="0"/>
    <s v="Henry O'Connell G.E. Halogen Desk Lamp Bulbs United States"/>
    <s v="G.E."/>
  </r>
  <r>
    <n v="18413"/>
    <x v="0"/>
    <n v="0"/>
    <n v="3.89"/>
    <n v="7.01"/>
    <n v="1250"/>
    <s v="Kara Patton"/>
    <x v="2"/>
    <s v="Corporate"/>
    <x v="0"/>
    <x v="8"/>
    <s v="Small Box"/>
    <x v="477"/>
    <n v="87877"/>
    <n v="0.37"/>
    <x v="0"/>
    <x v="2"/>
    <x v="12"/>
    <s v="Carpentersville"/>
    <n v="60110"/>
    <x v="37"/>
    <n v="2015"/>
    <x v="4"/>
    <n v="9"/>
    <d v="2015-04-09T00:00:00"/>
    <n v="0"/>
    <n v="-255.16890000000001"/>
    <n v="21"/>
    <x v="708"/>
    <x v="1"/>
    <s v="Kara Patton Avery Binder Labels United States"/>
    <s v="Aver"/>
  </r>
  <r>
    <n v="18414"/>
    <x v="0"/>
    <n v="0.09"/>
    <n v="120.98"/>
    <n v="30"/>
    <n v="1250"/>
    <s v="Kara Patton"/>
    <x v="1"/>
    <s v="Corporate"/>
    <x v="1"/>
    <x v="1"/>
    <s v="Jumbo Drum"/>
    <x v="478"/>
    <n v="87877"/>
    <n v="0.64"/>
    <x v="0"/>
    <x v="2"/>
    <x v="12"/>
    <s v="Carpentersville"/>
    <n v="60110"/>
    <x v="37"/>
    <n v="2015"/>
    <x v="4"/>
    <n v="9"/>
    <d v="2015-04-11T00:00:00"/>
    <n v="2"/>
    <n v="74.004800000000003"/>
    <n v="22"/>
    <x v="709"/>
    <x v="0"/>
    <s v="Kara Patton Hon Every-Day® Chair Series Swivel Task Chairs United States"/>
    <s v="Hon "/>
  </r>
  <r>
    <n v="18415"/>
    <x v="0"/>
    <n v="0.1"/>
    <n v="30.98"/>
    <n v="5.76"/>
    <n v="1250"/>
    <s v="Kara Patton"/>
    <x v="2"/>
    <s v="Corporate"/>
    <x v="0"/>
    <x v="7"/>
    <s v="Small Box"/>
    <x v="479"/>
    <n v="87877"/>
    <n v="0.4"/>
    <x v="0"/>
    <x v="2"/>
    <x v="12"/>
    <s v="Carpentersville"/>
    <n v="60110"/>
    <x v="37"/>
    <n v="2015"/>
    <x v="4"/>
    <n v="9"/>
    <d v="2015-04-10T00:00:00"/>
    <n v="1"/>
    <n v="109.42479999999999"/>
    <n v="8"/>
    <x v="710"/>
    <x v="0"/>
    <s v="Kara Patton IBM Multi-Purpose Copy Paper, 8 1/2 x 11&quot;, Case United States"/>
    <s v="IBM "/>
  </r>
  <r>
    <n v="19322"/>
    <x v="4"/>
    <n v="0.02"/>
    <n v="46.89"/>
    <n v="5.0999999999999996"/>
    <n v="1253"/>
    <s v="Vickie Coates"/>
    <x v="2"/>
    <s v="Home Office"/>
    <x v="0"/>
    <x v="15"/>
    <s v="Medium Box"/>
    <x v="480"/>
    <n v="89981"/>
    <n v="0.46"/>
    <x v="0"/>
    <x v="2"/>
    <x v="7"/>
    <s v="Cedar Park"/>
    <n v="78613"/>
    <x v="45"/>
    <n v="2015"/>
    <x v="4"/>
    <n v="23"/>
    <d v="2015-04-23T00:00:00"/>
    <n v="0"/>
    <n v="421.34849999999994"/>
    <n v="13"/>
    <x v="711"/>
    <x v="0"/>
    <s v="Vickie Coates Bionaire Personal Warm Mist Humidifier/Vaporizer United States"/>
    <s v="Bion"/>
  </r>
  <r>
    <n v="19323"/>
    <x v="4"/>
    <n v="0.05"/>
    <n v="140.97999999999999"/>
    <n v="36.090000000000003"/>
    <n v="1253"/>
    <s v="Vickie Coates"/>
    <x v="1"/>
    <s v="Home Office"/>
    <x v="1"/>
    <x v="14"/>
    <s v="Jumbo Box"/>
    <x v="481"/>
    <n v="89981"/>
    <n v="0.77"/>
    <x v="0"/>
    <x v="2"/>
    <x v="7"/>
    <s v="Cedar Park"/>
    <n v="78613"/>
    <x v="45"/>
    <n v="2015"/>
    <x v="4"/>
    <n v="23"/>
    <d v="2015-04-25T00:00:00"/>
    <n v="2"/>
    <n v="-373.09"/>
    <n v="5"/>
    <x v="712"/>
    <x v="1"/>
    <s v="Vickie Coates Sauder Forest Hills Library, Woodland Oak Finish United States"/>
    <s v="Saud"/>
  </r>
  <r>
    <n v="19324"/>
    <x v="4"/>
    <n v="0.1"/>
    <n v="212.6"/>
    <n v="110.2"/>
    <n v="1253"/>
    <s v="Vickie Coates"/>
    <x v="1"/>
    <s v="Home Office"/>
    <x v="1"/>
    <x v="11"/>
    <s v="Jumbo Box"/>
    <x v="482"/>
    <n v="89981"/>
    <n v="0.73"/>
    <x v="0"/>
    <x v="2"/>
    <x v="7"/>
    <s v="Cedar Park"/>
    <n v="78613"/>
    <x v="45"/>
    <n v="2015"/>
    <x v="4"/>
    <n v="23"/>
    <d v="2015-04-25T00:00:00"/>
    <n v="2"/>
    <n v="-3465.0720000000001"/>
    <n v="12"/>
    <x v="713"/>
    <x v="1"/>
    <s v="Vickie Coates Bush Advantage Collection® Round Conference Table United States"/>
    <s v="Bush"/>
  </r>
  <r>
    <n v="23455"/>
    <x v="3"/>
    <n v="0.04"/>
    <n v="2.08"/>
    <n v="1.49"/>
    <n v="1254"/>
    <s v="Anne Bland"/>
    <x v="2"/>
    <s v="Home Office"/>
    <x v="0"/>
    <x v="8"/>
    <s v="Small Box"/>
    <x v="483"/>
    <n v="89982"/>
    <n v="0.36"/>
    <x v="0"/>
    <x v="2"/>
    <x v="7"/>
    <s v="Channelview"/>
    <n v="77530"/>
    <x v="8"/>
    <n v="2015"/>
    <x v="3"/>
    <n v="21"/>
    <d v="2015-05-23T00:00:00"/>
    <n v="2"/>
    <n v="-11.281500000000001"/>
    <n v="16"/>
    <x v="714"/>
    <x v="1"/>
    <s v="Anne Bland Economy Binders United States"/>
    <s v="Econ"/>
  </r>
  <r>
    <n v="23815"/>
    <x v="2"/>
    <n v="0.06"/>
    <n v="80.98"/>
    <n v="35"/>
    <n v="1254"/>
    <s v="Anne Bland"/>
    <x v="2"/>
    <s v="Home Office"/>
    <x v="0"/>
    <x v="10"/>
    <s v="Large Box"/>
    <x v="484"/>
    <n v="89983"/>
    <n v="0.81"/>
    <x v="0"/>
    <x v="2"/>
    <x v="7"/>
    <s v="Channelview"/>
    <n v="77530"/>
    <x v="14"/>
    <n v="2015"/>
    <x v="5"/>
    <n v="12"/>
    <d v="2015-03-13T00:00:00"/>
    <n v="1"/>
    <n v="-218.77"/>
    <n v="2"/>
    <x v="715"/>
    <x v="1"/>
    <s v="Anne Bland Carina Double Wide Media Storage Towers in Natural &amp; Black United States"/>
    <s v="Cari"/>
  </r>
  <r>
    <n v="23926"/>
    <x v="3"/>
    <n v="0.06"/>
    <n v="3.95"/>
    <n v="2"/>
    <n v="1254"/>
    <s v="Anne Bland"/>
    <x v="2"/>
    <s v="Home Office"/>
    <x v="0"/>
    <x v="3"/>
    <s v="Wrap Bag"/>
    <x v="485"/>
    <n v="89984"/>
    <n v="0.53"/>
    <x v="0"/>
    <x v="2"/>
    <x v="7"/>
    <s v="Channelview"/>
    <n v="77530"/>
    <x v="120"/>
    <n v="2015"/>
    <x v="5"/>
    <n v="24"/>
    <d v="2015-03-25T00:00:00"/>
    <n v="1"/>
    <n v="-9.68"/>
    <n v="5"/>
    <x v="716"/>
    <x v="1"/>
    <s v="Anne Bland Advantus Map Pennant Flags and Round Head Tacks United States"/>
    <s v="Adva"/>
  </r>
  <r>
    <n v="18131"/>
    <x v="3"/>
    <n v="0.01"/>
    <n v="115.99"/>
    <n v="56.14"/>
    <n v="1257"/>
    <s v="Ryan Foster"/>
    <x v="1"/>
    <s v="Home Office"/>
    <x v="2"/>
    <x v="6"/>
    <s v="Jumbo Drum"/>
    <x v="486"/>
    <n v="86535"/>
    <n v="0.4"/>
    <x v="0"/>
    <x v="0"/>
    <x v="21"/>
    <s v="Aurora"/>
    <n v="80013"/>
    <x v="55"/>
    <n v="2015"/>
    <x v="3"/>
    <n v="22"/>
    <d v="2015-05-23T00:00:00"/>
    <n v="1"/>
    <n v="-164.39520000000002"/>
    <n v="5"/>
    <x v="717"/>
    <x v="1"/>
    <s v="Ryan Foster Hewlett-Packard Deskjet 5550 Color Inkjet Printer United States"/>
    <s v="Hewl"/>
  </r>
  <r>
    <n v="18693"/>
    <x v="2"/>
    <n v="0.04"/>
    <n v="2.52"/>
    <n v="1.92"/>
    <n v="1257"/>
    <s v="Ryan Foster"/>
    <x v="2"/>
    <s v="Home Office"/>
    <x v="0"/>
    <x v="12"/>
    <s v="Wrap Bag"/>
    <x v="487"/>
    <n v="86536"/>
    <n v="0.82"/>
    <x v="0"/>
    <x v="0"/>
    <x v="21"/>
    <s v="Aurora"/>
    <n v="80013"/>
    <x v="158"/>
    <n v="2015"/>
    <x v="4"/>
    <n v="24"/>
    <d v="2015-04-24T00:00:00"/>
    <n v="0"/>
    <n v="-8.2080000000000002"/>
    <n v="1"/>
    <x v="718"/>
    <x v="1"/>
    <s v="Ryan Foster Letter Slitter United States"/>
    <s v="Lett"/>
  </r>
  <r>
    <n v="24939"/>
    <x v="0"/>
    <n v="0.03"/>
    <n v="3.69"/>
    <n v="2.5"/>
    <n v="1259"/>
    <s v="Keith Hobbs"/>
    <x v="0"/>
    <s v="Home Office"/>
    <x v="0"/>
    <x v="4"/>
    <s v="Small Box"/>
    <x v="488"/>
    <n v="86534"/>
    <n v="0.39"/>
    <x v="0"/>
    <x v="3"/>
    <x v="35"/>
    <s v="Danville"/>
    <n v="40422"/>
    <x v="18"/>
    <n v="2015"/>
    <x v="4"/>
    <n v="20"/>
    <d v="2015-04-20T00:00:00"/>
    <n v="0"/>
    <n v="-2196.6840000000002"/>
    <n v="9"/>
    <x v="207"/>
    <x v="1"/>
    <s v="Keith Hobbs Colored Envelopes United States"/>
    <s v="Colo"/>
  </r>
  <r>
    <n v="21771"/>
    <x v="2"/>
    <n v="0.02"/>
    <n v="73.98"/>
    <n v="14.52"/>
    <n v="1261"/>
    <s v="Vickie Gonzalez"/>
    <x v="2"/>
    <s v="Home Office"/>
    <x v="2"/>
    <x v="13"/>
    <s v="Small Box"/>
    <x v="414"/>
    <n v="89730"/>
    <n v="0.65"/>
    <x v="0"/>
    <x v="0"/>
    <x v="21"/>
    <s v="Broomfield"/>
    <n v="80020"/>
    <x v="163"/>
    <n v="2015"/>
    <x v="3"/>
    <n v="7"/>
    <d v="2015-05-10T00:00:00"/>
    <n v="3"/>
    <n v="43.538000000000011"/>
    <n v="5"/>
    <x v="719"/>
    <x v="0"/>
    <s v="Vickie Gonzalez Keytronic French Keyboard United States"/>
    <s v="Keyt"/>
  </r>
  <r>
    <n v="24559"/>
    <x v="2"/>
    <n v="0.05"/>
    <n v="5.28"/>
    <n v="6.26"/>
    <n v="1265"/>
    <s v="Danielle Kramer"/>
    <x v="2"/>
    <s v="Home Office"/>
    <x v="0"/>
    <x v="7"/>
    <s v="Small Box"/>
    <x v="489"/>
    <n v="89729"/>
    <n v="0.4"/>
    <x v="0"/>
    <x v="2"/>
    <x v="23"/>
    <s v="Altus"/>
    <n v="73521"/>
    <x v="164"/>
    <n v="2015"/>
    <x v="1"/>
    <n v="11"/>
    <d v="2015-06-12T00:00:00"/>
    <n v="1"/>
    <n v="-11.376000000000001"/>
    <n v="1"/>
    <x v="720"/>
    <x v="1"/>
    <s v="Danielle Kramer Xerox 1928 United States"/>
    <s v="Xero"/>
  </r>
  <r>
    <n v="22363"/>
    <x v="2"/>
    <n v="0.01"/>
    <n v="13.99"/>
    <n v="7.51"/>
    <n v="1267"/>
    <s v="Rosemary Branch"/>
    <x v="2"/>
    <s v="Corporate"/>
    <x v="2"/>
    <x v="6"/>
    <s v="Medium Box"/>
    <x v="490"/>
    <n v="89514"/>
    <n v="0.39"/>
    <x v="0"/>
    <x v="3"/>
    <x v="26"/>
    <s v="Boca Raton"/>
    <n v="33433"/>
    <x v="104"/>
    <n v="2015"/>
    <x v="2"/>
    <n v="10"/>
    <d v="2015-02-11T00:00:00"/>
    <n v="1"/>
    <n v="533.74199999999996"/>
    <n v="2"/>
    <x v="721"/>
    <x v="0"/>
    <s v="Rosemary Branch Sharp EL500L Fraction Calculator United States"/>
    <s v="Shar"/>
  </r>
  <r>
    <n v="21848"/>
    <x v="1"/>
    <n v="0.08"/>
    <n v="128.24"/>
    <n v="12.65"/>
    <n v="1267"/>
    <s v="Rosemary Branch"/>
    <x v="2"/>
    <s v="Corporate"/>
    <x v="1"/>
    <x v="1"/>
    <s v="Medium Box"/>
    <x v="212"/>
    <n v="89515"/>
    <n v="0"/>
    <x v="0"/>
    <x v="3"/>
    <x v="26"/>
    <s v="Boca Raton"/>
    <n v="33433"/>
    <x v="3"/>
    <n v="2015"/>
    <x v="3"/>
    <n v="12"/>
    <d v="2015-05-13T00:00:00"/>
    <n v="1"/>
    <n v="-379.34399999999999"/>
    <n v="3"/>
    <x v="722"/>
    <x v="1"/>
    <s v="Rosemary Branch SAFCO Folding Chair Trolley United States"/>
    <s v="SAFC"/>
  </r>
  <r>
    <n v="21849"/>
    <x v="1"/>
    <n v="0.04"/>
    <n v="5.98"/>
    <n v="4.38"/>
    <n v="1267"/>
    <s v="Rosemary Branch"/>
    <x v="2"/>
    <s v="Corporate"/>
    <x v="2"/>
    <x v="13"/>
    <s v="Small Pack"/>
    <x v="491"/>
    <n v="89515"/>
    <n v="0.75"/>
    <x v="0"/>
    <x v="3"/>
    <x v="26"/>
    <s v="Boca Raton"/>
    <n v="33433"/>
    <x v="3"/>
    <n v="2015"/>
    <x v="3"/>
    <n v="12"/>
    <d v="2015-05-14T00:00:00"/>
    <n v="2"/>
    <n v="-1522.3039999999999"/>
    <n v="11"/>
    <x v="723"/>
    <x v="1"/>
    <s v="Rosemary Branch Imation 3.5&quot; DS/HD IBM Formatted Diskettes, 10/Pack United States"/>
    <s v="Imat"/>
  </r>
  <r>
    <n v="19550"/>
    <x v="3"/>
    <n v="7.0000000000000007E-2"/>
    <n v="125.99"/>
    <n v="7.69"/>
    <n v="1271"/>
    <s v="Joanne Church"/>
    <x v="2"/>
    <s v="Corporate"/>
    <x v="2"/>
    <x v="5"/>
    <s v="Small Box"/>
    <x v="19"/>
    <n v="88410"/>
    <n v="0.59"/>
    <x v="0"/>
    <x v="0"/>
    <x v="1"/>
    <s v="La Mesa"/>
    <n v="91941"/>
    <x v="37"/>
    <n v="2015"/>
    <x v="4"/>
    <n v="9"/>
    <d v="2015-04-10T00:00:00"/>
    <n v="1"/>
    <n v="588.24569999999994"/>
    <n v="8"/>
    <x v="724"/>
    <x v="0"/>
    <s v="Joanne Church StarTAC 3000 United States"/>
    <s v="Star"/>
  </r>
  <r>
    <n v="19398"/>
    <x v="4"/>
    <n v="0.1"/>
    <n v="34.229999999999997"/>
    <n v="5.0199999999999996"/>
    <n v="1271"/>
    <s v="Joanne Church"/>
    <x v="2"/>
    <s v="Corporate"/>
    <x v="1"/>
    <x v="2"/>
    <s v="Small Box"/>
    <x v="492"/>
    <n v="88411"/>
    <n v="0.55000000000000004"/>
    <x v="0"/>
    <x v="0"/>
    <x v="1"/>
    <s v="La Mesa"/>
    <n v="91941"/>
    <x v="90"/>
    <n v="2015"/>
    <x v="3"/>
    <n v="1"/>
    <d v="2015-05-06T00:00:00"/>
    <n v="5"/>
    <n v="151.56539999999998"/>
    <n v="7"/>
    <x v="725"/>
    <x v="0"/>
    <s v="Joanne Church Hand-Finished Solid Wood Document Frame United States"/>
    <s v="Hand"/>
  </r>
  <r>
    <n v="20628"/>
    <x v="2"/>
    <n v="7.0000000000000007E-2"/>
    <n v="40.98"/>
    <n v="7.47"/>
    <n v="1279"/>
    <s v="Josephine Rao"/>
    <x v="2"/>
    <s v="Corporate"/>
    <x v="0"/>
    <x v="8"/>
    <s v="Small Box"/>
    <x v="493"/>
    <n v="90114"/>
    <n v="0.37"/>
    <x v="0"/>
    <x v="2"/>
    <x v="38"/>
    <s v="Hammond"/>
    <n v="46324"/>
    <x v="151"/>
    <n v="2015"/>
    <x v="5"/>
    <n v="1"/>
    <d v="2015-03-02T00:00:00"/>
    <n v="1"/>
    <n v="54.901500000000006"/>
    <n v="2"/>
    <x v="726"/>
    <x v="0"/>
    <s v="Josephine Rao Wilson Jones Ledger-Size, Piano-Hinge Binder, 2&quot;, Blue United States"/>
    <s v="Wils"/>
  </r>
  <r>
    <n v="25005"/>
    <x v="1"/>
    <n v="0"/>
    <n v="442.14"/>
    <n v="14.7"/>
    <n v="1279"/>
    <s v="Josephine Rao"/>
    <x v="1"/>
    <s v="Corporate"/>
    <x v="2"/>
    <x v="6"/>
    <s v="Jumbo Drum"/>
    <x v="110"/>
    <n v="90115"/>
    <n v="0.56000000000000005"/>
    <x v="0"/>
    <x v="2"/>
    <x v="38"/>
    <s v="Hammond"/>
    <n v="46324"/>
    <x v="93"/>
    <n v="2015"/>
    <x v="5"/>
    <n v="5"/>
    <d v="2015-03-05T00:00:00"/>
    <n v="0"/>
    <n v="501.51"/>
    <n v="5"/>
    <x v="727"/>
    <x v="0"/>
    <s v="Josephine Rao Okidata ML390 Turbo Dot Matrix Printers United States"/>
    <s v="Okid"/>
  </r>
  <r>
    <n v="2628"/>
    <x v="2"/>
    <n v="7.0000000000000007E-2"/>
    <n v="40.98"/>
    <n v="7.47"/>
    <n v="1280"/>
    <s v="Harold Albright"/>
    <x v="2"/>
    <s v="Corporate"/>
    <x v="0"/>
    <x v="8"/>
    <s v="Small Box"/>
    <x v="493"/>
    <n v="19042"/>
    <n v="0.37"/>
    <x v="0"/>
    <x v="0"/>
    <x v="0"/>
    <s v="Seattle"/>
    <n v="98119"/>
    <x v="151"/>
    <n v="2015"/>
    <x v="5"/>
    <n v="1"/>
    <d v="2015-03-02T00:00:00"/>
    <n v="1"/>
    <n v="54.901500000000006"/>
    <n v="8"/>
    <x v="728"/>
    <x v="0"/>
    <s v="Harold Albright Wilson Jones Ledger-Size, Piano-Hinge Binder, 2&quot;, Blue United States"/>
    <s v="Wils"/>
  </r>
  <r>
    <n v="22125"/>
    <x v="4"/>
    <n v="0.1"/>
    <n v="238.4"/>
    <n v="24.49"/>
    <n v="1281"/>
    <s v="Pauline Denton"/>
    <x v="2"/>
    <s v="Small Business"/>
    <x v="1"/>
    <x v="1"/>
    <s v="Large Box"/>
    <x v="494"/>
    <n v="89112"/>
    <n v="0"/>
    <x v="0"/>
    <x v="2"/>
    <x v="38"/>
    <s v="Vincennes"/>
    <n v="47591"/>
    <x v="76"/>
    <n v="2015"/>
    <x v="0"/>
    <n v="24"/>
    <d v="2015-01-26T00:00:00"/>
    <n v="2"/>
    <n v="875.28440000000001"/>
    <n v="8"/>
    <x v="729"/>
    <x v="0"/>
    <s v="Pauline Denton Safco Contoured Stacking Chairs United States"/>
    <s v="Safc"/>
  </r>
  <r>
    <n v="22126"/>
    <x v="4"/>
    <n v="0.03"/>
    <n v="199.99"/>
    <n v="24.49"/>
    <n v="1281"/>
    <s v="Pauline Denton"/>
    <x v="0"/>
    <s v="Small Business"/>
    <x v="2"/>
    <x v="16"/>
    <s v="Large Box"/>
    <x v="495"/>
    <n v="89112"/>
    <n v="0.46"/>
    <x v="0"/>
    <x v="2"/>
    <x v="38"/>
    <s v="Vincennes"/>
    <n v="47591"/>
    <x v="76"/>
    <n v="2015"/>
    <x v="0"/>
    <n v="24"/>
    <d v="2015-01-26T00:00:00"/>
    <n v="2"/>
    <n v="727.73609999999996"/>
    <n v="5"/>
    <x v="730"/>
    <x v="0"/>
    <s v="Pauline Denton Canon PC-428 Personal Copier United States"/>
    <s v="Cano"/>
  </r>
  <r>
    <n v="4125"/>
    <x v="4"/>
    <n v="0.1"/>
    <n v="238.4"/>
    <n v="24.49"/>
    <n v="1282"/>
    <s v="Dana Sharpe"/>
    <x v="2"/>
    <s v="Small Business"/>
    <x v="1"/>
    <x v="1"/>
    <s v="Large Box"/>
    <x v="494"/>
    <n v="29319"/>
    <n v="0"/>
    <x v="0"/>
    <x v="1"/>
    <x v="19"/>
    <s v="Philadelphia"/>
    <n v="19134"/>
    <x v="76"/>
    <n v="2015"/>
    <x v="0"/>
    <n v="24"/>
    <d v="2015-01-26T00:00:00"/>
    <n v="2"/>
    <n v="460.67600000000004"/>
    <n v="30"/>
    <x v="731"/>
    <x v="0"/>
    <s v="Dana Sharpe Safco Contoured Stacking Chairs United States"/>
    <s v="Safc"/>
  </r>
  <r>
    <n v="4126"/>
    <x v="4"/>
    <n v="0.03"/>
    <n v="199.99"/>
    <n v="24.49"/>
    <n v="1282"/>
    <s v="Dana Sharpe"/>
    <x v="0"/>
    <s v="Small Business"/>
    <x v="2"/>
    <x v="16"/>
    <s v="Large Box"/>
    <x v="495"/>
    <n v="29319"/>
    <n v="0.46"/>
    <x v="0"/>
    <x v="1"/>
    <x v="19"/>
    <s v="Philadelphia"/>
    <n v="19134"/>
    <x v="76"/>
    <n v="2015"/>
    <x v="0"/>
    <n v="24"/>
    <d v="2015-01-26T00:00:00"/>
    <n v="2"/>
    <n v="393.41999999999996"/>
    <n v="21"/>
    <x v="732"/>
    <x v="0"/>
    <s v="Dana Sharpe Canon PC-428 Personal Copier United States"/>
    <s v="Cano"/>
  </r>
  <r>
    <n v="19990"/>
    <x v="1"/>
    <n v="0.04"/>
    <n v="150.97999999999999"/>
    <n v="13.99"/>
    <n v="1298"/>
    <s v="Herbert Beard"/>
    <x v="2"/>
    <s v="Home Office"/>
    <x v="2"/>
    <x v="6"/>
    <s v="Medium Box"/>
    <x v="216"/>
    <n v="90662"/>
    <n v="0.38"/>
    <x v="0"/>
    <x v="2"/>
    <x v="7"/>
    <s v="Sulphur Springs"/>
    <n v="75482"/>
    <x v="6"/>
    <n v="2015"/>
    <x v="2"/>
    <n v="12"/>
    <d v="2015-02-15T00:00:00"/>
    <n v="3"/>
    <n v="606.05459999999994"/>
    <n v="6"/>
    <x v="733"/>
    <x v="0"/>
    <s v="Herbert Beard Canon MP41DH Printing Calculator United States"/>
    <s v="Cano"/>
  </r>
  <r>
    <n v="19991"/>
    <x v="1"/>
    <n v="0.04"/>
    <n v="176.19"/>
    <n v="11.87"/>
    <n v="1298"/>
    <s v="Herbert Beard"/>
    <x v="2"/>
    <s v="Home Office"/>
    <x v="0"/>
    <x v="10"/>
    <s v="Small Box"/>
    <x v="496"/>
    <n v="90662"/>
    <n v="0.62"/>
    <x v="0"/>
    <x v="2"/>
    <x v="7"/>
    <s v="Sulphur Springs"/>
    <n v="75482"/>
    <x v="6"/>
    <n v="2015"/>
    <x v="2"/>
    <n v="12"/>
    <d v="2015-02-14T00:00:00"/>
    <n v="2"/>
    <n v="320.10000000000002"/>
    <n v="4"/>
    <x v="734"/>
    <x v="0"/>
    <s v="Herbert Beard Fellowes High-Stak® Drawer Files United States"/>
    <s v="Fell"/>
  </r>
  <r>
    <n v="23120"/>
    <x v="0"/>
    <n v="0.03"/>
    <n v="39.479999999999997"/>
    <n v="1.99"/>
    <n v="1303"/>
    <s v="Cindy Harvey"/>
    <x v="2"/>
    <s v="Consumer"/>
    <x v="2"/>
    <x v="13"/>
    <s v="Small Pack"/>
    <x v="246"/>
    <n v="87003"/>
    <n v="0.54"/>
    <x v="0"/>
    <x v="0"/>
    <x v="17"/>
    <s v="Tooele"/>
    <n v="84074"/>
    <x v="153"/>
    <n v="2015"/>
    <x v="2"/>
    <n v="19"/>
    <d v="2015-02-21T00:00:00"/>
    <n v="2"/>
    <n v="317.08949999999999"/>
    <n v="12"/>
    <x v="735"/>
    <x v="0"/>
    <s v="Cindy Harvey 80 Minute CD-R Spindle, 100/Pack - Staples United States"/>
    <s v="80 M"/>
  </r>
  <r>
    <n v="20652"/>
    <x v="4"/>
    <n v="0.01"/>
    <n v="65.989999999999995"/>
    <n v="5.31"/>
    <n v="1303"/>
    <s v="Cindy Harvey"/>
    <x v="2"/>
    <s v="Consumer"/>
    <x v="2"/>
    <x v="5"/>
    <s v="Small Box"/>
    <x v="497"/>
    <n v="87005"/>
    <n v="0.56999999999999995"/>
    <x v="0"/>
    <x v="0"/>
    <x v="17"/>
    <s v="Tooele"/>
    <n v="84074"/>
    <x v="153"/>
    <n v="2015"/>
    <x v="2"/>
    <n v="19"/>
    <d v="2015-02-26T00:00:00"/>
    <n v="7"/>
    <n v="250.36272000000002"/>
    <n v="9"/>
    <x v="736"/>
    <x v="0"/>
    <s v="Cindy Harvey 3390 United States"/>
    <s v="3390"/>
  </r>
  <r>
    <n v="25092"/>
    <x v="3"/>
    <n v="0.08"/>
    <n v="2.88"/>
    <n v="0.5"/>
    <n v="1304"/>
    <s v="Sherri McIntosh"/>
    <x v="2"/>
    <s v="Consumer"/>
    <x v="0"/>
    <x v="9"/>
    <s v="Small Box"/>
    <x v="498"/>
    <n v="87004"/>
    <n v="0.39"/>
    <x v="0"/>
    <x v="0"/>
    <x v="17"/>
    <s v="West Jordan"/>
    <n v="84084"/>
    <x v="45"/>
    <n v="2015"/>
    <x v="4"/>
    <n v="23"/>
    <d v="2015-04-24T00:00:00"/>
    <n v="1"/>
    <n v="6.0305999999999997"/>
    <n v="3"/>
    <x v="737"/>
    <x v="0"/>
    <s v="Sherri McIntosh Avery 507 United States"/>
    <s v="Aver"/>
  </r>
  <r>
    <n v="26274"/>
    <x v="0"/>
    <n v="0.04"/>
    <n v="62.18"/>
    <n v="10.84"/>
    <n v="1305"/>
    <s v="Chris Pritchard"/>
    <x v="2"/>
    <s v="Consumer"/>
    <x v="1"/>
    <x v="2"/>
    <s v="Medium Box"/>
    <x v="499"/>
    <n v="87002"/>
    <n v="0.63"/>
    <x v="0"/>
    <x v="0"/>
    <x v="17"/>
    <s v="West Valley City"/>
    <n v="84120"/>
    <x v="149"/>
    <n v="2015"/>
    <x v="2"/>
    <n v="17"/>
    <d v="2015-02-19T00:00:00"/>
    <n v="2"/>
    <n v="125.8077"/>
    <n v="3"/>
    <x v="738"/>
    <x v="0"/>
    <s v="Chris Pritchard Deflect-o Glass Clear Studded Chair Mats United States"/>
    <s v="Defl"/>
  </r>
  <r>
    <n v="22832"/>
    <x v="4"/>
    <n v="0.04"/>
    <n v="8.33"/>
    <n v="1.99"/>
    <n v="1307"/>
    <s v="Teresa Hill"/>
    <x v="2"/>
    <s v="Small Business"/>
    <x v="2"/>
    <x v="13"/>
    <s v="Small Pack"/>
    <x v="140"/>
    <n v="91451"/>
    <n v="0.52"/>
    <x v="0"/>
    <x v="0"/>
    <x v="6"/>
    <s v="Coos Bay"/>
    <n v="97420"/>
    <x v="133"/>
    <n v="2015"/>
    <x v="1"/>
    <n v="30"/>
    <d v="2015-07-07T00:00:00"/>
    <n v="7"/>
    <n v="44.891999999999996"/>
    <n v="16"/>
    <x v="739"/>
    <x v="0"/>
    <s v="Teresa Hill 80 Minute Slim Jewel Case CD-R , 10/Pack - Staples United States"/>
    <s v="80 M"/>
  </r>
  <r>
    <n v="3167"/>
    <x v="3"/>
    <n v="0.04"/>
    <n v="5.34"/>
    <n v="2.99"/>
    <n v="1314"/>
    <s v="Keith Marsh"/>
    <x v="2"/>
    <s v="Home Office"/>
    <x v="0"/>
    <x v="8"/>
    <s v="Small Box"/>
    <x v="289"/>
    <n v="22755"/>
    <n v="0.38"/>
    <x v="0"/>
    <x v="0"/>
    <x v="1"/>
    <s v="Los Angeles"/>
    <n v="90058"/>
    <x v="25"/>
    <n v="2015"/>
    <x v="5"/>
    <n v="30"/>
    <d v="2015-04-01T00:00:00"/>
    <n v="2"/>
    <n v="3.4509999999999996"/>
    <n v="45"/>
    <x v="740"/>
    <x v="0"/>
    <s v="Keith Marsh Wilson Jones 14 Line Acrylic Coated Pressboard Data Binders United States"/>
    <s v="Wils"/>
  </r>
  <r>
    <n v="3168"/>
    <x v="3"/>
    <n v="0.06"/>
    <n v="55.99"/>
    <n v="5"/>
    <n v="1314"/>
    <s v="Keith Marsh"/>
    <x v="2"/>
    <s v="Home Office"/>
    <x v="2"/>
    <x v="5"/>
    <s v="Small Pack"/>
    <x v="241"/>
    <n v="22755"/>
    <n v="0.8"/>
    <x v="0"/>
    <x v="0"/>
    <x v="1"/>
    <s v="Los Angeles"/>
    <n v="90058"/>
    <x v="25"/>
    <n v="2015"/>
    <x v="5"/>
    <n v="30"/>
    <d v="2015-04-01T00:00:00"/>
    <n v="2"/>
    <n v="-275.25299999999999"/>
    <n v="5"/>
    <x v="741"/>
    <x v="1"/>
    <s v="Keith Marsh Accessory6 United States"/>
    <s v="Acce"/>
  </r>
  <r>
    <n v="3791"/>
    <x v="4"/>
    <n v="0.05"/>
    <n v="80.98"/>
    <n v="35"/>
    <n v="1314"/>
    <s v="Keith Marsh"/>
    <x v="2"/>
    <s v="Home Office"/>
    <x v="0"/>
    <x v="10"/>
    <s v="Large Box"/>
    <x v="484"/>
    <n v="27013"/>
    <n v="0.81"/>
    <x v="0"/>
    <x v="0"/>
    <x v="1"/>
    <s v="Los Angeles"/>
    <n v="90058"/>
    <x v="99"/>
    <n v="2015"/>
    <x v="0"/>
    <n v="5"/>
    <d v="2015-01-09T00:00:00"/>
    <n v="4"/>
    <n v="-746.44"/>
    <n v="34"/>
    <x v="742"/>
    <x v="1"/>
    <s v="Keith Marsh Carina Double Wide Media Storage Towers in Natural &amp; Black United States"/>
    <s v="Cari"/>
  </r>
  <r>
    <n v="3792"/>
    <x v="4"/>
    <n v="0.05"/>
    <n v="279.48"/>
    <n v="35"/>
    <n v="1314"/>
    <s v="Keith Marsh"/>
    <x v="2"/>
    <s v="Home Office"/>
    <x v="0"/>
    <x v="10"/>
    <s v="Large Box"/>
    <x v="284"/>
    <n v="27013"/>
    <n v="0.8"/>
    <x v="0"/>
    <x v="0"/>
    <x v="1"/>
    <s v="Los Angeles"/>
    <n v="90058"/>
    <x v="99"/>
    <n v="2015"/>
    <x v="0"/>
    <n v="5"/>
    <d v="2015-01-05T00:00:00"/>
    <n v="0"/>
    <n v="-274.95"/>
    <n v="31"/>
    <x v="743"/>
    <x v="1"/>
    <s v="Keith Marsh Tennsco Snap-Together Open Shelving Units, Starter Sets and Add-On Units United States"/>
    <s v="Tenn"/>
  </r>
  <r>
    <n v="21166"/>
    <x v="3"/>
    <n v="0"/>
    <n v="4.91"/>
    <n v="5.68"/>
    <n v="1315"/>
    <s v="Adam Saunders Gray"/>
    <x v="2"/>
    <s v="Home Office"/>
    <x v="0"/>
    <x v="8"/>
    <s v="Small Box"/>
    <x v="500"/>
    <n v="87602"/>
    <n v="0.36"/>
    <x v="0"/>
    <x v="0"/>
    <x v="21"/>
    <s v="Colorado Springs"/>
    <n v="80906"/>
    <x v="25"/>
    <n v="2015"/>
    <x v="5"/>
    <n v="30"/>
    <d v="2015-03-31T00:00:00"/>
    <n v="1"/>
    <n v="-95.047499999999999"/>
    <n v="9"/>
    <x v="744"/>
    <x v="1"/>
    <s v="Adam Saunders Gray Acco Pressboard Covers with Storage Hooks, 14 7/8&quot; x 11&quot;, Light Blue United States"/>
    <s v="Acco"/>
  </r>
  <r>
    <n v="21167"/>
    <x v="3"/>
    <n v="0.04"/>
    <n v="5.34"/>
    <n v="2.99"/>
    <n v="1316"/>
    <s v="Marion Lindsey"/>
    <x v="2"/>
    <s v="Home Office"/>
    <x v="0"/>
    <x v="8"/>
    <s v="Small Box"/>
    <x v="289"/>
    <n v="87602"/>
    <n v="0.38"/>
    <x v="0"/>
    <x v="0"/>
    <x v="21"/>
    <s v="Commerce City"/>
    <n v="80022"/>
    <x v="25"/>
    <n v="2015"/>
    <x v="5"/>
    <n v="30"/>
    <d v="2015-04-01T00:00:00"/>
    <n v="2"/>
    <n v="3.4509999999999996"/>
    <n v="11"/>
    <x v="745"/>
    <x v="0"/>
    <s v="Marion Lindsey Wilson Jones 14 Line Acrylic Coated Pressboard Data Binders United States"/>
    <s v="Wils"/>
  </r>
  <r>
    <n v="21168"/>
    <x v="3"/>
    <n v="0.06"/>
    <n v="55.99"/>
    <n v="5"/>
    <n v="1316"/>
    <s v="Marion Lindsey"/>
    <x v="2"/>
    <s v="Home Office"/>
    <x v="2"/>
    <x v="5"/>
    <s v="Small Pack"/>
    <x v="241"/>
    <n v="87602"/>
    <n v="0.8"/>
    <x v="0"/>
    <x v="0"/>
    <x v="21"/>
    <s v="Commerce City"/>
    <n v="80022"/>
    <x v="25"/>
    <n v="2015"/>
    <x v="5"/>
    <n v="30"/>
    <d v="2015-04-01T00:00:00"/>
    <n v="2"/>
    <n v="-275.25299999999999"/>
    <n v="1"/>
    <x v="746"/>
    <x v="1"/>
    <s v="Marion Lindsey Accessory6 United States"/>
    <s v="Acce"/>
  </r>
  <r>
    <n v="21791"/>
    <x v="4"/>
    <n v="0.05"/>
    <n v="80.98"/>
    <n v="35"/>
    <n v="1316"/>
    <s v="Marion Lindsey"/>
    <x v="2"/>
    <s v="Home Office"/>
    <x v="0"/>
    <x v="10"/>
    <s v="Large Box"/>
    <x v="484"/>
    <n v="87603"/>
    <n v="0.81"/>
    <x v="0"/>
    <x v="0"/>
    <x v="21"/>
    <s v="Commerce City"/>
    <n v="80022"/>
    <x v="99"/>
    <n v="2015"/>
    <x v="0"/>
    <n v="5"/>
    <d v="2015-01-09T00:00:00"/>
    <n v="4"/>
    <n v="-746.44"/>
    <n v="8"/>
    <x v="747"/>
    <x v="1"/>
    <s v="Marion Lindsey Carina Double Wide Media Storage Towers in Natural &amp; Black United States"/>
    <s v="Cari"/>
  </r>
  <r>
    <n v="21792"/>
    <x v="4"/>
    <n v="0.05"/>
    <n v="279.48"/>
    <n v="35"/>
    <n v="1316"/>
    <s v="Marion Lindsey"/>
    <x v="2"/>
    <s v="Home Office"/>
    <x v="0"/>
    <x v="10"/>
    <s v="Large Box"/>
    <x v="284"/>
    <n v="87603"/>
    <n v="0.8"/>
    <x v="0"/>
    <x v="0"/>
    <x v="21"/>
    <s v="Commerce City"/>
    <n v="80022"/>
    <x v="99"/>
    <n v="2015"/>
    <x v="0"/>
    <n v="5"/>
    <d v="2015-01-05T00:00:00"/>
    <n v="0"/>
    <n v="-274.95"/>
    <n v="8"/>
    <x v="748"/>
    <x v="1"/>
    <s v="Marion Lindsey Tennsco Snap-Together Open Shelving Units, Starter Sets and Add-On Units United States"/>
    <s v="Tenn"/>
  </r>
  <r>
    <n v="21006"/>
    <x v="4"/>
    <n v="0.02"/>
    <n v="55.99"/>
    <n v="3.3"/>
    <n v="1338"/>
    <s v="Denise McIntosh"/>
    <x v="2"/>
    <s v="Home Office"/>
    <x v="2"/>
    <x v="5"/>
    <s v="Small Pack"/>
    <x v="501"/>
    <n v="91244"/>
    <n v="0.59"/>
    <x v="0"/>
    <x v="2"/>
    <x v="12"/>
    <s v="Chicago"/>
    <n v="60623"/>
    <x v="104"/>
    <n v="2015"/>
    <x v="2"/>
    <n v="10"/>
    <d v="2015-02-10T00:00:00"/>
    <n v="0"/>
    <n v="525.20039999999995"/>
    <n v="16"/>
    <x v="749"/>
    <x v="0"/>
    <s v="Denise McIntosh Accessory24 United States"/>
    <s v="Acce"/>
  </r>
  <r>
    <n v="3004"/>
    <x v="4"/>
    <n v="0"/>
    <n v="22.38"/>
    <n v="15.1"/>
    <n v="1340"/>
    <s v="Marie Bass"/>
    <x v="0"/>
    <s v="Home Office"/>
    <x v="0"/>
    <x v="8"/>
    <s v="Small Box"/>
    <x v="429"/>
    <n v="21636"/>
    <n v="0.38"/>
    <x v="0"/>
    <x v="1"/>
    <x v="4"/>
    <s v="New York City"/>
    <n v="10170"/>
    <x v="104"/>
    <n v="2015"/>
    <x v="2"/>
    <n v="10"/>
    <d v="2015-02-17T00:00:00"/>
    <n v="7"/>
    <n v="-52.646999999999998"/>
    <n v="29"/>
    <x v="750"/>
    <x v="1"/>
    <s v="Marie Bass Avery Flip-Chart Easel Binder, Black United States"/>
    <s v="Aver"/>
  </r>
  <r>
    <n v="3005"/>
    <x v="4"/>
    <n v="7.0000000000000007E-2"/>
    <n v="5.98"/>
    <n v="4.6900000000000004"/>
    <n v="1340"/>
    <s v="Marie Bass"/>
    <x v="2"/>
    <s v="Home Office"/>
    <x v="0"/>
    <x v="10"/>
    <s v="Small Box"/>
    <x v="502"/>
    <n v="21636"/>
    <n v="0.68"/>
    <x v="0"/>
    <x v="1"/>
    <x v="4"/>
    <s v="New York City"/>
    <n v="10170"/>
    <x v="104"/>
    <n v="2015"/>
    <x v="2"/>
    <n v="10"/>
    <d v="2015-02-15T00:00:00"/>
    <n v="5"/>
    <n v="-24.44"/>
    <n v="11"/>
    <x v="751"/>
    <x v="1"/>
    <s v="Marie Bass Perma STOR-ALL™ Hanging File Box, 13 1/8&quot;W x 12 1/4&quot;D x 10 1/2&quot;H United States"/>
    <s v="Perm"/>
  </r>
  <r>
    <n v="3006"/>
    <x v="4"/>
    <n v="0.02"/>
    <n v="55.99"/>
    <n v="3.3"/>
    <n v="1340"/>
    <s v="Marie Bass"/>
    <x v="2"/>
    <s v="Home Office"/>
    <x v="2"/>
    <x v="5"/>
    <s v="Small Pack"/>
    <x v="501"/>
    <n v="21636"/>
    <n v="0.59"/>
    <x v="0"/>
    <x v="1"/>
    <x v="4"/>
    <s v="New York City"/>
    <n v="10170"/>
    <x v="104"/>
    <n v="2015"/>
    <x v="2"/>
    <n v="10"/>
    <d v="2015-02-10T00:00:00"/>
    <n v="0"/>
    <n v="366.50700000000001"/>
    <n v="63"/>
    <x v="752"/>
    <x v="0"/>
    <s v="Marie Bass Accessory24 United States"/>
    <s v="Acce"/>
  </r>
  <r>
    <n v="3431"/>
    <x v="1"/>
    <n v="7.0000000000000007E-2"/>
    <n v="3.98"/>
    <n v="0.83"/>
    <n v="1340"/>
    <s v="Marie Bass"/>
    <x v="2"/>
    <s v="Home Office"/>
    <x v="0"/>
    <x v="0"/>
    <s v="Wrap Bag"/>
    <x v="503"/>
    <n v="24455"/>
    <n v="0.51"/>
    <x v="0"/>
    <x v="1"/>
    <x v="4"/>
    <s v="New York City"/>
    <n v="10170"/>
    <x v="132"/>
    <n v="2015"/>
    <x v="1"/>
    <n v="6"/>
    <d v="2015-06-09T00:00:00"/>
    <n v="3"/>
    <n v="27.38"/>
    <n v="76"/>
    <x v="753"/>
    <x v="0"/>
    <s v="Marie Bass Fluorescent Highlighters by Dixon United States"/>
    <s v="Fluo"/>
  </r>
  <r>
    <n v="21005"/>
    <x v="4"/>
    <n v="7.0000000000000007E-2"/>
    <n v="5.98"/>
    <n v="4.6900000000000004"/>
    <n v="1341"/>
    <s v="Edward Bynum"/>
    <x v="2"/>
    <s v="Home Office"/>
    <x v="0"/>
    <x v="10"/>
    <s v="Small Box"/>
    <x v="502"/>
    <n v="91244"/>
    <n v="0.68"/>
    <x v="0"/>
    <x v="1"/>
    <x v="19"/>
    <s v="Chambersburg"/>
    <n v="17201"/>
    <x v="104"/>
    <n v="2015"/>
    <x v="2"/>
    <n v="10"/>
    <d v="2015-02-15T00:00:00"/>
    <n v="5"/>
    <n v="-12.708800000000002"/>
    <n v="3"/>
    <x v="754"/>
    <x v="1"/>
    <s v="Edward Bynum Perma STOR-ALL™ Hanging File Box, 13 1/8&quot;W x 12 1/4&quot;D x 10 1/2&quot;H United States"/>
    <s v="Perm"/>
  </r>
  <r>
    <n v="21430"/>
    <x v="1"/>
    <n v="0"/>
    <n v="20.89"/>
    <n v="1.99"/>
    <n v="1341"/>
    <s v="Edward Bynum"/>
    <x v="2"/>
    <s v="Home Office"/>
    <x v="2"/>
    <x v="13"/>
    <s v="Small Pack"/>
    <x v="504"/>
    <n v="91245"/>
    <n v="0.48"/>
    <x v="0"/>
    <x v="1"/>
    <x v="19"/>
    <s v="Chambersburg"/>
    <n v="17201"/>
    <x v="132"/>
    <n v="2015"/>
    <x v="1"/>
    <n v="6"/>
    <d v="2015-06-08T00:00:00"/>
    <n v="2"/>
    <n v="-5.2949999999999999"/>
    <n v="4"/>
    <x v="755"/>
    <x v="1"/>
    <s v="Edward Bynum IBM 80 Minute CD-R Spindle, 50/Pack United States"/>
    <s v="IBM "/>
  </r>
  <r>
    <n v="21431"/>
    <x v="1"/>
    <n v="7.0000000000000007E-2"/>
    <n v="3.98"/>
    <n v="0.83"/>
    <n v="1341"/>
    <s v="Edward Bynum"/>
    <x v="2"/>
    <s v="Home Office"/>
    <x v="0"/>
    <x v="0"/>
    <s v="Wrap Bag"/>
    <x v="503"/>
    <n v="91245"/>
    <n v="0.51"/>
    <x v="0"/>
    <x v="1"/>
    <x v="19"/>
    <s v="Chambersburg"/>
    <n v="17201"/>
    <x v="132"/>
    <n v="2015"/>
    <x v="1"/>
    <n v="6"/>
    <d v="2015-06-09T00:00:00"/>
    <n v="3"/>
    <n v="41.07"/>
    <n v="19"/>
    <x v="756"/>
    <x v="0"/>
    <s v="Edward Bynum Fluorescent Highlighters by Dixon United States"/>
    <s v="Fluo"/>
  </r>
  <r>
    <n v="20804"/>
    <x v="4"/>
    <n v="0.1"/>
    <n v="2.62"/>
    <n v="0.8"/>
    <n v="1347"/>
    <s v="Vivian Goldstein"/>
    <x v="2"/>
    <s v="Home Office"/>
    <x v="0"/>
    <x v="3"/>
    <s v="Wrap Bag"/>
    <x v="505"/>
    <n v="89686"/>
    <n v="0.39"/>
    <x v="0"/>
    <x v="3"/>
    <x v="26"/>
    <s v="Brandon"/>
    <n v="33511"/>
    <x v="122"/>
    <n v="2015"/>
    <x v="4"/>
    <n v="30"/>
    <d v="2015-05-06T00:00:00"/>
    <n v="6"/>
    <n v="-94.490899999999996"/>
    <n v="21"/>
    <x v="757"/>
    <x v="1"/>
    <s v="Vivian Goldstein Staples Metal Binder Clips United States"/>
    <s v="Stap"/>
  </r>
  <r>
    <n v="22414"/>
    <x v="0"/>
    <n v="0"/>
    <n v="12.2"/>
    <n v="6.02"/>
    <n v="1350"/>
    <s v="Jackie Burke"/>
    <x v="0"/>
    <s v="Home Office"/>
    <x v="1"/>
    <x v="2"/>
    <s v="Small Pack"/>
    <x v="506"/>
    <n v="88233"/>
    <n v="0.43"/>
    <x v="0"/>
    <x v="3"/>
    <x v="26"/>
    <s v="Carol City"/>
    <n v="33055"/>
    <x v="89"/>
    <n v="2015"/>
    <x v="4"/>
    <n v="17"/>
    <d v="2015-04-18T00:00:00"/>
    <n v="1"/>
    <n v="-172.298"/>
    <n v="4"/>
    <x v="758"/>
    <x v="1"/>
    <s v="Jackie Burke Advantus Panel Wall Certificate Holder - 8.5x11 United States"/>
    <s v="Adva"/>
  </r>
  <r>
    <n v="18499"/>
    <x v="1"/>
    <n v="0.1"/>
    <n v="110.99"/>
    <n v="8.99"/>
    <n v="1351"/>
    <s v="Janet McCullough"/>
    <x v="0"/>
    <s v="Home Office"/>
    <x v="2"/>
    <x v="5"/>
    <s v="Small Box"/>
    <x v="507"/>
    <n v="88232"/>
    <n v="0.56999999999999995"/>
    <x v="0"/>
    <x v="3"/>
    <x v="26"/>
    <s v="Coconut Creek"/>
    <n v="33063"/>
    <x v="39"/>
    <n v="2015"/>
    <x v="0"/>
    <n v="27"/>
    <d v="2015-01-29T00:00:00"/>
    <n v="2"/>
    <n v="3285.48"/>
    <n v="7"/>
    <x v="759"/>
    <x v="0"/>
    <s v="Janet McCullough LX 677 United States"/>
    <s v="LX 6"/>
  </r>
  <r>
    <n v="24232"/>
    <x v="0"/>
    <n v="0.05"/>
    <n v="17.670000000000002"/>
    <n v="8.99"/>
    <n v="1352"/>
    <s v="Vivian Clarke"/>
    <x v="2"/>
    <s v="Home Office"/>
    <x v="1"/>
    <x v="2"/>
    <s v="Small Pack"/>
    <x v="283"/>
    <n v="88234"/>
    <n v="0.47"/>
    <x v="0"/>
    <x v="1"/>
    <x v="30"/>
    <s v="Camp Springs"/>
    <n v="20746"/>
    <x v="122"/>
    <n v="2015"/>
    <x v="4"/>
    <n v="30"/>
    <d v="2015-05-01T00:00:00"/>
    <n v="1"/>
    <n v="46.036799999999999"/>
    <n v="16"/>
    <x v="760"/>
    <x v="0"/>
    <s v="Vivian Clarke Executive Impressions 12&quot; Wall Clock United States"/>
    <s v="Exec"/>
  </r>
  <r>
    <n v="20870"/>
    <x v="0"/>
    <n v="0.1"/>
    <n v="4.13"/>
    <n v="0.99"/>
    <n v="1354"/>
    <s v="Aaron Dillon"/>
    <x v="2"/>
    <s v="Consumer"/>
    <x v="0"/>
    <x v="9"/>
    <s v="Small Box"/>
    <x v="508"/>
    <n v="91209"/>
    <n v="0.39"/>
    <x v="0"/>
    <x v="2"/>
    <x v="7"/>
    <s v="Weatherford"/>
    <n v="76086"/>
    <x v="143"/>
    <n v="2015"/>
    <x v="2"/>
    <n v="11"/>
    <d v="2015-02-11T00:00:00"/>
    <n v="0"/>
    <n v="-1.0712000000000002"/>
    <n v="2"/>
    <x v="161"/>
    <x v="1"/>
    <s v="Aaron Dillon Avery 491 United States"/>
    <s v="Aver"/>
  </r>
  <r>
    <n v="20871"/>
    <x v="0"/>
    <n v="0.04"/>
    <n v="4.9800000000000004"/>
    <n v="0.49"/>
    <n v="1354"/>
    <s v="Aaron Dillon"/>
    <x v="2"/>
    <s v="Consumer"/>
    <x v="0"/>
    <x v="9"/>
    <s v="Small Box"/>
    <x v="509"/>
    <n v="91209"/>
    <n v="0.39"/>
    <x v="0"/>
    <x v="2"/>
    <x v="7"/>
    <s v="Weatherford"/>
    <n v="76086"/>
    <x v="143"/>
    <n v="2015"/>
    <x v="2"/>
    <n v="11"/>
    <d v="2015-02-13T00:00:00"/>
    <n v="2"/>
    <n v="4.4104000000000001"/>
    <n v="2"/>
    <x v="761"/>
    <x v="0"/>
    <s v="Aaron Dillon Avery White Multi-Purpose Labels United States"/>
    <s v="Aver"/>
  </r>
  <r>
    <n v="18733"/>
    <x v="3"/>
    <n v="0.03"/>
    <n v="125.99"/>
    <n v="7.69"/>
    <n v="1357"/>
    <s v="Marguerite Yu"/>
    <x v="2"/>
    <s v="Home Office"/>
    <x v="2"/>
    <x v="5"/>
    <s v="Small Box"/>
    <x v="442"/>
    <n v="88184"/>
    <n v="0.57999999999999996"/>
    <x v="0"/>
    <x v="2"/>
    <x v="7"/>
    <s v="Weslaco"/>
    <n v="78596"/>
    <x v="26"/>
    <n v="2015"/>
    <x v="1"/>
    <n v="3"/>
    <d v="2015-06-05T00:00:00"/>
    <n v="2"/>
    <n v="500.95799999999997"/>
    <n v="9"/>
    <x v="762"/>
    <x v="0"/>
    <s v="Marguerite Yu Timeport L7089 United States"/>
    <s v="Time"/>
  </r>
  <r>
    <n v="18645"/>
    <x v="0"/>
    <n v="7.0000000000000007E-2"/>
    <n v="119.99"/>
    <n v="16.8"/>
    <n v="1357"/>
    <s v="Marguerite Yu"/>
    <x v="1"/>
    <s v="Home Office"/>
    <x v="2"/>
    <x v="6"/>
    <s v="Jumbo Box"/>
    <x v="510"/>
    <n v="88185"/>
    <n v="0.35"/>
    <x v="0"/>
    <x v="2"/>
    <x v="7"/>
    <s v="Weslaco"/>
    <n v="78596"/>
    <x v="162"/>
    <n v="2015"/>
    <x v="1"/>
    <n v="28"/>
    <d v="2015-06-30T00:00:00"/>
    <n v="2"/>
    <n v="1206.5961"/>
    <n v="15"/>
    <x v="763"/>
    <x v="0"/>
    <s v="Marguerite Yu Epson C62 Color Inkjet Printer United States"/>
    <s v="Epso"/>
  </r>
  <r>
    <n v="20830"/>
    <x v="0"/>
    <n v="0.03"/>
    <n v="14.34"/>
    <n v="5"/>
    <n v="1360"/>
    <s v="Arlene Gibbons"/>
    <x v="2"/>
    <s v="Consumer"/>
    <x v="1"/>
    <x v="2"/>
    <s v="Small Pack"/>
    <x v="511"/>
    <n v="89595"/>
    <n v="0.49"/>
    <x v="0"/>
    <x v="2"/>
    <x v="25"/>
    <s v="Muscatine"/>
    <n v="52761"/>
    <x v="161"/>
    <n v="2015"/>
    <x v="0"/>
    <n v="26"/>
    <d v="2015-01-27T00:00:00"/>
    <n v="1"/>
    <n v="82.310099999999991"/>
    <n v="8"/>
    <x v="764"/>
    <x v="0"/>
    <s v="Arlene Gibbons Nu-Dell Leatherette Frames United States"/>
    <s v="Nu-D"/>
  </r>
  <r>
    <n v="20829"/>
    <x v="0"/>
    <n v="0.01"/>
    <n v="2.89"/>
    <n v="0.5"/>
    <n v="1361"/>
    <s v="Kristina Collier"/>
    <x v="2"/>
    <s v="Consumer"/>
    <x v="0"/>
    <x v="9"/>
    <s v="Small Box"/>
    <x v="277"/>
    <n v="89595"/>
    <n v="0.38"/>
    <x v="0"/>
    <x v="2"/>
    <x v="22"/>
    <s v="Allen Park"/>
    <n v="48101"/>
    <x v="161"/>
    <n v="2015"/>
    <x v="0"/>
    <n v="26"/>
    <d v="2015-01-28T00:00:00"/>
    <n v="2"/>
    <n v="1.2236"/>
    <n v="1"/>
    <x v="765"/>
    <x v="0"/>
    <s v="Kristina Collier Avery 498 United States"/>
    <s v="Aver"/>
  </r>
  <r>
    <n v="24432"/>
    <x v="2"/>
    <n v="0.01"/>
    <n v="6.48"/>
    <n v="6.22"/>
    <n v="1361"/>
    <s v="Kristina Collier"/>
    <x v="0"/>
    <s v="Consumer"/>
    <x v="0"/>
    <x v="7"/>
    <s v="Small Box"/>
    <x v="512"/>
    <n v="89596"/>
    <n v="0.37"/>
    <x v="0"/>
    <x v="2"/>
    <x v="22"/>
    <s v="Allen Park"/>
    <n v="48101"/>
    <x v="104"/>
    <n v="2015"/>
    <x v="2"/>
    <n v="10"/>
    <d v="2015-02-11T00:00:00"/>
    <n v="1"/>
    <n v="-15.6312"/>
    <n v="9"/>
    <x v="766"/>
    <x v="1"/>
    <s v="Kristina Collier Xerox 1894 United States"/>
    <s v="Xero"/>
  </r>
  <r>
    <n v="24433"/>
    <x v="2"/>
    <n v="0.03"/>
    <n v="85.99"/>
    <n v="3.3"/>
    <n v="1361"/>
    <s v="Kristina Collier"/>
    <x v="2"/>
    <s v="Consumer"/>
    <x v="2"/>
    <x v="5"/>
    <s v="Small Pack"/>
    <x v="181"/>
    <n v="89596"/>
    <n v="0.37"/>
    <x v="0"/>
    <x v="2"/>
    <x v="22"/>
    <s v="Allen Park"/>
    <n v="48101"/>
    <x v="104"/>
    <n v="2015"/>
    <x v="2"/>
    <n v="10"/>
    <d v="2015-02-12T00:00:00"/>
    <n v="2"/>
    <n v="790.54679999999996"/>
    <n v="16"/>
    <x v="767"/>
    <x v="0"/>
    <s v="Kristina Collier Accessory20 United States"/>
    <s v="Acce"/>
  </r>
  <r>
    <n v="23011"/>
    <x v="3"/>
    <n v="0.05"/>
    <n v="12.97"/>
    <n v="1.49"/>
    <n v="1363"/>
    <s v="Earl Roy"/>
    <x v="2"/>
    <s v="Consumer"/>
    <x v="0"/>
    <x v="8"/>
    <s v="Small Box"/>
    <x v="513"/>
    <n v="89993"/>
    <n v="0.35"/>
    <x v="0"/>
    <x v="3"/>
    <x v="26"/>
    <s v="Casselberry"/>
    <n v="32707"/>
    <x v="128"/>
    <n v="2015"/>
    <x v="2"/>
    <n v="4"/>
    <d v="2015-02-06T00:00:00"/>
    <n v="2"/>
    <n v="5.4659999999999993"/>
    <n v="2"/>
    <x v="768"/>
    <x v="0"/>
    <s v="Earl Roy Mead 1st Gear 2&quot; Zipper Binder, Asst. Colors United States"/>
    <s v="Mead"/>
  </r>
  <r>
    <n v="23012"/>
    <x v="3"/>
    <n v="0.06"/>
    <n v="5.81"/>
    <n v="3.37"/>
    <n v="1363"/>
    <s v="Earl Roy"/>
    <x v="2"/>
    <s v="Consumer"/>
    <x v="0"/>
    <x v="3"/>
    <s v="Wrap Bag"/>
    <x v="514"/>
    <n v="89993"/>
    <n v="0.54"/>
    <x v="0"/>
    <x v="3"/>
    <x v="26"/>
    <s v="Casselberry"/>
    <n v="32707"/>
    <x v="128"/>
    <n v="2015"/>
    <x v="2"/>
    <n v="4"/>
    <d v="2015-02-06T00:00:00"/>
    <n v="2"/>
    <n v="-149.1182"/>
    <n v="9"/>
    <x v="769"/>
    <x v="1"/>
    <s v="Earl Roy Advantus Push Pins, Aluminum Head United States"/>
    <s v="Adva"/>
  </r>
  <r>
    <n v="19333"/>
    <x v="1"/>
    <n v="0.1"/>
    <n v="5.98"/>
    <n v="5.35"/>
    <n v="1364"/>
    <s v="Chris Ford"/>
    <x v="2"/>
    <s v="Home Office"/>
    <x v="0"/>
    <x v="7"/>
    <s v="Small Box"/>
    <x v="515"/>
    <n v="89994"/>
    <n v="0.4"/>
    <x v="0"/>
    <x v="1"/>
    <x v="30"/>
    <s v="Camp Springs"/>
    <n v="20746"/>
    <x v="83"/>
    <n v="2015"/>
    <x v="5"/>
    <n v="17"/>
    <d v="2015-03-17T00:00:00"/>
    <n v="0"/>
    <n v="-90.26"/>
    <n v="10"/>
    <x v="770"/>
    <x v="1"/>
    <s v="Chris Ford Xerox 1947 United States"/>
    <s v="Xero"/>
  </r>
  <r>
    <n v="20539"/>
    <x v="3"/>
    <n v="0.03"/>
    <n v="73.98"/>
    <n v="14.52"/>
    <n v="1367"/>
    <s v="James Hunter"/>
    <x v="2"/>
    <s v="Consumer"/>
    <x v="2"/>
    <x v="13"/>
    <s v="Small Box"/>
    <x v="414"/>
    <n v="90513"/>
    <n v="0.65"/>
    <x v="0"/>
    <x v="2"/>
    <x v="7"/>
    <s v="Lubbock"/>
    <n v="79424"/>
    <x v="0"/>
    <n v="2015"/>
    <x v="0"/>
    <n v="7"/>
    <d v="2015-01-10T00:00:00"/>
    <n v="3"/>
    <n v="-326.23159999999996"/>
    <n v="1"/>
    <x v="771"/>
    <x v="1"/>
    <s v="James Hunter Keytronic French Keyboard United States"/>
    <s v="Keyt"/>
  </r>
  <r>
    <n v="26034"/>
    <x v="3"/>
    <n v="0.09"/>
    <n v="4.55"/>
    <n v="1.49"/>
    <n v="1368"/>
    <s v="Patsy Harmon"/>
    <x v="2"/>
    <s v="Consumer"/>
    <x v="0"/>
    <x v="8"/>
    <s v="Small Box"/>
    <x v="516"/>
    <n v="90514"/>
    <n v="0.35"/>
    <x v="0"/>
    <x v="2"/>
    <x v="7"/>
    <s v="Lufkin"/>
    <n v="75901"/>
    <x v="165"/>
    <n v="2015"/>
    <x v="5"/>
    <n v="23"/>
    <d v="2015-03-25T00:00:00"/>
    <n v="2"/>
    <n v="16.898"/>
    <n v="6"/>
    <x v="772"/>
    <x v="0"/>
    <s v="Patsy Harmon Presstex Flexible Ring Binders United States"/>
    <s v="Pres"/>
  </r>
  <r>
    <n v="26035"/>
    <x v="3"/>
    <n v="7.0000000000000007E-2"/>
    <n v="9.7799999999999994"/>
    <n v="5.76"/>
    <n v="1369"/>
    <s v="Joe D Dean"/>
    <x v="0"/>
    <s v="Consumer"/>
    <x v="0"/>
    <x v="4"/>
    <s v="Small Box"/>
    <x v="453"/>
    <n v="90514"/>
    <n v="0.35"/>
    <x v="0"/>
    <x v="2"/>
    <x v="7"/>
    <s v="Mansfield"/>
    <n v="76063"/>
    <x v="165"/>
    <n v="2015"/>
    <x v="5"/>
    <n v="23"/>
    <d v="2015-03-25T00:00:00"/>
    <n v="2"/>
    <n v="20.14"/>
    <n v="11"/>
    <x v="773"/>
    <x v="0"/>
    <s v="Joe D Dean Staples #10 Laser &amp; Inkjet Envelopes, 4 1/8&quot; x 9 1/2&quot;, 100/Box United States"/>
    <s v="Stap"/>
  </r>
  <r>
    <n v="24534"/>
    <x v="2"/>
    <n v="0.06"/>
    <n v="44.01"/>
    <n v="3.5"/>
    <n v="1374"/>
    <s v="Earl Buck"/>
    <x v="2"/>
    <s v="Home Office"/>
    <x v="0"/>
    <x v="15"/>
    <s v="Small Box"/>
    <x v="517"/>
    <n v="88212"/>
    <n v="0.59"/>
    <x v="0"/>
    <x v="0"/>
    <x v="1"/>
    <s v="Stockton"/>
    <n v="95207"/>
    <x v="31"/>
    <n v="2015"/>
    <x v="1"/>
    <n v="7"/>
    <d v="2015-06-08T00:00:00"/>
    <n v="1"/>
    <n v="-21.231999999999999"/>
    <n v="1"/>
    <x v="774"/>
    <x v="1"/>
    <s v="Earl Buck Acco Smartsocket® Color-Coded Six-Outlet AC Adapter Model Surge Protectors United States"/>
    <s v="Acco"/>
  </r>
  <r>
    <n v="19932"/>
    <x v="4"/>
    <n v="0.05"/>
    <n v="2.89"/>
    <n v="0.5"/>
    <n v="1380"/>
    <s v="Jeanne Walker"/>
    <x v="2"/>
    <s v="Home Office"/>
    <x v="0"/>
    <x v="9"/>
    <s v="Small Box"/>
    <x v="277"/>
    <n v="88213"/>
    <n v="0.38"/>
    <x v="0"/>
    <x v="1"/>
    <x v="16"/>
    <s v="Portsmouth"/>
    <n v="3801"/>
    <x v="150"/>
    <n v="2015"/>
    <x v="1"/>
    <n v="27"/>
    <d v="2015-07-03T00:00:00"/>
    <n v="6"/>
    <n v="18.0642"/>
    <n v="9"/>
    <x v="775"/>
    <x v="0"/>
    <s v="Jeanne Walker Avery 498 United States"/>
    <s v="Aver"/>
  </r>
  <r>
    <n v="19018"/>
    <x v="3"/>
    <n v="0.03"/>
    <n v="2.23"/>
    <n v="4.57"/>
    <n v="1383"/>
    <s v="Christina Hanna"/>
    <x v="2"/>
    <s v="Consumer"/>
    <x v="1"/>
    <x v="2"/>
    <s v="Small Pack"/>
    <x v="518"/>
    <n v="89406"/>
    <n v="0.41"/>
    <x v="0"/>
    <x v="0"/>
    <x v="17"/>
    <s v="West Valley City"/>
    <n v="84120"/>
    <x v="90"/>
    <n v="2015"/>
    <x v="3"/>
    <n v="1"/>
    <d v="2015-05-02T00:00:00"/>
    <n v="1"/>
    <n v="-93.25"/>
    <n v="12"/>
    <x v="776"/>
    <x v="1"/>
    <s v="Christina Hanna Eldon Pizzaz™ Desk Accessories United States"/>
    <s v="Eldo"/>
  </r>
  <r>
    <n v="25790"/>
    <x v="1"/>
    <n v="7.0000000000000007E-2"/>
    <n v="11.29"/>
    <n v="5.03"/>
    <n v="1384"/>
    <s v="George McLamb"/>
    <x v="2"/>
    <s v="Consumer"/>
    <x v="0"/>
    <x v="10"/>
    <s v="Small Box"/>
    <x v="519"/>
    <n v="89407"/>
    <n v="0.59"/>
    <x v="0"/>
    <x v="3"/>
    <x v="8"/>
    <s v="Alexandria"/>
    <n v="22304"/>
    <x v="133"/>
    <n v="2015"/>
    <x v="1"/>
    <n v="30"/>
    <d v="2015-07-02T00:00:00"/>
    <n v="2"/>
    <n v="-163.03"/>
    <n v="11"/>
    <x v="777"/>
    <x v="1"/>
    <s v="George McLamb X-Rack™ File for Hanging Folders United States"/>
    <s v="X-Ra"/>
  </r>
  <r>
    <n v="22984"/>
    <x v="4"/>
    <n v="0.02"/>
    <n v="70.97"/>
    <n v="3.5"/>
    <n v="1384"/>
    <s v="George McLamb"/>
    <x v="2"/>
    <s v="Consumer"/>
    <x v="0"/>
    <x v="15"/>
    <s v="Small Box"/>
    <x v="235"/>
    <n v="89408"/>
    <n v="0.59"/>
    <x v="0"/>
    <x v="3"/>
    <x v="8"/>
    <s v="Alexandria"/>
    <n v="22304"/>
    <x v="31"/>
    <n v="2015"/>
    <x v="1"/>
    <n v="7"/>
    <d v="2015-06-14T00:00:00"/>
    <n v="7"/>
    <n v="23.61599999999995"/>
    <n v="21"/>
    <x v="778"/>
    <x v="0"/>
    <s v="George McLamb Tripp Lite Isotel 8 Ultra 8 Outlet Metal Surge United States"/>
    <s v="Trip"/>
  </r>
  <r>
    <n v="18970"/>
    <x v="2"/>
    <n v="0.06"/>
    <n v="1.74"/>
    <n v="4.08"/>
    <n v="1389"/>
    <s v="Jean Khan"/>
    <x v="2"/>
    <s v="Corporate"/>
    <x v="1"/>
    <x v="2"/>
    <s v="Small Pack"/>
    <x v="60"/>
    <n v="88726"/>
    <n v="0.53"/>
    <x v="0"/>
    <x v="0"/>
    <x v="1"/>
    <s v="Menlo Park"/>
    <n v="94025"/>
    <x v="51"/>
    <n v="2015"/>
    <x v="0"/>
    <n v="25"/>
    <d v="2015-01-26T00:00:00"/>
    <n v="1"/>
    <n v="-11.0732"/>
    <n v="1"/>
    <x v="779"/>
    <x v="1"/>
    <s v="Jean Khan Eldon Regeneration Recycled Desk Accessories, Smoke United States"/>
    <s v="Eldo"/>
  </r>
  <r>
    <n v="19852"/>
    <x v="0"/>
    <n v="0.08"/>
    <n v="2.62"/>
    <n v="0.8"/>
    <n v="1389"/>
    <s v="Jean Khan"/>
    <x v="0"/>
    <s v="Small Business"/>
    <x v="0"/>
    <x v="3"/>
    <s v="Wrap Bag"/>
    <x v="505"/>
    <n v="88728"/>
    <n v="0.39"/>
    <x v="0"/>
    <x v="0"/>
    <x v="1"/>
    <s v="Menlo Park"/>
    <n v="94025"/>
    <x v="116"/>
    <n v="2015"/>
    <x v="3"/>
    <n v="13"/>
    <d v="2015-05-15T00:00:00"/>
    <n v="2"/>
    <n v="21.769499999999997"/>
    <n v="12"/>
    <x v="780"/>
    <x v="0"/>
    <s v="Jean Khan Staples Metal Binder Clips United States"/>
    <s v="Stap"/>
  </r>
  <r>
    <n v="19111"/>
    <x v="0"/>
    <n v="0.09"/>
    <n v="2.61"/>
    <n v="0.5"/>
    <n v="1389"/>
    <s v="Jean Khan"/>
    <x v="2"/>
    <s v="Consumer"/>
    <x v="0"/>
    <x v="9"/>
    <s v="Small Box"/>
    <x v="413"/>
    <n v="88729"/>
    <n v="0.39"/>
    <x v="0"/>
    <x v="0"/>
    <x v="1"/>
    <s v="Menlo Park"/>
    <n v="94025"/>
    <x v="26"/>
    <n v="2015"/>
    <x v="1"/>
    <n v="3"/>
    <d v="2015-06-05T00:00:00"/>
    <n v="2"/>
    <n v="29.380199999999995"/>
    <n v="17"/>
    <x v="781"/>
    <x v="0"/>
    <s v="Jean Khan Avery 494 United States"/>
    <s v="Aver"/>
  </r>
  <r>
    <n v="18702"/>
    <x v="2"/>
    <n v="0.1"/>
    <n v="8.17"/>
    <n v="1.69"/>
    <n v="1390"/>
    <s v="Hazel Jones"/>
    <x v="2"/>
    <s v="Corporate"/>
    <x v="0"/>
    <x v="7"/>
    <s v="Wrap Bag"/>
    <x v="520"/>
    <n v="88731"/>
    <n v="0.38"/>
    <x v="0"/>
    <x v="0"/>
    <x v="1"/>
    <s v="Stockton"/>
    <n v="95207"/>
    <x v="41"/>
    <n v="2015"/>
    <x v="3"/>
    <n v="16"/>
    <d v="2015-05-16T00:00:00"/>
    <n v="0"/>
    <n v="100.2984"/>
    <n v="19"/>
    <x v="782"/>
    <x v="0"/>
    <s v="Hazel Jones Wirebound Message Forms, Four 2 3/4 x 5 Forms per Page, Pink Paper United States"/>
    <s v="Wire"/>
  </r>
  <r>
    <n v="18703"/>
    <x v="2"/>
    <n v="0.03"/>
    <n v="110.99"/>
    <n v="2.5"/>
    <n v="1390"/>
    <s v="Hazel Jones"/>
    <x v="2"/>
    <s v="Corporate"/>
    <x v="2"/>
    <x v="5"/>
    <s v="Small Box"/>
    <x v="170"/>
    <n v="88731"/>
    <n v="0.56999999999999995"/>
    <x v="0"/>
    <x v="0"/>
    <x v="1"/>
    <s v="Stockton"/>
    <n v="95207"/>
    <x v="41"/>
    <n v="2015"/>
    <x v="3"/>
    <n v="16"/>
    <d v="2015-05-18T00:00:00"/>
    <n v="2"/>
    <n v="2495.3987999999999"/>
    <n v="38"/>
    <x v="783"/>
    <x v="0"/>
    <s v="Hazel Jones T18 United States"/>
    <s v="T18"/>
  </r>
  <r>
    <n v="20523"/>
    <x v="1"/>
    <n v="0"/>
    <n v="2.88"/>
    <n v="0.7"/>
    <n v="1391"/>
    <s v="Carolyn Greer"/>
    <x v="0"/>
    <s v="Consumer"/>
    <x v="0"/>
    <x v="0"/>
    <s v="Wrap Bag"/>
    <x v="122"/>
    <n v="88727"/>
    <n v="0.56000000000000005"/>
    <x v="0"/>
    <x v="0"/>
    <x v="1"/>
    <s v="Sunnyvale"/>
    <n v="94086"/>
    <x v="158"/>
    <n v="2015"/>
    <x v="4"/>
    <n v="24"/>
    <d v="2015-04-24T00:00:00"/>
    <n v="0"/>
    <n v="-0.10999999999999943"/>
    <n v="1"/>
    <x v="784"/>
    <x v="1"/>
    <s v="Carolyn Greer Newell 340 United States"/>
    <s v="Newe"/>
  </r>
  <r>
    <n v="20163"/>
    <x v="4"/>
    <n v="7.0000000000000007E-2"/>
    <n v="12.28"/>
    <n v="6.13"/>
    <n v="1391"/>
    <s v="Carolyn Greer"/>
    <x v="2"/>
    <s v="Small Business"/>
    <x v="0"/>
    <x v="10"/>
    <s v="Small Box"/>
    <x v="521"/>
    <n v="88730"/>
    <n v="0.56999999999999995"/>
    <x v="0"/>
    <x v="0"/>
    <x v="1"/>
    <s v="Sunnyvale"/>
    <n v="94086"/>
    <x v="32"/>
    <n v="2015"/>
    <x v="3"/>
    <n v="3"/>
    <d v="2015-05-10T00:00:00"/>
    <n v="7"/>
    <n v="15.236000000000018"/>
    <n v="33"/>
    <x v="785"/>
    <x v="0"/>
    <s v="Carolyn Greer Recycled Eldon Regeneration Jumbo File United States"/>
    <s v="Recy"/>
  </r>
  <r>
    <n v="5297"/>
    <x v="1"/>
    <n v="0"/>
    <n v="8.6"/>
    <n v="6.19"/>
    <n v="1402"/>
    <s v="Wesley Tate"/>
    <x v="2"/>
    <s v="Corporate"/>
    <x v="0"/>
    <x v="8"/>
    <s v="Small Box"/>
    <x v="331"/>
    <n v="37729"/>
    <n v="0.38"/>
    <x v="0"/>
    <x v="2"/>
    <x v="12"/>
    <s v="Chicago"/>
    <n v="60653"/>
    <x v="43"/>
    <n v="2015"/>
    <x v="0"/>
    <n v="15"/>
    <d v="2015-01-15T00:00:00"/>
    <n v="0"/>
    <n v="-42.8536"/>
    <n v="48"/>
    <x v="786"/>
    <x v="1"/>
    <s v="Wesley Tate Avery Printable Repositionable Plastic Tabs United States"/>
    <s v="Aver"/>
  </r>
  <r>
    <n v="6080"/>
    <x v="3"/>
    <n v="0.04"/>
    <n v="30.73"/>
    <n v="4"/>
    <n v="1402"/>
    <s v="Wesley Tate"/>
    <x v="2"/>
    <s v="Home Office"/>
    <x v="2"/>
    <x v="13"/>
    <s v="Small Box"/>
    <x v="88"/>
    <n v="43079"/>
    <n v="0.75"/>
    <x v="0"/>
    <x v="2"/>
    <x v="12"/>
    <s v="Chicago"/>
    <n v="60653"/>
    <x v="72"/>
    <n v="2015"/>
    <x v="0"/>
    <n v="21"/>
    <d v="2015-01-22T00:00:00"/>
    <n v="1"/>
    <n v="-20.79"/>
    <n v="48"/>
    <x v="787"/>
    <x v="1"/>
    <s v="Wesley Tate Fellowes 17-key keypad for PS/2 interface United States"/>
    <s v="Fell"/>
  </r>
  <r>
    <n v="23297"/>
    <x v="1"/>
    <n v="0"/>
    <n v="8.6"/>
    <n v="6.19"/>
    <n v="1405"/>
    <s v="Crystal Floyd"/>
    <x v="2"/>
    <s v="Corporate"/>
    <x v="0"/>
    <x v="8"/>
    <s v="Small Box"/>
    <x v="331"/>
    <n v="86144"/>
    <n v="0.38"/>
    <x v="0"/>
    <x v="2"/>
    <x v="22"/>
    <s v="Battle Creek"/>
    <n v="49017"/>
    <x v="43"/>
    <n v="2015"/>
    <x v="0"/>
    <n v="15"/>
    <d v="2015-01-15T00:00:00"/>
    <n v="0"/>
    <n v="-33.211539999999999"/>
    <n v="12"/>
    <x v="788"/>
    <x v="1"/>
    <s v="Crystal Floyd Avery Printable Repositionable Plastic Tabs United States"/>
    <s v="Aver"/>
  </r>
  <r>
    <n v="24080"/>
    <x v="3"/>
    <n v="0.04"/>
    <n v="30.73"/>
    <n v="4"/>
    <n v="1405"/>
    <s v="Crystal Floyd"/>
    <x v="2"/>
    <s v="Home Office"/>
    <x v="2"/>
    <x v="13"/>
    <s v="Small Box"/>
    <x v="88"/>
    <n v="86145"/>
    <n v="0.75"/>
    <x v="0"/>
    <x v="2"/>
    <x v="22"/>
    <s v="Battle Creek"/>
    <n v="49017"/>
    <x v="72"/>
    <n v="2015"/>
    <x v="0"/>
    <n v="21"/>
    <d v="2015-01-22T00:00:00"/>
    <n v="1"/>
    <n v="-20.79"/>
    <n v="12"/>
    <x v="789"/>
    <x v="1"/>
    <s v="Crystal Floyd Fellowes 17-key keypad for PS/2 interface United States"/>
    <s v="Fell"/>
  </r>
  <r>
    <n v="19417"/>
    <x v="3"/>
    <n v="0"/>
    <n v="65.989999999999995"/>
    <n v="5.26"/>
    <n v="1410"/>
    <s v="Charles Ward"/>
    <x v="2"/>
    <s v="Corporate"/>
    <x v="2"/>
    <x v="5"/>
    <s v="Small Box"/>
    <x v="522"/>
    <n v="87086"/>
    <n v="0.59"/>
    <x v="0"/>
    <x v="0"/>
    <x v="1"/>
    <s v="Moreno Valley"/>
    <n v="92553"/>
    <x v="74"/>
    <n v="2015"/>
    <x v="4"/>
    <n v="7"/>
    <d v="2015-04-08T00:00:00"/>
    <n v="1"/>
    <n v="369.99869999999999"/>
    <n v="9"/>
    <x v="790"/>
    <x v="0"/>
    <s v="Charles Ward g520 United States"/>
    <s v="g520"/>
  </r>
  <r>
    <n v="24407"/>
    <x v="1"/>
    <n v="0.08"/>
    <n v="3.38"/>
    <n v="0.85"/>
    <n v="1412"/>
    <s v="Marc Ray"/>
    <x v="2"/>
    <s v="Corporate"/>
    <x v="0"/>
    <x v="0"/>
    <s v="Wrap Bag"/>
    <x v="523"/>
    <n v="87087"/>
    <n v="0.48"/>
    <x v="0"/>
    <x v="0"/>
    <x v="1"/>
    <s v="Mountain View"/>
    <n v="94043"/>
    <x v="23"/>
    <n v="2015"/>
    <x v="2"/>
    <n v="2"/>
    <d v="2015-02-04T00:00:00"/>
    <n v="2"/>
    <n v="20.453600000000002"/>
    <n v="12"/>
    <x v="791"/>
    <x v="0"/>
    <s v="Marc Ray Avery Hi-Liter® Fluorescent Desk Style Markers United States"/>
    <s v="Aver"/>
  </r>
  <r>
    <n v="1417"/>
    <x v="3"/>
    <n v="0"/>
    <n v="65.989999999999995"/>
    <n v="5.26"/>
    <n v="1413"/>
    <s v="Pamela Wiley"/>
    <x v="2"/>
    <s v="Corporate"/>
    <x v="2"/>
    <x v="5"/>
    <s v="Small Box"/>
    <x v="522"/>
    <n v="10277"/>
    <n v="0.59"/>
    <x v="0"/>
    <x v="1"/>
    <x v="15"/>
    <s v="Boston"/>
    <n v="2113"/>
    <x v="74"/>
    <n v="2015"/>
    <x v="4"/>
    <n v="7"/>
    <d v="2015-04-08T00:00:00"/>
    <n v="1"/>
    <n v="542.25"/>
    <n v="36"/>
    <x v="792"/>
    <x v="0"/>
    <s v="Pamela Wiley g520 United States"/>
    <s v="g520"/>
  </r>
  <r>
    <n v="6406"/>
    <x v="1"/>
    <n v="0.02"/>
    <n v="16.48"/>
    <n v="1.99"/>
    <n v="1413"/>
    <s v="Pamela Wiley"/>
    <x v="0"/>
    <s v="Corporate"/>
    <x v="2"/>
    <x v="13"/>
    <s v="Small Pack"/>
    <x v="524"/>
    <n v="45539"/>
    <n v="0.42"/>
    <x v="0"/>
    <x v="1"/>
    <x v="15"/>
    <s v="Boston"/>
    <n v="2113"/>
    <x v="23"/>
    <n v="2015"/>
    <x v="2"/>
    <n v="2"/>
    <d v="2015-02-04T00:00:00"/>
    <n v="2"/>
    <n v="69.61"/>
    <n v="27"/>
    <x v="793"/>
    <x v="0"/>
    <s v="Pamela Wiley Maxell DVD-RAM Discs United States"/>
    <s v="Maxe"/>
  </r>
  <r>
    <n v="25129"/>
    <x v="2"/>
    <n v="0.02"/>
    <n v="417.4"/>
    <n v="75.23"/>
    <n v="1416"/>
    <s v="Betsy Gibson"/>
    <x v="1"/>
    <s v="Small Business"/>
    <x v="1"/>
    <x v="11"/>
    <s v="Jumbo Box"/>
    <x v="249"/>
    <n v="90538"/>
    <n v="0.79"/>
    <x v="0"/>
    <x v="2"/>
    <x v="38"/>
    <s v="Indianapolis"/>
    <n v="46203"/>
    <x v="166"/>
    <n v="2015"/>
    <x v="3"/>
    <n v="6"/>
    <d v="2015-05-07T00:00:00"/>
    <n v="1"/>
    <n v="-634.86540000000002"/>
    <n v="1"/>
    <x v="794"/>
    <x v="1"/>
    <s v="Betsy Gibson Bretford “Just In Time” Height-Adjustable Multi-Task Work Tables United States"/>
    <s v="Bret"/>
  </r>
  <r>
    <n v="24722"/>
    <x v="0"/>
    <n v="0.04"/>
    <n v="46.89"/>
    <n v="5.0999999999999996"/>
    <n v="1416"/>
    <s v="Betsy Gibson"/>
    <x v="2"/>
    <s v="Small Business"/>
    <x v="0"/>
    <x v="15"/>
    <s v="Medium Box"/>
    <x v="480"/>
    <n v="90540"/>
    <n v="0.46"/>
    <x v="0"/>
    <x v="2"/>
    <x v="38"/>
    <s v="Indianapolis"/>
    <n v="46203"/>
    <x v="97"/>
    <n v="2015"/>
    <x v="1"/>
    <n v="25"/>
    <d v="2015-06-27T00:00:00"/>
    <n v="2"/>
    <n v="87.12"/>
    <n v="4"/>
    <x v="795"/>
    <x v="0"/>
    <s v="Betsy Gibson Bionaire Personal Warm Mist Humidifier/Vaporizer United States"/>
    <s v="Bion"/>
  </r>
  <r>
    <n v="22823"/>
    <x v="4"/>
    <n v="7.0000000000000007E-2"/>
    <n v="4.84"/>
    <n v="0.71"/>
    <n v="1418"/>
    <s v="Rebecca Lindsey"/>
    <x v="2"/>
    <s v="Small Business"/>
    <x v="0"/>
    <x v="0"/>
    <s v="Wrap Bag"/>
    <x v="525"/>
    <n v="90539"/>
    <n v="0.52"/>
    <x v="0"/>
    <x v="2"/>
    <x v="38"/>
    <s v="Kokomo"/>
    <n v="46901"/>
    <x v="167"/>
    <n v="2015"/>
    <x v="0"/>
    <n v="1"/>
    <d v="2015-01-03T00:00:00"/>
    <n v="2"/>
    <n v="25.240199999999998"/>
    <n v="8"/>
    <x v="796"/>
    <x v="0"/>
    <s v="Rebecca Lindsey *Staples* Highlighting Markers United States"/>
    <s v="*Sta"/>
  </r>
  <r>
    <n v="24295"/>
    <x v="1"/>
    <n v="0.01"/>
    <n v="124.49"/>
    <n v="51.94"/>
    <n v="1419"/>
    <s v="Brooke Lancaster"/>
    <x v="1"/>
    <s v="Small Business"/>
    <x v="1"/>
    <x v="11"/>
    <s v="Jumbo Box"/>
    <x v="156"/>
    <n v="90540"/>
    <n v="0.63"/>
    <x v="0"/>
    <x v="2"/>
    <x v="38"/>
    <s v="Lafayette"/>
    <n v="47905"/>
    <x v="97"/>
    <n v="2015"/>
    <x v="1"/>
    <n v="25"/>
    <d v="2015-06-26T00:00:00"/>
    <n v="1"/>
    <n v="-94.674644999999998"/>
    <n v="18"/>
    <x v="797"/>
    <x v="1"/>
    <s v="Brooke Lancaster Bevis 36 x 72 Conference Tables United States"/>
    <s v="Bevi"/>
  </r>
  <r>
    <n v="19024"/>
    <x v="4"/>
    <n v="0.05"/>
    <n v="350.99"/>
    <n v="39"/>
    <n v="1424"/>
    <s v="Robyn Zhou"/>
    <x v="1"/>
    <s v="Home Office"/>
    <x v="1"/>
    <x v="1"/>
    <s v="Jumbo Drum"/>
    <x v="455"/>
    <n v="89448"/>
    <n v="0.55000000000000004"/>
    <x v="0"/>
    <x v="0"/>
    <x v="21"/>
    <s v="Englewood"/>
    <n v="80112"/>
    <x v="38"/>
    <n v="2015"/>
    <x v="0"/>
    <n v="12"/>
    <d v="2015-01-14T00:00:00"/>
    <n v="2"/>
    <n v="451.28039999999999"/>
    <n v="3"/>
    <x v="798"/>
    <x v="0"/>
    <s v="Robyn Zhou Global Leather Executive Chair United States"/>
    <s v="Glob"/>
  </r>
  <r>
    <n v="19025"/>
    <x v="4"/>
    <n v="0"/>
    <n v="8.74"/>
    <n v="1.39"/>
    <n v="1424"/>
    <s v="Robyn Zhou"/>
    <x v="2"/>
    <s v="Home Office"/>
    <x v="0"/>
    <x v="4"/>
    <s v="Small Box"/>
    <x v="526"/>
    <n v="89448"/>
    <n v="0.38"/>
    <x v="0"/>
    <x v="0"/>
    <x v="21"/>
    <s v="Englewood"/>
    <n v="80112"/>
    <x v="38"/>
    <n v="2015"/>
    <x v="0"/>
    <n v="12"/>
    <d v="2015-01-16T00:00:00"/>
    <n v="4"/>
    <n v="44.988"/>
    <n v="7"/>
    <x v="799"/>
    <x v="0"/>
    <s v="Robyn Zhou #10- 4 1/8&quot; x 9 1/2&quot; Recycled Envelopes United States"/>
    <s v="#10-"/>
  </r>
  <r>
    <n v="19026"/>
    <x v="4"/>
    <n v="0.02"/>
    <n v="1.98"/>
    <n v="0.7"/>
    <n v="1424"/>
    <s v="Robyn Zhou"/>
    <x v="2"/>
    <s v="Home Office"/>
    <x v="0"/>
    <x v="3"/>
    <s v="Wrap Bag"/>
    <x v="133"/>
    <n v="89448"/>
    <n v="0.83"/>
    <x v="0"/>
    <x v="0"/>
    <x v="21"/>
    <s v="Englewood"/>
    <n v="80112"/>
    <x v="38"/>
    <n v="2015"/>
    <x v="0"/>
    <n v="12"/>
    <d v="2015-01-16T00:00:00"/>
    <n v="4"/>
    <n v="-20.732799999999997"/>
    <n v="11"/>
    <x v="800"/>
    <x v="1"/>
    <s v="Robyn Zhou Brites Rubber Bands, 1 1/2 oz. Box United States"/>
    <s v="Brit"/>
  </r>
  <r>
    <n v="23620"/>
    <x v="1"/>
    <n v="0.05"/>
    <n v="8.0399999999999991"/>
    <n v="8.94"/>
    <n v="1424"/>
    <s v="Robyn Zhou"/>
    <x v="2"/>
    <s v="Home Office"/>
    <x v="0"/>
    <x v="8"/>
    <s v="Small Box"/>
    <x v="376"/>
    <n v="89449"/>
    <n v="0.4"/>
    <x v="0"/>
    <x v="0"/>
    <x v="21"/>
    <s v="Englewood"/>
    <n v="80112"/>
    <x v="105"/>
    <n v="2015"/>
    <x v="1"/>
    <n v="20"/>
    <d v="2015-06-22T00:00:00"/>
    <n v="2"/>
    <n v="-164.39479999999998"/>
    <n v="15"/>
    <x v="801"/>
    <x v="1"/>
    <s v="Robyn Zhou Fellowes Twister Kit, Gray/Clear, 3/pkg United States"/>
    <s v="Fell"/>
  </r>
  <r>
    <n v="22824"/>
    <x v="4"/>
    <n v="0.04"/>
    <n v="2036.48"/>
    <n v="14.7"/>
    <n v="1425"/>
    <s v="Gregory Crane"/>
    <x v="1"/>
    <s v="Small Business"/>
    <x v="2"/>
    <x v="6"/>
    <s v="Jumbo Drum"/>
    <x v="220"/>
    <n v="89450"/>
    <n v="0.55000000000000004"/>
    <x v="0"/>
    <x v="0"/>
    <x v="21"/>
    <s v="Fort Collins"/>
    <n v="80525"/>
    <x v="167"/>
    <n v="2015"/>
    <x v="0"/>
    <n v="1"/>
    <d v="2015-01-06T00:00:00"/>
    <n v="5"/>
    <n v="-4793.0039999999999"/>
    <n v="1"/>
    <x v="802"/>
    <x v="1"/>
    <s v="Gregory Crane Lexmark 4227 Plus Dot Matrix Printer United States"/>
    <s v="Lexm"/>
  </r>
  <r>
    <n v="22407"/>
    <x v="4"/>
    <n v="0.09"/>
    <n v="125.99"/>
    <n v="2.5"/>
    <n v="1427"/>
    <s v="Stacy Gould"/>
    <x v="2"/>
    <s v="Home Office"/>
    <x v="2"/>
    <x v="5"/>
    <s v="Small Box"/>
    <x v="418"/>
    <n v="90905"/>
    <n v="0.6"/>
    <x v="0"/>
    <x v="2"/>
    <x v="22"/>
    <s v="Bay City"/>
    <n v="48708"/>
    <x v="64"/>
    <n v="2015"/>
    <x v="2"/>
    <n v="5"/>
    <d v="2015-02-09T00:00:00"/>
    <n v="4"/>
    <n v="1258.7876999999999"/>
    <n v="18"/>
    <x v="803"/>
    <x v="0"/>
    <s v="Stacy Gould i2000 United States"/>
    <s v="i200"/>
  </r>
  <r>
    <n v="19810"/>
    <x v="1"/>
    <n v="0.05"/>
    <n v="9.7799999999999994"/>
    <n v="1.39"/>
    <n v="1432"/>
    <s v="Kerry Green"/>
    <x v="2"/>
    <s v="Corporate"/>
    <x v="0"/>
    <x v="4"/>
    <s v="Small Box"/>
    <x v="453"/>
    <n v="86826"/>
    <n v="0.39"/>
    <x v="0"/>
    <x v="2"/>
    <x v="38"/>
    <s v="Indianapolis"/>
    <n v="46203"/>
    <x v="93"/>
    <n v="2015"/>
    <x v="5"/>
    <n v="5"/>
    <d v="2015-03-06T00:00:00"/>
    <n v="1"/>
    <n v="74.278499999999994"/>
    <n v="11"/>
    <x v="804"/>
    <x v="0"/>
    <s v="Kerry Green Staples #10 Laser &amp; Inkjet Envelopes, 4 1/8&quot; x 9 1/2&quot;, 100/Box United States"/>
    <s v="Stap"/>
  </r>
  <r>
    <n v="18762"/>
    <x v="4"/>
    <n v="7.0000000000000007E-2"/>
    <n v="10.98"/>
    <n v="4.8"/>
    <n v="1432"/>
    <s v="Kerry Green"/>
    <x v="2"/>
    <s v="Corporate"/>
    <x v="0"/>
    <x v="4"/>
    <s v="Small Box"/>
    <x v="182"/>
    <n v="86827"/>
    <n v="0.36"/>
    <x v="0"/>
    <x v="2"/>
    <x v="38"/>
    <s v="Indianapolis"/>
    <n v="46203"/>
    <x v="105"/>
    <n v="2015"/>
    <x v="1"/>
    <n v="20"/>
    <d v="2015-06-27T00:00:00"/>
    <n v="7"/>
    <n v="52.92"/>
    <n v="16"/>
    <x v="805"/>
    <x v="0"/>
    <s v="Kerry Green Manila Recycled Extra-Heavyweight Clasp Envelopes, 6&quot; x 9&quot; United States"/>
    <s v="Mani"/>
  </r>
  <r>
    <n v="19811"/>
    <x v="1"/>
    <n v="0.02"/>
    <n v="3.28"/>
    <n v="3.97"/>
    <n v="1433"/>
    <s v="Frances Jackson"/>
    <x v="0"/>
    <s v="Corporate"/>
    <x v="0"/>
    <x v="0"/>
    <s v="Wrap Bag"/>
    <x v="365"/>
    <n v="86826"/>
    <n v="0.56000000000000005"/>
    <x v="0"/>
    <x v="2"/>
    <x v="38"/>
    <s v="Jeffersonville"/>
    <n v="47130"/>
    <x v="93"/>
    <n v="2015"/>
    <x v="5"/>
    <n v="5"/>
    <d v="2015-03-06T00:00:00"/>
    <n v="1"/>
    <n v="-66.349999999999994"/>
    <n v="7"/>
    <x v="806"/>
    <x v="1"/>
    <s v="Frances Jackson Newell 337 United States"/>
    <s v="Newe"/>
  </r>
  <r>
    <n v="20124"/>
    <x v="0"/>
    <n v="7.0000000000000007E-2"/>
    <n v="300.98"/>
    <n v="64.73"/>
    <n v="1433"/>
    <s v="Frances Jackson"/>
    <x v="1"/>
    <s v="Corporate"/>
    <x v="1"/>
    <x v="1"/>
    <s v="Jumbo Drum"/>
    <x v="527"/>
    <n v="86828"/>
    <n v="0.56000000000000005"/>
    <x v="0"/>
    <x v="2"/>
    <x v="38"/>
    <s v="Jeffersonville"/>
    <n v="47130"/>
    <x v="168"/>
    <n v="2015"/>
    <x v="3"/>
    <n v="19"/>
    <d v="2015-05-21T00:00:00"/>
    <n v="2"/>
    <n v="1399.6400000000003"/>
    <n v="14"/>
    <x v="807"/>
    <x v="0"/>
    <s v="Frances Jackson Global Leather and Oak Executive Chair, Black United States"/>
    <s v="Glob"/>
  </r>
  <r>
    <n v="20125"/>
    <x v="0"/>
    <n v="0.01"/>
    <n v="20.98"/>
    <n v="45"/>
    <n v="1433"/>
    <s v="Frances Jackson"/>
    <x v="1"/>
    <s v="Corporate"/>
    <x v="0"/>
    <x v="10"/>
    <s v="Jumbo Drum"/>
    <x v="528"/>
    <n v="86828"/>
    <n v="0.61"/>
    <x v="0"/>
    <x v="2"/>
    <x v="38"/>
    <s v="Jeffersonville"/>
    <n v="47130"/>
    <x v="168"/>
    <n v="2015"/>
    <x v="3"/>
    <n v="19"/>
    <d v="2015-05-19T00:00:00"/>
    <n v="0"/>
    <n v="232.64200000000028"/>
    <n v="28"/>
    <x v="808"/>
    <x v="0"/>
    <s v="Frances Jackson Tennsco Lockers, Sand United States"/>
    <s v="Tenn"/>
  </r>
  <r>
    <n v="21955"/>
    <x v="2"/>
    <n v="0.01"/>
    <n v="80.98"/>
    <n v="35"/>
    <n v="1438"/>
    <s v="Jean Weiss Diaz"/>
    <x v="2"/>
    <s v="Corporate"/>
    <x v="0"/>
    <x v="10"/>
    <s v="Large Box"/>
    <x v="354"/>
    <n v="90120"/>
    <n v="0.83"/>
    <x v="0"/>
    <x v="1"/>
    <x v="10"/>
    <s v="Elyria"/>
    <n v="44035"/>
    <x v="46"/>
    <n v="2015"/>
    <x v="0"/>
    <n v="22"/>
    <d v="2015-01-24T00:00:00"/>
    <n v="2"/>
    <n v="-409.37360000000001"/>
    <n v="3"/>
    <x v="809"/>
    <x v="1"/>
    <s v="Jean Weiss Diaz Carina 42&quot;Hx23 3/4&quot;W Media Storage Unit United States"/>
    <s v="Cari"/>
  </r>
  <r>
    <n v="23415"/>
    <x v="2"/>
    <n v="0.05"/>
    <n v="6.48"/>
    <n v="6.22"/>
    <n v="1439"/>
    <s v="Kyle Kaufman"/>
    <x v="2"/>
    <s v="Corporate"/>
    <x v="0"/>
    <x v="7"/>
    <s v="Small Box"/>
    <x v="512"/>
    <n v="90121"/>
    <n v="0.37"/>
    <x v="0"/>
    <x v="1"/>
    <x v="10"/>
    <s v="Euclid"/>
    <n v="44117"/>
    <x v="65"/>
    <n v="2015"/>
    <x v="4"/>
    <n v="28"/>
    <d v="2015-04-29T00:00:00"/>
    <n v="1"/>
    <n v="-29.07"/>
    <n v="3"/>
    <x v="653"/>
    <x v="1"/>
    <s v="Kyle Kaufman Xerox 1894 United States"/>
    <s v="Xero"/>
  </r>
  <r>
    <n v="22672"/>
    <x v="1"/>
    <n v="0.04"/>
    <n v="177.98"/>
    <n v="0.99"/>
    <n v="1442"/>
    <s v="Rodney Field"/>
    <x v="2"/>
    <s v="Corporate"/>
    <x v="0"/>
    <x v="15"/>
    <s v="Small Box"/>
    <x v="529"/>
    <n v="89076"/>
    <n v="0.56000000000000005"/>
    <x v="0"/>
    <x v="2"/>
    <x v="33"/>
    <s v="Springfield"/>
    <n v="65807"/>
    <x v="97"/>
    <n v="2015"/>
    <x v="1"/>
    <n v="25"/>
    <d v="2015-06-27T00:00:00"/>
    <n v="2"/>
    <n v="1909.8854999999996"/>
    <n v="15"/>
    <x v="810"/>
    <x v="0"/>
    <s v="Rodney Field Kensington 7 Outlet MasterPiece Power Center United States"/>
    <s v="Kens"/>
  </r>
  <r>
    <n v="21945"/>
    <x v="4"/>
    <n v="0.02"/>
    <n v="15.99"/>
    <n v="13.18"/>
    <n v="1442"/>
    <s v="Rodney Field"/>
    <x v="0"/>
    <s v="Corporate"/>
    <x v="0"/>
    <x v="8"/>
    <s v="Small Box"/>
    <x v="222"/>
    <n v="89077"/>
    <n v="0.37"/>
    <x v="0"/>
    <x v="2"/>
    <x v="33"/>
    <s v="Springfield"/>
    <n v="65807"/>
    <x v="111"/>
    <n v="2015"/>
    <x v="0"/>
    <n v="30"/>
    <d v="2015-02-03T00:00:00"/>
    <n v="4"/>
    <n v="-76.992500000000007"/>
    <n v="7"/>
    <x v="811"/>
    <x v="1"/>
    <s v="Rodney Field GBC Pre-Punched Binding Paper, Plastic, White, 8-1/2&quot; x 11&quot; United States"/>
    <s v="GBC "/>
  </r>
  <r>
    <n v="21946"/>
    <x v="4"/>
    <n v="0.09"/>
    <n v="46.94"/>
    <n v="6.77"/>
    <n v="1442"/>
    <s v="Rodney Field"/>
    <x v="0"/>
    <s v="Corporate"/>
    <x v="1"/>
    <x v="2"/>
    <s v="Small Box"/>
    <x v="530"/>
    <n v="89077"/>
    <n v="0.44"/>
    <x v="0"/>
    <x v="2"/>
    <x v="33"/>
    <s v="Springfield"/>
    <n v="65807"/>
    <x v="111"/>
    <n v="2015"/>
    <x v="0"/>
    <n v="30"/>
    <d v="2015-01-30T00:00:00"/>
    <n v="0"/>
    <n v="297.96959999999996"/>
    <n v="10"/>
    <x v="812"/>
    <x v="0"/>
    <s v="Rodney Field Howard Miller 13&quot; Diameter Goldtone Round Wall Clock United States"/>
    <s v="Howa"/>
  </r>
  <r>
    <n v="23793"/>
    <x v="3"/>
    <n v="0.1"/>
    <n v="218.08"/>
    <n v="18.059999999999999"/>
    <n v="1450"/>
    <s v="Veronica Peck"/>
    <x v="0"/>
    <s v="Consumer"/>
    <x v="1"/>
    <x v="1"/>
    <s v="Large Box"/>
    <x v="531"/>
    <n v="86735"/>
    <n v="0.56999999999999995"/>
    <x v="0"/>
    <x v="0"/>
    <x v="1"/>
    <s v="South Lake Tahoe"/>
    <n v="96150"/>
    <x v="84"/>
    <n v="2015"/>
    <x v="3"/>
    <n v="24"/>
    <d v="2015-05-25T00:00:00"/>
    <n v="1"/>
    <n v="1318.83"/>
    <n v="12"/>
    <x v="813"/>
    <x v="0"/>
    <s v="Veronica Peck Lifetime Advantage™ Folding Chairs, 4/Carton United States"/>
    <s v="Life"/>
  </r>
  <r>
    <n v="25006"/>
    <x v="0"/>
    <n v="0.05"/>
    <n v="85.99"/>
    <n v="0.99"/>
    <n v="1459"/>
    <s v="Steve Raynor"/>
    <x v="2"/>
    <s v="Consumer"/>
    <x v="2"/>
    <x v="5"/>
    <s v="Wrap Bag"/>
    <x v="141"/>
    <n v="86734"/>
    <n v="0.55000000000000004"/>
    <x v="0"/>
    <x v="3"/>
    <x v="39"/>
    <s v="Taylors"/>
    <n v="29687"/>
    <x v="121"/>
    <n v="2015"/>
    <x v="4"/>
    <n v="5"/>
    <d v="2015-04-07T00:00:00"/>
    <n v="2"/>
    <n v="36.215999999999994"/>
    <n v="4"/>
    <x v="814"/>
    <x v="0"/>
    <s v="Steve Raynor Accessory34 United States"/>
    <s v="Acce"/>
  </r>
  <r>
    <n v="18105"/>
    <x v="0"/>
    <n v="0.05"/>
    <n v="12.95"/>
    <n v="4.9800000000000004"/>
    <n v="1461"/>
    <s v="Norman Adams"/>
    <x v="2"/>
    <s v="Consumer"/>
    <x v="0"/>
    <x v="8"/>
    <s v="Small Box"/>
    <x v="532"/>
    <n v="86397"/>
    <n v="0.4"/>
    <x v="0"/>
    <x v="2"/>
    <x v="38"/>
    <s v="Lafayette"/>
    <n v="47905"/>
    <x v="42"/>
    <n v="2015"/>
    <x v="1"/>
    <n v="2"/>
    <d v="2015-06-04T00:00:00"/>
    <n v="2"/>
    <n v="134.16825"/>
    <n v="19"/>
    <x v="815"/>
    <x v="0"/>
    <s v="Norman Adams GBC Binding covers United States"/>
    <s v="GBC "/>
  </r>
  <r>
    <n v="23735"/>
    <x v="0"/>
    <n v="0"/>
    <n v="65.989999999999995"/>
    <n v="8.99"/>
    <n v="1466"/>
    <s v="Wesley Reid"/>
    <x v="2"/>
    <s v="Small Business"/>
    <x v="2"/>
    <x v="5"/>
    <s v="Small Box"/>
    <x v="377"/>
    <n v="91115"/>
    <n v="0.56000000000000005"/>
    <x v="0"/>
    <x v="2"/>
    <x v="32"/>
    <s v="Columbus"/>
    <n v="68601"/>
    <x v="164"/>
    <n v="2015"/>
    <x v="1"/>
    <n v="11"/>
    <d v="2015-06-13T00:00:00"/>
    <n v="2"/>
    <n v="253.30319999999998"/>
    <n v="10"/>
    <x v="816"/>
    <x v="0"/>
    <s v="Wesley Reid 5180 United States"/>
    <s v="5180"/>
  </r>
  <r>
    <n v="25917"/>
    <x v="4"/>
    <n v="0.04"/>
    <n v="130.97999999999999"/>
    <n v="54.74"/>
    <n v="1466"/>
    <s v="Wesley Reid"/>
    <x v="1"/>
    <s v="Small Business"/>
    <x v="1"/>
    <x v="14"/>
    <s v="Jumbo Box"/>
    <x v="136"/>
    <n v="91116"/>
    <n v="0.69"/>
    <x v="0"/>
    <x v="2"/>
    <x v="32"/>
    <s v="Columbus"/>
    <n v="68601"/>
    <x v="20"/>
    <n v="2015"/>
    <x v="1"/>
    <n v="12"/>
    <d v="2015-06-12T00:00:00"/>
    <n v="0"/>
    <n v="-723.78399999999999"/>
    <n v="14"/>
    <x v="817"/>
    <x v="1"/>
    <s v="Wesley Reid O'Sullivan Elevations Bookcase, Cherry Finish United States"/>
    <s v="O'Su"/>
  </r>
  <r>
    <n v="25915"/>
    <x v="4"/>
    <n v="0.04"/>
    <n v="105.29"/>
    <n v="10.119999999999999"/>
    <n v="1469"/>
    <s v="Vicki Zhu Daniels"/>
    <x v="2"/>
    <s v="Small Business"/>
    <x v="1"/>
    <x v="2"/>
    <s v="Large Box"/>
    <x v="533"/>
    <n v="91116"/>
    <n v="0.79"/>
    <x v="0"/>
    <x v="0"/>
    <x v="17"/>
    <s v="Clearfield"/>
    <n v="84015"/>
    <x v="20"/>
    <n v="2015"/>
    <x v="1"/>
    <n v="12"/>
    <d v="2015-06-16T00:00:00"/>
    <n v="4"/>
    <n v="589.18799999999999"/>
    <n v="9"/>
    <x v="818"/>
    <x v="0"/>
    <s v="Vicki Zhu Daniels Eldon Antistatic Chair Mats for Low to Medium Pile Carpets United States"/>
    <s v="Eldo"/>
  </r>
  <r>
    <n v="25916"/>
    <x v="4"/>
    <n v="7.0000000000000007E-2"/>
    <n v="31.76"/>
    <n v="45.51"/>
    <n v="1469"/>
    <s v="Vicki Zhu Daniels"/>
    <x v="1"/>
    <s v="Small Business"/>
    <x v="1"/>
    <x v="11"/>
    <s v="Jumbo Box"/>
    <x v="123"/>
    <n v="91116"/>
    <n v="0.65"/>
    <x v="0"/>
    <x v="0"/>
    <x v="17"/>
    <s v="Clearfield"/>
    <n v="84015"/>
    <x v="20"/>
    <n v="2015"/>
    <x v="1"/>
    <n v="12"/>
    <d v="2015-06-14T00:00:00"/>
    <n v="2"/>
    <n v="-1314.992"/>
    <n v="18"/>
    <x v="819"/>
    <x v="1"/>
    <s v="Vicki Zhu Daniels Hon iLevel™ Computer Training Table United States"/>
    <s v="Hon "/>
  </r>
  <r>
    <n v="21710"/>
    <x v="0"/>
    <n v="0.03"/>
    <n v="420.98"/>
    <n v="19.989999999999998"/>
    <n v="1471"/>
    <s v="Danielle Daniel"/>
    <x v="2"/>
    <s v="Home Office"/>
    <x v="0"/>
    <x v="8"/>
    <s v="Small Box"/>
    <x v="534"/>
    <n v="87077"/>
    <n v="0.35"/>
    <x v="0"/>
    <x v="1"/>
    <x v="10"/>
    <s v="Westerville"/>
    <n v="43081"/>
    <x v="68"/>
    <n v="2015"/>
    <x v="5"/>
    <n v="21"/>
    <d v="2015-03-22T00:00:00"/>
    <n v="1"/>
    <n v="3043.0310999999997"/>
    <n v="10"/>
    <x v="820"/>
    <x v="0"/>
    <s v="Danielle Daniel GBC DocuBind 200 Manual Binding Machine United States"/>
    <s v="GBC "/>
  </r>
  <r>
    <n v="23958"/>
    <x v="1"/>
    <n v="0.02"/>
    <n v="30.98"/>
    <n v="6.5"/>
    <n v="1472"/>
    <s v="Tommy Ellis Ritchie"/>
    <x v="0"/>
    <s v="Home Office"/>
    <x v="2"/>
    <x v="13"/>
    <s v="Small Box"/>
    <x v="449"/>
    <n v="87078"/>
    <n v="0.79"/>
    <x v="0"/>
    <x v="1"/>
    <x v="10"/>
    <s v="Westlake"/>
    <n v="44145"/>
    <x v="133"/>
    <n v="2015"/>
    <x v="1"/>
    <n v="30"/>
    <d v="2015-07-01T00:00:00"/>
    <n v="1"/>
    <n v="-44.624000000000002"/>
    <n v="17"/>
    <x v="821"/>
    <x v="1"/>
    <s v="Tommy Ellis Ritchie Logitech Internet Navigator Keyboard United States"/>
    <s v="Logi"/>
  </r>
  <r>
    <n v="22313"/>
    <x v="3"/>
    <n v="0.05"/>
    <n v="20.27"/>
    <n v="3.99"/>
    <n v="1472"/>
    <s v="Tommy Ellis Ritchie"/>
    <x v="2"/>
    <s v="Home Office"/>
    <x v="0"/>
    <x v="15"/>
    <s v="Small Box"/>
    <x v="535"/>
    <n v="87079"/>
    <n v="0.56999999999999995"/>
    <x v="0"/>
    <x v="1"/>
    <x v="10"/>
    <s v="Westlake"/>
    <n v="44145"/>
    <x v="40"/>
    <n v="2015"/>
    <x v="3"/>
    <n v="25"/>
    <d v="2015-05-26T00:00:00"/>
    <n v="1"/>
    <n v="309.25400000000002"/>
    <n v="30"/>
    <x v="822"/>
    <x v="0"/>
    <s v="Tommy Ellis Ritchie Fellowes Mighty 8 Compact Surge Protector United States"/>
    <s v="Fell"/>
  </r>
  <r>
    <n v="24937"/>
    <x v="2"/>
    <n v="0.04"/>
    <n v="9.7799999999999994"/>
    <n v="1.99"/>
    <n v="1473"/>
    <s v="Paul Puckett"/>
    <x v="0"/>
    <s v="Home Office"/>
    <x v="2"/>
    <x v="13"/>
    <s v="Small Pack"/>
    <x v="536"/>
    <n v="87076"/>
    <n v="0.43"/>
    <x v="0"/>
    <x v="1"/>
    <x v="10"/>
    <s v="Wooster"/>
    <n v="44691"/>
    <x v="72"/>
    <n v="2015"/>
    <x v="0"/>
    <n v="21"/>
    <d v="2015-01-22T00:00:00"/>
    <n v="1"/>
    <n v="61.292699999999996"/>
    <n v="9"/>
    <x v="823"/>
    <x v="0"/>
    <s v="Paul Puckett Memorex Slim 80 Minute CD-R, 10/Pack United States"/>
    <s v="Memo"/>
  </r>
  <r>
    <n v="7544"/>
    <x v="1"/>
    <n v="7.0000000000000007E-2"/>
    <n v="8.9499999999999993"/>
    <n v="2.0099999999999998"/>
    <n v="1481"/>
    <s v="Marvin MacDonald"/>
    <x v="2"/>
    <s v="Corporate"/>
    <x v="0"/>
    <x v="7"/>
    <s v="Wrap Bag"/>
    <x v="537"/>
    <n v="53953"/>
    <n v="0.39"/>
    <x v="0"/>
    <x v="0"/>
    <x v="1"/>
    <s v="Los Angeles"/>
    <n v="90049"/>
    <x v="12"/>
    <n v="2015"/>
    <x v="5"/>
    <n v="27"/>
    <d v="2015-03-28T00:00:00"/>
    <n v="1"/>
    <n v="91.73"/>
    <n v="36"/>
    <x v="824"/>
    <x v="0"/>
    <s v="Marvin MacDonald Recycled Desk Saver Line &quot;While You Were Out&quot; Book, 5 1/2&quot; X 4&quot; United States"/>
    <s v="Recy"/>
  </r>
  <r>
    <n v="25544"/>
    <x v="1"/>
    <n v="7.0000000000000007E-2"/>
    <n v="8.9499999999999993"/>
    <n v="2.0099999999999998"/>
    <n v="1482"/>
    <s v="Michael Tanner"/>
    <x v="2"/>
    <s v="Corporate"/>
    <x v="0"/>
    <x v="7"/>
    <s v="Wrap Bag"/>
    <x v="537"/>
    <n v="91362"/>
    <n v="0.39"/>
    <x v="0"/>
    <x v="2"/>
    <x v="22"/>
    <s v="Bay City"/>
    <n v="48708"/>
    <x v="12"/>
    <n v="2015"/>
    <x v="5"/>
    <n v="27"/>
    <d v="2015-03-28T00:00:00"/>
    <n v="1"/>
    <n v="53.067899999999995"/>
    <n v="9"/>
    <x v="825"/>
    <x v="0"/>
    <s v="Michael Tanner Recycled Desk Saver Line &quot;While You Were Out&quot; Book, 5 1/2&quot; X 4&quot; United States"/>
    <s v="Recy"/>
  </r>
  <r>
    <n v="22745"/>
    <x v="1"/>
    <n v="0.05"/>
    <n v="9.65"/>
    <n v="6.22"/>
    <n v="1482"/>
    <s v="Michael Tanner"/>
    <x v="2"/>
    <s v="Corporate"/>
    <x v="1"/>
    <x v="2"/>
    <s v="Small Box"/>
    <x v="105"/>
    <n v="91363"/>
    <n v="0.55000000000000004"/>
    <x v="0"/>
    <x v="2"/>
    <x v="22"/>
    <s v="Bay City"/>
    <n v="48708"/>
    <x v="136"/>
    <n v="2015"/>
    <x v="2"/>
    <n v="28"/>
    <d v="2015-02-28T00:00:00"/>
    <n v="0"/>
    <n v="-14.6432"/>
    <n v="15"/>
    <x v="826"/>
    <x v="1"/>
    <s v="Michael Tanner Eldon Expressions™ Desk Accessory, Wood Pencil Holder, Oak United States"/>
    <s v="Eldo"/>
  </r>
  <r>
    <n v="21806"/>
    <x v="0"/>
    <n v="0.06"/>
    <n v="99.99"/>
    <n v="19.989999999999998"/>
    <n v="1484"/>
    <s v="Alison Stewart"/>
    <x v="2"/>
    <s v="Home Office"/>
    <x v="2"/>
    <x v="13"/>
    <s v="Small Box"/>
    <x v="419"/>
    <n v="91235"/>
    <n v="0.52"/>
    <x v="0"/>
    <x v="2"/>
    <x v="12"/>
    <s v="Des Plaines"/>
    <n v="60016"/>
    <x v="140"/>
    <n v="2015"/>
    <x v="5"/>
    <n v="11"/>
    <d v="2015-03-14T00:00:00"/>
    <n v="3"/>
    <n v="-127.56"/>
    <n v="3"/>
    <x v="827"/>
    <x v="1"/>
    <s v="Alison Stewart US Robotics 56K V.92 External Faxmodem United States"/>
    <s v="US R"/>
  </r>
  <r>
    <n v="21807"/>
    <x v="0"/>
    <n v="0"/>
    <n v="193.17"/>
    <n v="19.989999999999998"/>
    <n v="1484"/>
    <s v="Alison Stewart"/>
    <x v="2"/>
    <s v="Home Office"/>
    <x v="0"/>
    <x v="10"/>
    <s v="Small Box"/>
    <x v="538"/>
    <n v="91235"/>
    <n v="0.71"/>
    <x v="0"/>
    <x v="2"/>
    <x v="12"/>
    <s v="Des Plaines"/>
    <n v="60016"/>
    <x v="140"/>
    <n v="2015"/>
    <x v="5"/>
    <n v="11"/>
    <d v="2015-03-12T00:00:00"/>
    <n v="1"/>
    <n v="282.18"/>
    <n v="5"/>
    <x v="828"/>
    <x v="0"/>
    <s v="Alison Stewart Fellowes Staxonsteel® Drawer Files United States"/>
    <s v="Fell"/>
  </r>
  <r>
    <n v="21808"/>
    <x v="0"/>
    <n v="0.08"/>
    <n v="20.99"/>
    <n v="3.3"/>
    <n v="1484"/>
    <s v="Alison Stewart"/>
    <x v="0"/>
    <s v="Home Office"/>
    <x v="2"/>
    <x v="5"/>
    <s v="Small Pack"/>
    <x v="321"/>
    <n v="91235"/>
    <n v="0.81"/>
    <x v="0"/>
    <x v="2"/>
    <x v="12"/>
    <s v="Des Plaines"/>
    <n v="60016"/>
    <x v="140"/>
    <n v="2015"/>
    <x v="5"/>
    <n v="11"/>
    <d v="2015-03-11T00:00:00"/>
    <n v="0"/>
    <n v="-96.337999999999994"/>
    <n v="11"/>
    <x v="829"/>
    <x v="1"/>
    <s v="Alison Stewart Accessory39 United States"/>
    <s v="Acce"/>
  </r>
  <r>
    <n v="22763"/>
    <x v="1"/>
    <n v="0.04"/>
    <n v="11.5"/>
    <n v="7.19"/>
    <n v="1485"/>
    <s v="Wayne Sutherland"/>
    <x v="2"/>
    <s v="Home Office"/>
    <x v="0"/>
    <x v="8"/>
    <s v="Small Box"/>
    <x v="539"/>
    <n v="91236"/>
    <n v="0.4"/>
    <x v="0"/>
    <x v="2"/>
    <x v="12"/>
    <s v="Downers Grove"/>
    <n v="60516"/>
    <x v="63"/>
    <n v="2015"/>
    <x v="2"/>
    <n v="20"/>
    <d v="2015-02-23T00:00:00"/>
    <n v="3"/>
    <n v="-23.357880000000002"/>
    <n v="14"/>
    <x v="830"/>
    <x v="1"/>
    <s v="Wayne Sutherland Ibico Covers for Plastic or Wire Binding Elements United States"/>
    <s v="Ibic"/>
  </r>
  <r>
    <n v="22764"/>
    <x v="1"/>
    <n v="0.02"/>
    <n v="15.7"/>
    <n v="11.25"/>
    <n v="1485"/>
    <s v="Wayne Sutherland"/>
    <x v="2"/>
    <s v="Home Office"/>
    <x v="0"/>
    <x v="10"/>
    <s v="Small Box"/>
    <x v="540"/>
    <n v="91236"/>
    <n v="0.6"/>
    <x v="0"/>
    <x v="2"/>
    <x v="12"/>
    <s v="Downers Grove"/>
    <n v="60516"/>
    <x v="63"/>
    <n v="2015"/>
    <x v="2"/>
    <n v="20"/>
    <d v="2015-02-21T00:00:00"/>
    <n v="1"/>
    <n v="-18.241599999999998"/>
    <n v="1"/>
    <x v="831"/>
    <x v="1"/>
    <s v="Wayne Sutherland Hanging Personal Folder File United States"/>
    <s v="Hang"/>
  </r>
  <r>
    <n v="22765"/>
    <x v="1"/>
    <n v="0.05"/>
    <n v="225.02"/>
    <n v="28.66"/>
    <n v="1485"/>
    <s v="Wayne Sutherland"/>
    <x v="1"/>
    <s v="Home Office"/>
    <x v="0"/>
    <x v="10"/>
    <s v="Jumbo Drum"/>
    <x v="541"/>
    <n v="91236"/>
    <n v="0.72"/>
    <x v="0"/>
    <x v="2"/>
    <x v="12"/>
    <s v="Downers Grove"/>
    <n v="60516"/>
    <x v="63"/>
    <n v="2015"/>
    <x v="2"/>
    <n v="20"/>
    <d v="2015-02-22T00:00:00"/>
    <n v="2"/>
    <n v="1428.9104"/>
    <n v="21"/>
    <x v="832"/>
    <x v="0"/>
    <s v="Wayne Sutherland Tennsco Double-Tier Lockers United States"/>
    <s v="Tenn"/>
  </r>
  <r>
    <n v="18460"/>
    <x v="0"/>
    <n v="0.04"/>
    <n v="119.99"/>
    <n v="14"/>
    <n v="1492"/>
    <s v="Don Beard"/>
    <x v="1"/>
    <s v="Corporate"/>
    <x v="2"/>
    <x v="6"/>
    <s v="Jumbo Drum"/>
    <x v="319"/>
    <n v="88004"/>
    <n v="0.36"/>
    <x v="0"/>
    <x v="2"/>
    <x v="33"/>
    <s v="Ozark"/>
    <n v="65721"/>
    <x v="154"/>
    <n v="2015"/>
    <x v="1"/>
    <n v="16"/>
    <d v="2015-06-18T00:00:00"/>
    <n v="2"/>
    <n v="509.95830000000001"/>
    <n v="6"/>
    <x v="833"/>
    <x v="0"/>
    <s v="Don Beard Epson C82 Color Inkjet Printer United States"/>
    <s v="Epso"/>
  </r>
  <r>
    <n v="19472"/>
    <x v="2"/>
    <n v="0.06"/>
    <n v="8.3699999999999992"/>
    <n v="10.16"/>
    <n v="1494"/>
    <s v="Kate Lehman"/>
    <x v="2"/>
    <s v="Corporate"/>
    <x v="1"/>
    <x v="2"/>
    <s v="Large Box"/>
    <x v="439"/>
    <n v="85880"/>
    <n v="0.59"/>
    <x v="0"/>
    <x v="1"/>
    <x v="30"/>
    <s v="Dundalk"/>
    <n v="21222"/>
    <x v="140"/>
    <n v="2015"/>
    <x v="5"/>
    <n v="11"/>
    <d v="2015-03-13T00:00:00"/>
    <n v="2"/>
    <n v="-255.65"/>
    <n v="18"/>
    <x v="834"/>
    <x v="1"/>
    <s v="Kate Lehman Westinghouse Clip-On Gooseneck Lamps United States"/>
    <s v="West"/>
  </r>
  <r>
    <n v="19473"/>
    <x v="2"/>
    <n v="0.09"/>
    <n v="6.48"/>
    <n v="9.17"/>
    <n v="1494"/>
    <s v="Kate Lehman"/>
    <x v="0"/>
    <s v="Corporate"/>
    <x v="0"/>
    <x v="7"/>
    <s v="Small Box"/>
    <x v="92"/>
    <n v="85880"/>
    <n v="0.37"/>
    <x v="0"/>
    <x v="1"/>
    <x v="30"/>
    <s v="Dundalk"/>
    <n v="21222"/>
    <x v="140"/>
    <n v="2015"/>
    <x v="5"/>
    <n v="11"/>
    <d v="2015-03-13T00:00:00"/>
    <n v="2"/>
    <n v="-76.540000000000006"/>
    <n v="6"/>
    <x v="835"/>
    <x v="1"/>
    <s v="Kate Lehman Xerox 1996 United States"/>
    <s v="Xero"/>
  </r>
  <r>
    <n v="24286"/>
    <x v="2"/>
    <n v="0.09"/>
    <n v="6.28"/>
    <n v="5.29"/>
    <n v="1497"/>
    <s v="Gloria Jacobs"/>
    <x v="2"/>
    <s v="Corporate"/>
    <x v="1"/>
    <x v="2"/>
    <s v="Small Box"/>
    <x v="148"/>
    <n v="85880"/>
    <n v="0.43"/>
    <x v="0"/>
    <x v="1"/>
    <x v="4"/>
    <s v="Elmira"/>
    <n v="14901"/>
    <x v="140"/>
    <n v="2015"/>
    <x v="5"/>
    <n v="11"/>
    <d v="2015-03-12T00:00:00"/>
    <n v="1"/>
    <n v="-10.09"/>
    <n v="2"/>
    <x v="836"/>
    <x v="1"/>
    <s v="Gloria Jacobs Eldon® 200 Class™ Desk Accessories, Burgundy United States"/>
    <s v="Eldo"/>
  </r>
  <r>
    <n v="24287"/>
    <x v="2"/>
    <n v="0.03"/>
    <n v="15.14"/>
    <n v="4.53"/>
    <n v="1497"/>
    <s v="Gloria Jacobs"/>
    <x v="2"/>
    <s v="Corporate"/>
    <x v="0"/>
    <x v="10"/>
    <s v="Small Box"/>
    <x v="436"/>
    <n v="85880"/>
    <n v="0.81"/>
    <x v="0"/>
    <x v="1"/>
    <x v="4"/>
    <s v="Elmira"/>
    <n v="14901"/>
    <x v="140"/>
    <n v="2015"/>
    <x v="5"/>
    <n v="11"/>
    <d v="2015-03-13T00:00:00"/>
    <n v="2"/>
    <n v="-92.87"/>
    <n v="17"/>
    <x v="837"/>
    <x v="1"/>
    <s v="Gloria Jacobs Eldon® Gobal File Keepers United States"/>
    <s v="Eldo"/>
  </r>
  <r>
    <n v="20016"/>
    <x v="3"/>
    <n v="0.05"/>
    <n v="2.16"/>
    <n v="6.05"/>
    <n v="1499"/>
    <s v="Charlotte L Doyle"/>
    <x v="2"/>
    <s v="Home Office"/>
    <x v="0"/>
    <x v="8"/>
    <s v="Small Box"/>
    <x v="542"/>
    <n v="90731"/>
    <n v="0.37"/>
    <x v="0"/>
    <x v="3"/>
    <x v="26"/>
    <s v="Coral Gables"/>
    <n v="33134"/>
    <x v="128"/>
    <n v="2015"/>
    <x v="2"/>
    <n v="4"/>
    <d v="2015-02-05T00:00:00"/>
    <n v="1"/>
    <n v="-298.88600000000002"/>
    <n v="8"/>
    <x v="450"/>
    <x v="1"/>
    <s v="Charlotte L Doyle Peel &amp; Stick Add-On Corner Pockets United States"/>
    <s v="Peel"/>
  </r>
  <r>
    <n v="20017"/>
    <x v="3"/>
    <n v="0.03"/>
    <n v="6.48"/>
    <n v="6.6"/>
    <n v="1499"/>
    <s v="Charlotte L Doyle"/>
    <x v="2"/>
    <s v="Home Office"/>
    <x v="0"/>
    <x v="7"/>
    <s v="Small Box"/>
    <x v="205"/>
    <n v="90731"/>
    <n v="0.37"/>
    <x v="0"/>
    <x v="3"/>
    <x v="26"/>
    <s v="Coral Gables"/>
    <n v="33134"/>
    <x v="128"/>
    <n v="2015"/>
    <x v="2"/>
    <n v="4"/>
    <d v="2015-02-05T00:00:00"/>
    <n v="1"/>
    <n v="-145.852"/>
    <n v="9"/>
    <x v="838"/>
    <x v="1"/>
    <s v="Charlotte L Doyle Xerox 21 United States"/>
    <s v="Xero"/>
  </r>
  <r>
    <n v="20018"/>
    <x v="3"/>
    <n v="0.08"/>
    <n v="146.05000000000001"/>
    <n v="80.2"/>
    <n v="1499"/>
    <s v="Charlotte L Doyle"/>
    <x v="1"/>
    <s v="Home Office"/>
    <x v="1"/>
    <x v="11"/>
    <s v="Jumbo Box"/>
    <x v="115"/>
    <n v="90731"/>
    <n v="0.71"/>
    <x v="0"/>
    <x v="3"/>
    <x v="26"/>
    <s v="Coral Gables"/>
    <n v="33134"/>
    <x v="128"/>
    <n v="2015"/>
    <x v="2"/>
    <n v="4"/>
    <d v="2015-02-05T00:00:00"/>
    <n v="1"/>
    <n v="-27.951000000000001"/>
    <n v="11"/>
    <x v="839"/>
    <x v="1"/>
    <s v="Charlotte L Doyle BPI Conference Tables United States"/>
    <s v="BPI "/>
  </r>
  <r>
    <n v="21682"/>
    <x v="2"/>
    <n v="0.08"/>
    <n v="3.69"/>
    <n v="0.5"/>
    <n v="1502"/>
    <s v="Renee Huang"/>
    <x v="2"/>
    <s v="Small Business"/>
    <x v="0"/>
    <x v="9"/>
    <s v="Small Box"/>
    <x v="543"/>
    <n v="89193"/>
    <n v="0.38"/>
    <x v="0"/>
    <x v="3"/>
    <x v="26"/>
    <s v="Coral Springs"/>
    <n v="33065"/>
    <x v="163"/>
    <n v="2015"/>
    <x v="3"/>
    <n v="7"/>
    <d v="2015-05-10T00:00:00"/>
    <n v="3"/>
    <n v="-3.6547000000000001"/>
    <n v="38"/>
    <x v="840"/>
    <x v="1"/>
    <s v="Renee Huang Avery 487 United States"/>
    <s v="Aver"/>
  </r>
  <r>
    <n v="18868"/>
    <x v="4"/>
    <n v="0.08"/>
    <n v="5.84"/>
    <n v="1"/>
    <n v="1502"/>
    <s v="Renee Huang"/>
    <x v="0"/>
    <s v="Small Business"/>
    <x v="0"/>
    <x v="0"/>
    <s v="Wrap Bag"/>
    <x v="544"/>
    <n v="89194"/>
    <n v="0.38"/>
    <x v="0"/>
    <x v="3"/>
    <x v="26"/>
    <s v="Coral Springs"/>
    <n v="33065"/>
    <x v="159"/>
    <n v="2015"/>
    <x v="1"/>
    <n v="29"/>
    <d v="2015-07-03T00:00:00"/>
    <n v="4"/>
    <n v="731.92199999999991"/>
    <n v="11"/>
    <x v="841"/>
    <x v="0"/>
    <s v="Renee Huang Quartet Omega® Colored Chalk, 12/Pack United States"/>
    <s v="Quar"/>
  </r>
  <r>
    <n v="18869"/>
    <x v="4"/>
    <n v="0"/>
    <n v="205.99"/>
    <n v="8.99"/>
    <n v="1502"/>
    <s v="Renee Huang"/>
    <x v="2"/>
    <s v="Small Business"/>
    <x v="2"/>
    <x v="5"/>
    <s v="Small Box"/>
    <x v="545"/>
    <n v="89194"/>
    <n v="0.6"/>
    <x v="0"/>
    <x v="3"/>
    <x v="26"/>
    <s v="Coral Springs"/>
    <n v="33065"/>
    <x v="159"/>
    <n v="2015"/>
    <x v="1"/>
    <n v="29"/>
    <d v="2015-07-02T00:00:00"/>
    <n v="3"/>
    <n v="186.55799999999999"/>
    <n v="13"/>
    <x v="842"/>
    <x v="0"/>
    <s v="Renee Huang StarTAC 8000 United States"/>
    <s v="Star"/>
  </r>
  <r>
    <n v="18061"/>
    <x v="4"/>
    <n v="0"/>
    <n v="85.99"/>
    <n v="0.99"/>
    <n v="1505"/>
    <s v="Kay Schultz"/>
    <x v="2"/>
    <s v="Small Business"/>
    <x v="2"/>
    <x v="5"/>
    <s v="Wrap Bag"/>
    <x v="163"/>
    <n v="86181"/>
    <n v="0.85"/>
    <x v="0"/>
    <x v="2"/>
    <x v="7"/>
    <s v="College Station"/>
    <n v="77840"/>
    <x v="1"/>
    <n v="2015"/>
    <x v="1"/>
    <n v="13"/>
    <d v="2015-06-18T00:00:00"/>
    <n v="5"/>
    <n v="-138.03680000000003"/>
    <n v="6"/>
    <x v="843"/>
    <x v="1"/>
    <s v="Kay Schultz Accessory4 United States"/>
    <s v="Acce"/>
  </r>
  <r>
    <n v="23329"/>
    <x v="2"/>
    <n v="0.09"/>
    <n v="20.98"/>
    <n v="1.49"/>
    <n v="1511"/>
    <s v="Joseph Dawson"/>
    <x v="2"/>
    <s v="Corporate"/>
    <x v="0"/>
    <x v="8"/>
    <s v="Small Box"/>
    <x v="546"/>
    <n v="90303"/>
    <n v="0.35"/>
    <x v="0"/>
    <x v="2"/>
    <x v="38"/>
    <s v="Muncie"/>
    <n v="47302"/>
    <x v="33"/>
    <n v="2015"/>
    <x v="1"/>
    <n v="22"/>
    <d v="2015-06-24T00:00:00"/>
    <n v="2"/>
    <n v="199.1823"/>
    <n v="14"/>
    <x v="844"/>
    <x v="0"/>
    <s v="Joseph Dawson Avery Legal 4-Ring Binder United States"/>
    <s v="Aver"/>
  </r>
  <r>
    <n v="23470"/>
    <x v="2"/>
    <n v="0.06"/>
    <n v="55.48"/>
    <n v="4.8499999999999996"/>
    <n v="1519"/>
    <s v="Randall Boykin"/>
    <x v="2"/>
    <s v="Consumer"/>
    <x v="0"/>
    <x v="7"/>
    <s v="Small Box"/>
    <x v="547"/>
    <n v="89957"/>
    <n v="0.37"/>
    <x v="0"/>
    <x v="1"/>
    <x v="14"/>
    <s v="Auburn"/>
    <n v="4210"/>
    <x v="110"/>
    <n v="2015"/>
    <x v="1"/>
    <n v="14"/>
    <d v="2015-06-14T00:00:00"/>
    <n v="0"/>
    <n v="711.05189999999993"/>
    <n v="19"/>
    <x v="845"/>
    <x v="0"/>
    <s v="Randall Boykin Xerox 1888 United States"/>
    <s v="Xero"/>
  </r>
  <r>
    <n v="23471"/>
    <x v="2"/>
    <n v="0.1"/>
    <n v="122.99"/>
    <n v="70.2"/>
    <n v="1522"/>
    <s v="Earl Watts"/>
    <x v="1"/>
    <s v="Consumer"/>
    <x v="1"/>
    <x v="1"/>
    <s v="Jumbo Drum"/>
    <x v="36"/>
    <n v="89957"/>
    <n v="0.74"/>
    <x v="0"/>
    <x v="2"/>
    <x v="3"/>
    <s v="Hopkins"/>
    <n v="55305"/>
    <x v="110"/>
    <n v="2015"/>
    <x v="1"/>
    <n v="14"/>
    <d v="2015-06-15T00:00:00"/>
    <n v="1"/>
    <n v="-899.67499999999995"/>
    <n v="17"/>
    <x v="846"/>
    <x v="1"/>
    <s v="Earl Watts Global High-Back Leather Tilter, Burgundy United States"/>
    <s v="Glob"/>
  </r>
  <r>
    <n v="19269"/>
    <x v="0"/>
    <n v="0.04"/>
    <n v="11.34"/>
    <n v="5.01"/>
    <n v="1526"/>
    <s v="Larry Hall"/>
    <x v="2"/>
    <s v="Home Office"/>
    <x v="0"/>
    <x v="7"/>
    <s v="Small Box"/>
    <x v="195"/>
    <n v="86812"/>
    <n v="0.36"/>
    <x v="0"/>
    <x v="3"/>
    <x v="43"/>
    <s v="Birmingham"/>
    <n v="35211"/>
    <x v="104"/>
    <n v="2015"/>
    <x v="2"/>
    <n v="10"/>
    <d v="2015-02-11T00:00:00"/>
    <n v="1"/>
    <n v="-189.22399999999999"/>
    <n v="10"/>
    <x v="847"/>
    <x v="1"/>
    <s v="Larry Hall Xerox 188 United States"/>
    <s v="Xero"/>
  </r>
  <r>
    <n v="24974"/>
    <x v="2"/>
    <n v="0.03"/>
    <n v="30.98"/>
    <n v="8.99"/>
    <n v="1527"/>
    <s v="Neil Parker"/>
    <x v="0"/>
    <s v="Small Business"/>
    <x v="0"/>
    <x v="0"/>
    <s v="Small Pack"/>
    <x v="548"/>
    <n v="86813"/>
    <n v="0.57999999999999996"/>
    <x v="0"/>
    <x v="3"/>
    <x v="43"/>
    <s v="Decatur"/>
    <n v="35601"/>
    <x v="85"/>
    <n v="2015"/>
    <x v="0"/>
    <n v="9"/>
    <d v="2015-01-11T00:00:00"/>
    <n v="2"/>
    <n v="0.50999999999999868"/>
    <n v="5"/>
    <x v="848"/>
    <x v="0"/>
    <s v="Neil Parker Boston School Pro Electric Pencil Sharpener, 1670 United States"/>
    <s v="Bost"/>
  </r>
  <r>
    <n v="22253"/>
    <x v="4"/>
    <n v="0.03"/>
    <n v="65.989999999999995"/>
    <n v="5.26"/>
    <n v="1527"/>
    <s v="Neil Parker"/>
    <x v="2"/>
    <s v="Home Office"/>
    <x v="2"/>
    <x v="5"/>
    <s v="Small Box"/>
    <x v="167"/>
    <n v="86814"/>
    <n v="0.56000000000000005"/>
    <x v="0"/>
    <x v="3"/>
    <x v="43"/>
    <s v="Decatur"/>
    <n v="35601"/>
    <x v="25"/>
    <n v="2015"/>
    <x v="5"/>
    <n v="30"/>
    <d v="2015-04-09T00:00:00"/>
    <n v="10"/>
    <n v="-52.248000000000005"/>
    <n v="23"/>
    <x v="849"/>
    <x v="1"/>
    <s v="Neil Parker 8860 United States"/>
    <s v="8860"/>
  </r>
  <r>
    <n v="21455"/>
    <x v="4"/>
    <n v="0.09"/>
    <n v="50.98"/>
    <n v="6.5"/>
    <n v="1527"/>
    <s v="Neil Parker"/>
    <x v="2"/>
    <s v="Home Office"/>
    <x v="2"/>
    <x v="13"/>
    <s v="Small Box"/>
    <x v="338"/>
    <n v="86815"/>
    <n v="0.73"/>
    <x v="0"/>
    <x v="3"/>
    <x v="43"/>
    <s v="Decatur"/>
    <n v="35601"/>
    <x v="8"/>
    <n v="2015"/>
    <x v="3"/>
    <n v="21"/>
    <d v="2015-05-28T00:00:00"/>
    <n v="7"/>
    <n v="70.175999999999988"/>
    <n v="28"/>
    <x v="850"/>
    <x v="0"/>
    <s v="Neil Parker Microsoft Natural Multimedia Keyboard United States"/>
    <s v="Micr"/>
  </r>
  <r>
    <n v="24975"/>
    <x v="2"/>
    <n v="0.01"/>
    <n v="525.98"/>
    <n v="19.989999999999998"/>
    <n v="1528"/>
    <s v="Brad Stark"/>
    <x v="2"/>
    <s v="Small Business"/>
    <x v="0"/>
    <x v="8"/>
    <s v="Small Box"/>
    <x v="549"/>
    <n v="86813"/>
    <n v="0.37"/>
    <x v="0"/>
    <x v="3"/>
    <x v="24"/>
    <s v="Eden"/>
    <n v="27288"/>
    <x v="85"/>
    <n v="2015"/>
    <x v="0"/>
    <n v="9"/>
    <d v="2015-01-11T00:00:00"/>
    <n v="2"/>
    <n v="-161.92400000000001"/>
    <n v="9"/>
    <x v="851"/>
    <x v="1"/>
    <s v="Brad Stark GBC DocuBind 300 Electric Binding Machine United States"/>
    <s v="GBC "/>
  </r>
  <r>
    <n v="21199"/>
    <x v="2"/>
    <n v="7.0000000000000007E-2"/>
    <n v="4.91"/>
    <n v="0.5"/>
    <n v="1531"/>
    <s v="Jon Ayers"/>
    <x v="2"/>
    <s v="Consumer"/>
    <x v="0"/>
    <x v="9"/>
    <s v="Small Box"/>
    <x v="550"/>
    <n v="88852"/>
    <n v="0.36"/>
    <x v="0"/>
    <x v="3"/>
    <x v="26"/>
    <s v="Palm Coast"/>
    <n v="32137"/>
    <x v="60"/>
    <n v="2015"/>
    <x v="0"/>
    <n v="17"/>
    <d v="2015-01-18T00:00:00"/>
    <n v="1"/>
    <n v="-157.696"/>
    <n v="6"/>
    <x v="852"/>
    <x v="1"/>
    <s v="Jon Ayers Avery 508 United States"/>
    <s v="Aver"/>
  </r>
  <r>
    <n v="21596"/>
    <x v="0"/>
    <n v="0.02"/>
    <n v="4.8899999999999997"/>
    <n v="4.93"/>
    <n v="1533"/>
    <s v="Nicole Reid"/>
    <x v="2"/>
    <s v="Corporate"/>
    <x v="2"/>
    <x v="13"/>
    <s v="Small Pack"/>
    <x v="154"/>
    <n v="91328"/>
    <n v="0.66"/>
    <x v="0"/>
    <x v="2"/>
    <x v="33"/>
    <s v="University City"/>
    <n v="63130"/>
    <x v="92"/>
    <n v="2015"/>
    <x v="2"/>
    <n v="6"/>
    <d v="2015-02-07T00:00:00"/>
    <n v="1"/>
    <n v="-56.445999999999998"/>
    <n v="14"/>
    <x v="853"/>
    <x v="1"/>
    <s v="Nicole Reid Maxell 3.5&quot; DS/HD IBM-Formatted Diskettes, 10/Pack United States"/>
    <s v="Maxe"/>
  </r>
  <r>
    <n v="21597"/>
    <x v="0"/>
    <n v="7.0000000000000007E-2"/>
    <n v="10.06"/>
    <n v="2.06"/>
    <n v="1533"/>
    <s v="Nicole Reid"/>
    <x v="2"/>
    <s v="Corporate"/>
    <x v="0"/>
    <x v="7"/>
    <s v="Wrap Bag"/>
    <x v="85"/>
    <n v="91328"/>
    <n v="0.39"/>
    <x v="0"/>
    <x v="2"/>
    <x v="33"/>
    <s v="University City"/>
    <n v="63130"/>
    <x v="92"/>
    <n v="2015"/>
    <x v="2"/>
    <n v="6"/>
    <d v="2015-02-07T00:00:00"/>
    <n v="1"/>
    <n v="33.189"/>
    <n v="5"/>
    <x v="854"/>
    <x v="0"/>
    <s v="Nicole Reid Riverleaf Stik-Withit® Designer Note Cubes® United States"/>
    <s v="Rive"/>
  </r>
  <r>
    <n v="23147"/>
    <x v="4"/>
    <n v="0"/>
    <n v="599.99"/>
    <n v="24.49"/>
    <n v="1548"/>
    <s v="John Bray"/>
    <x v="2"/>
    <s v="Corporate"/>
    <x v="2"/>
    <x v="16"/>
    <s v="Large Box"/>
    <x v="551"/>
    <n v="88487"/>
    <n v="0.44"/>
    <x v="0"/>
    <x v="2"/>
    <x v="38"/>
    <s v="Richmond"/>
    <n v="47374"/>
    <x v="96"/>
    <n v="2015"/>
    <x v="1"/>
    <n v="23"/>
    <d v="2015-06-25T00:00:00"/>
    <n v="2"/>
    <n v="-367.16500000000002"/>
    <n v="18"/>
    <x v="855"/>
    <x v="1"/>
    <s v="John Bray Canon Image Class D660 Copier United States"/>
    <s v="Cano"/>
  </r>
  <r>
    <n v="19627"/>
    <x v="4"/>
    <n v="7.0000000000000007E-2"/>
    <n v="17.7"/>
    <n v="9.4700000000000006"/>
    <n v="1551"/>
    <s v="Laurence Flowers"/>
    <x v="2"/>
    <s v="Consumer"/>
    <x v="0"/>
    <x v="10"/>
    <s v="Small Box"/>
    <x v="552"/>
    <n v="87488"/>
    <n v="0.59"/>
    <x v="0"/>
    <x v="3"/>
    <x v="37"/>
    <s v="Biloxi"/>
    <n v="39530"/>
    <x v="97"/>
    <n v="2015"/>
    <x v="1"/>
    <n v="25"/>
    <d v="2015-07-01T00:00:00"/>
    <n v="6"/>
    <n v="-243.54400000000001"/>
    <n v="18"/>
    <x v="856"/>
    <x v="1"/>
    <s v="Laurence Flowers Portfile® Personal File Boxes United States"/>
    <s v="Port"/>
  </r>
  <r>
    <n v="20993"/>
    <x v="2"/>
    <n v="0.01"/>
    <n v="348.21"/>
    <n v="40.19"/>
    <n v="1552"/>
    <s v="Gary Koch"/>
    <x v="1"/>
    <s v="Small Business"/>
    <x v="1"/>
    <x v="11"/>
    <s v="Jumbo Box"/>
    <x v="553"/>
    <n v="87486"/>
    <n v="0.62"/>
    <x v="0"/>
    <x v="3"/>
    <x v="37"/>
    <s v="Clinton"/>
    <n v="39056"/>
    <x v="167"/>
    <n v="2015"/>
    <x v="0"/>
    <n v="1"/>
    <d v="2015-01-04T00:00:00"/>
    <n v="3"/>
    <n v="-337.09199999999998"/>
    <n v="2"/>
    <x v="857"/>
    <x v="1"/>
    <s v="Gary Koch Bretford CR4500 Series Slim Rectangular Table United States"/>
    <s v="Bret"/>
  </r>
  <r>
    <n v="24862"/>
    <x v="1"/>
    <n v="0.03"/>
    <n v="12.28"/>
    <n v="6.35"/>
    <n v="1553"/>
    <s v="Tara Powers Underwood"/>
    <x v="2"/>
    <s v="Small Business"/>
    <x v="0"/>
    <x v="7"/>
    <s v="Small Box"/>
    <x v="554"/>
    <n v="87484"/>
    <n v="0.38"/>
    <x v="0"/>
    <x v="3"/>
    <x v="37"/>
    <s v="Greenville"/>
    <n v="38701"/>
    <x v="27"/>
    <n v="2015"/>
    <x v="5"/>
    <n v="22"/>
    <d v="2015-03-24T00:00:00"/>
    <n v="2"/>
    <n v="68.675999999999988"/>
    <n v="7"/>
    <x v="858"/>
    <x v="0"/>
    <s v="Tara Powers Underwood Staples Premium Bright 1-Part Blank Computer Paper United States"/>
    <s v="Stap"/>
  </r>
  <r>
    <n v="26135"/>
    <x v="0"/>
    <n v="0.04"/>
    <n v="10.98"/>
    <n v="3.99"/>
    <n v="1554"/>
    <s v="Joan Floyd"/>
    <x v="2"/>
    <s v="Small Business"/>
    <x v="0"/>
    <x v="15"/>
    <s v="Small Box"/>
    <x v="555"/>
    <n v="87485"/>
    <n v="0.57999999999999996"/>
    <x v="0"/>
    <x v="3"/>
    <x v="37"/>
    <s v="Gulfport"/>
    <n v="39503"/>
    <x v="73"/>
    <n v="2015"/>
    <x v="3"/>
    <n v="18"/>
    <d v="2015-05-18T00:00:00"/>
    <n v="0"/>
    <n v="481.03199999999998"/>
    <n v="15"/>
    <x v="859"/>
    <x v="0"/>
    <s v="Joan Floyd Staples Surge Protector 6 outlet United States"/>
    <s v="Stap"/>
  </r>
  <r>
    <n v="25409"/>
    <x v="0"/>
    <n v="0.03"/>
    <n v="124.49"/>
    <n v="51.94"/>
    <n v="1554"/>
    <s v="Joan Floyd"/>
    <x v="1"/>
    <s v="Consumer"/>
    <x v="1"/>
    <x v="11"/>
    <s v="Jumbo Box"/>
    <x v="156"/>
    <n v="87487"/>
    <n v="0.63"/>
    <x v="0"/>
    <x v="3"/>
    <x v="37"/>
    <s v="Gulfport"/>
    <n v="39503"/>
    <x v="169"/>
    <n v="2015"/>
    <x v="2"/>
    <n v="13"/>
    <d v="2015-02-14T00:00:00"/>
    <n v="1"/>
    <n v="-4.0180000000000007"/>
    <n v="7"/>
    <x v="860"/>
    <x v="1"/>
    <s v="Joan Floyd Bevis 36 x 72 Conference Tables United States"/>
    <s v="Bevi"/>
  </r>
  <r>
    <n v="18294"/>
    <x v="1"/>
    <n v="0.06"/>
    <n v="2.89"/>
    <n v="0.99"/>
    <n v="1556"/>
    <s v="Carol Wood"/>
    <x v="2"/>
    <s v="Consumer"/>
    <x v="0"/>
    <x v="9"/>
    <s v="Small Box"/>
    <x v="556"/>
    <n v="87425"/>
    <n v="0.38"/>
    <x v="0"/>
    <x v="3"/>
    <x v="8"/>
    <s v="Alexandria"/>
    <n v="22304"/>
    <x v="144"/>
    <n v="2015"/>
    <x v="1"/>
    <n v="1"/>
    <d v="2015-06-03T00:00:00"/>
    <n v="2"/>
    <n v="-2.0097"/>
    <n v="6"/>
    <x v="861"/>
    <x v="1"/>
    <s v="Carol Wood Avery 482 United States"/>
    <s v="Aver"/>
  </r>
  <r>
    <n v="18295"/>
    <x v="1"/>
    <n v="0.08"/>
    <n v="22.84"/>
    <n v="11.54"/>
    <n v="1556"/>
    <s v="Carol Wood"/>
    <x v="2"/>
    <s v="Consumer"/>
    <x v="0"/>
    <x v="7"/>
    <s v="Small Box"/>
    <x v="64"/>
    <n v="87425"/>
    <n v="0.39"/>
    <x v="0"/>
    <x v="3"/>
    <x v="8"/>
    <s v="Alexandria"/>
    <n v="22304"/>
    <x v="144"/>
    <n v="2015"/>
    <x v="1"/>
    <n v="1"/>
    <d v="2015-06-03T00:00:00"/>
    <n v="2"/>
    <n v="-477.37200000000007"/>
    <n v="9"/>
    <x v="862"/>
    <x v="1"/>
    <s v="Carol Wood Xerox 1964 United States"/>
    <s v="Xero"/>
  </r>
  <r>
    <n v="18511"/>
    <x v="4"/>
    <n v="0.09"/>
    <n v="60.98"/>
    <n v="49"/>
    <n v="1557"/>
    <s v="James Nicholson"/>
    <x v="2"/>
    <s v="Consumer"/>
    <x v="0"/>
    <x v="15"/>
    <s v="Large Box"/>
    <x v="557"/>
    <n v="87426"/>
    <n v="0.59"/>
    <x v="0"/>
    <x v="3"/>
    <x v="8"/>
    <s v="Annandale"/>
    <n v="22003"/>
    <x v="78"/>
    <n v="2015"/>
    <x v="5"/>
    <n v="25"/>
    <d v="2015-04-02T00:00:00"/>
    <n v="8"/>
    <n v="-954.75800000000004"/>
    <n v="15"/>
    <x v="863"/>
    <x v="1"/>
    <s v="James Nicholson Euro Pro Shark Stick Mini Vacuum United States"/>
    <s v="Euro"/>
  </r>
  <r>
    <n v="18512"/>
    <x v="4"/>
    <n v="0.05"/>
    <n v="29.89"/>
    <n v="1.99"/>
    <n v="1557"/>
    <s v="James Nicholson"/>
    <x v="2"/>
    <s v="Consumer"/>
    <x v="2"/>
    <x v="13"/>
    <s v="Small Pack"/>
    <x v="468"/>
    <n v="87426"/>
    <n v="0.5"/>
    <x v="0"/>
    <x v="3"/>
    <x v="8"/>
    <s v="Annandale"/>
    <n v="22003"/>
    <x v="78"/>
    <n v="2015"/>
    <x v="5"/>
    <n v="25"/>
    <d v="2015-03-27T00:00:00"/>
    <n v="2"/>
    <n v="219.4734"/>
    <n v="12"/>
    <x v="864"/>
    <x v="0"/>
    <s v="James Nicholson Verbatim DVD-RAM, 5.2GB, Rewritable, Type 1, DS United States"/>
    <s v="Verb"/>
  </r>
  <r>
    <n v="26229"/>
    <x v="2"/>
    <n v="0.1"/>
    <n v="226.67"/>
    <n v="28.16"/>
    <n v="1559"/>
    <s v="Zachary Maynard"/>
    <x v="1"/>
    <s v="Consumer"/>
    <x v="1"/>
    <x v="1"/>
    <s v="Jumbo Drum"/>
    <x v="558"/>
    <n v="87424"/>
    <n v="0.59"/>
    <x v="0"/>
    <x v="3"/>
    <x v="8"/>
    <s v="Blacksburg"/>
    <n v="24060"/>
    <x v="112"/>
    <n v="2015"/>
    <x v="4"/>
    <n v="15"/>
    <d v="2015-04-17T00:00:00"/>
    <n v="2"/>
    <n v="-390.76800000000003"/>
    <n v="5"/>
    <x v="865"/>
    <x v="1"/>
    <s v="Zachary Maynard Hon GuestStacker Chair United States"/>
    <s v="Hon "/>
  </r>
  <r>
    <n v="19130"/>
    <x v="0"/>
    <n v="0.02"/>
    <n v="11.34"/>
    <n v="11.25"/>
    <n v="1561"/>
    <s v="Edwin Coley"/>
    <x v="2"/>
    <s v="Corporate"/>
    <x v="0"/>
    <x v="7"/>
    <s v="Small Box"/>
    <x v="559"/>
    <n v="88093"/>
    <n v="0.36"/>
    <x v="0"/>
    <x v="2"/>
    <x v="7"/>
    <s v="Mansfield"/>
    <n v="76063"/>
    <x v="151"/>
    <n v="2015"/>
    <x v="5"/>
    <n v="1"/>
    <d v="2015-03-02T00:00:00"/>
    <n v="1"/>
    <n v="-155.21"/>
    <n v="9"/>
    <x v="866"/>
    <x v="1"/>
    <s v="Edwin Coley Staples 1 Part Blank Computer Paper United States"/>
    <s v="Stap"/>
  </r>
  <r>
    <n v="19208"/>
    <x v="2"/>
    <n v="0.05"/>
    <n v="12.2"/>
    <n v="6.02"/>
    <n v="1561"/>
    <s v="Edwin Coley"/>
    <x v="2"/>
    <s v="Corporate"/>
    <x v="1"/>
    <x v="2"/>
    <s v="Small Pack"/>
    <x v="506"/>
    <n v="88094"/>
    <n v="0.43"/>
    <x v="0"/>
    <x v="2"/>
    <x v="7"/>
    <s v="Mansfield"/>
    <n v="76063"/>
    <x v="53"/>
    <n v="2015"/>
    <x v="4"/>
    <n v="13"/>
    <d v="2015-04-14T00:00:00"/>
    <n v="1"/>
    <n v="-6.6420000000000003"/>
    <n v="5"/>
    <x v="867"/>
    <x v="1"/>
    <s v="Edwin Coley Advantus Panel Wall Certificate Holder - 8.5x11 United States"/>
    <s v="Adva"/>
  </r>
  <r>
    <n v="20464"/>
    <x v="3"/>
    <n v="7.0000000000000007E-2"/>
    <n v="20.95"/>
    <n v="5.99"/>
    <n v="1574"/>
    <s v="Sherry Hurley"/>
    <x v="2"/>
    <s v="Consumer"/>
    <x v="2"/>
    <x v="13"/>
    <s v="Small Box"/>
    <x v="560"/>
    <n v="86966"/>
    <n v="0.65"/>
    <x v="0"/>
    <x v="3"/>
    <x v="24"/>
    <s v="Fayetteville"/>
    <n v="28314"/>
    <x v="170"/>
    <n v="2015"/>
    <x v="2"/>
    <n v="9"/>
    <d v="2015-02-10T00:00:00"/>
    <n v="1"/>
    <n v="27.233999999999998"/>
    <n v="19"/>
    <x v="868"/>
    <x v="0"/>
    <s v="Sherry Hurley Fellowes Basic 104-Key Keyboard, Platinum United States"/>
    <s v="Fell"/>
  </r>
  <r>
    <n v="22127"/>
    <x v="4"/>
    <n v="0.1"/>
    <n v="11.58"/>
    <n v="6.97"/>
    <n v="1580"/>
    <s v="Ronnie Nolan"/>
    <x v="2"/>
    <s v="Corporate"/>
    <x v="0"/>
    <x v="4"/>
    <s v="Small Box"/>
    <x v="240"/>
    <n v="90934"/>
    <n v="0.35"/>
    <x v="0"/>
    <x v="1"/>
    <x v="14"/>
    <s v="Waterville"/>
    <n v="4901"/>
    <x v="160"/>
    <n v="2015"/>
    <x v="2"/>
    <n v="16"/>
    <d v="2015-02-20T00:00:00"/>
    <n v="4"/>
    <n v="-8.3979999999999997"/>
    <n v="1"/>
    <x v="869"/>
    <x v="1"/>
    <s v="Ronnie Nolan Peel &amp; Seel® Recycled Catalog Envelopes, Brown United States"/>
    <s v="Peel"/>
  </r>
  <r>
    <n v="25013"/>
    <x v="3"/>
    <n v="0.03"/>
    <n v="19.04"/>
    <n v="6.38"/>
    <n v="1590"/>
    <s v="Lucille Buchanan"/>
    <x v="0"/>
    <s v="Corporate"/>
    <x v="1"/>
    <x v="2"/>
    <s v="Small Box"/>
    <x v="561"/>
    <n v="86668"/>
    <n v="0.56000000000000005"/>
    <x v="0"/>
    <x v="1"/>
    <x v="10"/>
    <s v="Willoughby"/>
    <n v="44094"/>
    <x v="36"/>
    <n v="2015"/>
    <x v="4"/>
    <n v="4"/>
    <d v="2015-04-04T00:00:00"/>
    <n v="0"/>
    <n v="83.793599999999998"/>
    <n v="7"/>
    <x v="870"/>
    <x v="0"/>
    <s v="Lucille Buchanan Eldon Expressions™ Desk Accessory, Wood Photo Frame, Mahogany United States"/>
    <s v="Eldo"/>
  </r>
  <r>
    <n v="25011"/>
    <x v="3"/>
    <n v="0.02"/>
    <n v="5.53"/>
    <n v="6.98"/>
    <n v="1593"/>
    <s v="Ronald O'Neill"/>
    <x v="2"/>
    <s v="Corporate"/>
    <x v="0"/>
    <x v="8"/>
    <s v="Small Box"/>
    <x v="562"/>
    <n v="86668"/>
    <n v="0.39"/>
    <x v="0"/>
    <x v="2"/>
    <x v="23"/>
    <s v="Bartlesville"/>
    <n v="74006"/>
    <x v="36"/>
    <n v="2015"/>
    <x v="4"/>
    <n v="4"/>
    <d v="2015-04-06T00:00:00"/>
    <n v="2"/>
    <n v="-77.823719999999994"/>
    <n v="8"/>
    <x v="871"/>
    <x v="1"/>
    <s v="Ronald O'Neill Avery Durable Poly Binders United States"/>
    <s v="Aver"/>
  </r>
  <r>
    <n v="21059"/>
    <x v="0"/>
    <n v="0.01"/>
    <n v="500.98"/>
    <n v="26"/>
    <n v="1595"/>
    <s v="Chad Henson"/>
    <x v="1"/>
    <s v="Corporate"/>
    <x v="1"/>
    <x v="1"/>
    <s v="Jumbo Drum"/>
    <x v="1"/>
    <n v="90796"/>
    <n v="0.6"/>
    <x v="0"/>
    <x v="1"/>
    <x v="36"/>
    <s v="Huntington"/>
    <n v="25705"/>
    <x v="171"/>
    <n v="2015"/>
    <x v="3"/>
    <n v="11"/>
    <d v="2015-05-12T00:00:00"/>
    <n v="1"/>
    <n v="5078.5379999999996"/>
    <n v="14"/>
    <x v="872"/>
    <x v="0"/>
    <s v="Chad Henson Global Troy™ Executive Leather Low-Back Tilter United States"/>
    <s v="Glob"/>
  </r>
  <r>
    <n v="21060"/>
    <x v="0"/>
    <n v="0.08"/>
    <n v="9.77"/>
    <n v="6.02"/>
    <n v="1595"/>
    <s v="Chad Henson"/>
    <x v="2"/>
    <s v="Corporate"/>
    <x v="1"/>
    <x v="2"/>
    <s v="Medium Box"/>
    <x v="563"/>
    <n v="90796"/>
    <n v="0.48"/>
    <x v="0"/>
    <x v="1"/>
    <x v="36"/>
    <s v="Huntington"/>
    <n v="25705"/>
    <x v="171"/>
    <n v="2015"/>
    <x v="3"/>
    <n v="11"/>
    <d v="2015-05-12T00:00:00"/>
    <n v="1"/>
    <n v="23.276000000000003"/>
    <n v="9"/>
    <x v="873"/>
    <x v="0"/>
    <s v="Chad Henson DAX Solid Wood Frames United States"/>
    <s v="DAX "/>
  </r>
  <r>
    <n v="21061"/>
    <x v="0"/>
    <n v="0.09"/>
    <n v="3.28"/>
    <n v="0.98"/>
    <n v="1595"/>
    <s v="Chad Henson"/>
    <x v="2"/>
    <s v="Corporate"/>
    <x v="0"/>
    <x v="0"/>
    <s v="Wrap Bag"/>
    <x v="564"/>
    <n v="90796"/>
    <n v="0.59"/>
    <x v="0"/>
    <x v="1"/>
    <x v="36"/>
    <s v="Huntington"/>
    <n v="25705"/>
    <x v="171"/>
    <n v="2015"/>
    <x v="3"/>
    <n v="11"/>
    <d v="2015-05-13T00:00:00"/>
    <n v="2"/>
    <n v="17.754000000000001"/>
    <n v="42"/>
    <x v="874"/>
    <x v="0"/>
    <s v="Chad Henson Newell 329 United States"/>
    <s v="Newe"/>
  </r>
  <r>
    <n v="21928"/>
    <x v="2"/>
    <n v="0.1"/>
    <n v="9.11"/>
    <n v="2.15"/>
    <n v="1602"/>
    <s v="Frank Hess"/>
    <x v="2"/>
    <s v="Home Office"/>
    <x v="0"/>
    <x v="7"/>
    <s v="Wrap Bag"/>
    <x v="452"/>
    <n v="89680"/>
    <n v="0.4"/>
    <x v="0"/>
    <x v="1"/>
    <x v="30"/>
    <s v="Waldorf"/>
    <n v="20601"/>
    <x v="98"/>
    <n v="2015"/>
    <x v="4"/>
    <n v="10"/>
    <d v="2015-04-12T00:00:00"/>
    <n v="2"/>
    <n v="-3.9312"/>
    <n v="2"/>
    <x v="379"/>
    <x v="1"/>
    <s v="Frank Hess Black Print Carbonless Snap-Off® Rapid Letter, 8 1/2&quot; x 7&quot; United States"/>
    <s v="Blac"/>
  </r>
  <r>
    <n v="23533"/>
    <x v="2"/>
    <n v="0.09"/>
    <n v="2.1800000000000002"/>
    <n v="0.78"/>
    <n v="1603"/>
    <s v="Alex Watkins"/>
    <x v="2"/>
    <s v="Small Business"/>
    <x v="0"/>
    <x v="3"/>
    <s v="Wrap Bag"/>
    <x v="565"/>
    <n v="89679"/>
    <n v="0.52"/>
    <x v="0"/>
    <x v="1"/>
    <x v="4"/>
    <s v="Woodmere"/>
    <n v="11598"/>
    <x v="59"/>
    <n v="2015"/>
    <x v="0"/>
    <n v="16"/>
    <d v="2015-01-18T00:00:00"/>
    <n v="2"/>
    <n v="2.4548000000000001"/>
    <n v="9"/>
    <x v="875"/>
    <x v="0"/>
    <s v="Alex Watkins Stockwell Push Pins United States"/>
    <s v="Stoc"/>
  </r>
  <r>
    <n v="23534"/>
    <x v="2"/>
    <n v="0.05"/>
    <n v="179.29"/>
    <n v="29.21"/>
    <n v="1603"/>
    <s v="Alex Watkins"/>
    <x v="1"/>
    <s v="Small Business"/>
    <x v="1"/>
    <x v="11"/>
    <s v="Jumbo Box"/>
    <x v="218"/>
    <n v="89679"/>
    <n v="0.76"/>
    <x v="0"/>
    <x v="1"/>
    <x v="4"/>
    <s v="Woodmere"/>
    <n v="11598"/>
    <x v="59"/>
    <n v="2015"/>
    <x v="0"/>
    <n v="16"/>
    <d v="2015-01-18T00:00:00"/>
    <n v="2"/>
    <n v="-537.27977732000011"/>
    <n v="1"/>
    <x v="876"/>
    <x v="1"/>
    <s v="Alex Watkins Bevis Round Conference Table Top, X-Base United States"/>
    <s v="Bevi"/>
  </r>
  <r>
    <n v="18450"/>
    <x v="3"/>
    <n v="0.05"/>
    <n v="1.98"/>
    <n v="4.7699999999999996"/>
    <n v="1606"/>
    <s v="Don Rogers"/>
    <x v="2"/>
    <s v="Home Office"/>
    <x v="0"/>
    <x v="8"/>
    <s v="Small Box"/>
    <x v="566"/>
    <n v="87993"/>
    <n v="0.4"/>
    <x v="0"/>
    <x v="1"/>
    <x v="4"/>
    <s v="Franklin Square"/>
    <n v="11010"/>
    <x v="0"/>
    <n v="2015"/>
    <x v="0"/>
    <n v="7"/>
    <d v="2015-01-08T00:00:00"/>
    <n v="1"/>
    <n v="-14.359820000000001"/>
    <n v="1"/>
    <x v="877"/>
    <x v="1"/>
    <s v="Don Rogers Avery Reinforcements for Hole-Punch Pages United States"/>
    <s v="Aver"/>
  </r>
  <r>
    <n v="18451"/>
    <x v="3"/>
    <n v="7.0000000000000007E-2"/>
    <n v="699.99"/>
    <n v="24.49"/>
    <n v="1606"/>
    <s v="Don Rogers"/>
    <x v="0"/>
    <s v="Home Office"/>
    <x v="2"/>
    <x v="16"/>
    <s v="Large Box"/>
    <x v="199"/>
    <n v="87993"/>
    <n v="0.41"/>
    <x v="0"/>
    <x v="1"/>
    <x v="4"/>
    <s v="Franklin Square"/>
    <n v="11010"/>
    <x v="0"/>
    <n v="2015"/>
    <x v="0"/>
    <n v="7"/>
    <d v="2015-01-08T00:00:00"/>
    <n v="1"/>
    <n v="-2870.2775999999994"/>
    <n v="1"/>
    <x v="878"/>
    <x v="1"/>
    <s v="Don Rogers Canon PC1060 Personal Laser Copier United States"/>
    <s v="Cano"/>
  </r>
  <r>
    <n v="18452"/>
    <x v="3"/>
    <n v="7.0000000000000007E-2"/>
    <n v="6783.02"/>
    <n v="24.49"/>
    <n v="1606"/>
    <s v="Don Rogers"/>
    <x v="2"/>
    <s v="Home Office"/>
    <x v="2"/>
    <x v="6"/>
    <s v="Large Box"/>
    <x v="458"/>
    <n v="87993"/>
    <n v="0.39"/>
    <x v="0"/>
    <x v="1"/>
    <x v="4"/>
    <s v="Franklin Square"/>
    <n v="11010"/>
    <x v="0"/>
    <n v="2015"/>
    <x v="0"/>
    <n v="7"/>
    <d v="2015-01-08T00:00:00"/>
    <n v="1"/>
    <n v="77.983599999997679"/>
    <n v="2"/>
    <x v="879"/>
    <x v="0"/>
    <s v="Don Rogers Polycom ViewStation™ ISDN Videoconferencing Unit United States"/>
    <s v="Poly"/>
  </r>
  <r>
    <n v="22921"/>
    <x v="1"/>
    <n v="0.01"/>
    <n v="15.16"/>
    <n v="15.09"/>
    <n v="1607"/>
    <s v="Kathleen Huang Hall"/>
    <x v="2"/>
    <s v="Home Office"/>
    <x v="0"/>
    <x v="8"/>
    <s v="Small Box"/>
    <x v="567"/>
    <n v="87994"/>
    <n v="0.39"/>
    <x v="0"/>
    <x v="1"/>
    <x v="4"/>
    <s v="Freeport"/>
    <n v="11520"/>
    <x v="112"/>
    <n v="2015"/>
    <x v="4"/>
    <n v="15"/>
    <d v="2015-04-15T00:00:00"/>
    <n v="0"/>
    <n v="-200.85899999999998"/>
    <n v="7"/>
    <x v="880"/>
    <x v="1"/>
    <s v="Kathleen Huang Hall GBC Clear Cover, 8-1/2 x 11, unpunched, 25 covers per pack United States"/>
    <s v="GBC "/>
  </r>
  <r>
    <n v="24951"/>
    <x v="4"/>
    <n v="0.1"/>
    <n v="5.68"/>
    <n v="3.6"/>
    <n v="1607"/>
    <s v="Kathleen Huang Hall"/>
    <x v="0"/>
    <s v="Home Office"/>
    <x v="0"/>
    <x v="12"/>
    <s v="Small Pack"/>
    <x v="568"/>
    <n v="87995"/>
    <n v="0.56000000000000005"/>
    <x v="0"/>
    <x v="1"/>
    <x v="4"/>
    <s v="Freeport"/>
    <n v="11520"/>
    <x v="92"/>
    <n v="2015"/>
    <x v="2"/>
    <n v="6"/>
    <d v="2015-02-10T00:00:00"/>
    <n v="4"/>
    <n v="-33.2956"/>
    <n v="21"/>
    <x v="881"/>
    <x v="1"/>
    <s v="Kathleen Huang Hall Acme® Preferred Stainless Steel Scissors United States"/>
    <s v="Acme"/>
  </r>
  <r>
    <n v="22682"/>
    <x v="0"/>
    <n v="0.03"/>
    <n v="2.16"/>
    <n v="6.05"/>
    <n v="1609"/>
    <s v="Jerry Ennis"/>
    <x v="2"/>
    <s v="Consumer"/>
    <x v="0"/>
    <x v="8"/>
    <s v="Small Box"/>
    <x v="542"/>
    <n v="87824"/>
    <n v="0.37"/>
    <x v="0"/>
    <x v="0"/>
    <x v="1"/>
    <s v="Sacramento"/>
    <n v="95823"/>
    <x v="171"/>
    <n v="2015"/>
    <x v="3"/>
    <n v="11"/>
    <d v="2015-05-12T00:00:00"/>
    <n v="1"/>
    <n v="-90.585499999999996"/>
    <n v="7"/>
    <x v="882"/>
    <x v="1"/>
    <s v="Jerry Ennis Peel &amp; Stick Add-On Corner Pockets United States"/>
    <s v="Peel"/>
  </r>
  <r>
    <n v="22683"/>
    <x v="0"/>
    <n v="0.03"/>
    <n v="9.7100000000000009"/>
    <n v="9.4499999999999993"/>
    <n v="1609"/>
    <s v="Jerry Ennis"/>
    <x v="2"/>
    <s v="Consumer"/>
    <x v="0"/>
    <x v="10"/>
    <s v="Small Box"/>
    <x v="173"/>
    <n v="87824"/>
    <n v="0.6"/>
    <x v="0"/>
    <x v="0"/>
    <x v="1"/>
    <s v="Sacramento"/>
    <n v="95823"/>
    <x v="171"/>
    <n v="2015"/>
    <x v="3"/>
    <n v="11"/>
    <d v="2015-05-11T00:00:00"/>
    <n v="0"/>
    <n v="-36.9"/>
    <n v="2"/>
    <x v="883"/>
    <x v="1"/>
    <s v="Jerry Ennis Filing/Storage Totes and Swivel Casters United States"/>
    <s v="Fili"/>
  </r>
  <r>
    <n v="18394"/>
    <x v="4"/>
    <n v="0.06"/>
    <n v="40.97"/>
    <n v="1.99"/>
    <n v="1614"/>
    <s v="Wayne Lutz"/>
    <x v="2"/>
    <s v="Consumer"/>
    <x v="2"/>
    <x v="13"/>
    <s v="Small Pack"/>
    <x v="569"/>
    <n v="87823"/>
    <n v="0.42"/>
    <x v="0"/>
    <x v="1"/>
    <x v="15"/>
    <s v="Hopkinton"/>
    <n v="1748"/>
    <x v="4"/>
    <n v="2015"/>
    <x v="4"/>
    <n v="8"/>
    <d v="2015-04-12T00:00:00"/>
    <n v="4"/>
    <n v="341.19809999999995"/>
    <n v="12"/>
    <x v="884"/>
    <x v="0"/>
    <s v="Wayne Lutz TDK 4.7GB DVD-R Spindle, 15/Pack United States"/>
    <s v="TDK "/>
  </r>
  <r>
    <n v="19501"/>
    <x v="0"/>
    <n v="0.09"/>
    <n v="12.88"/>
    <n v="4.59"/>
    <n v="1618"/>
    <s v="June Roberts"/>
    <x v="2"/>
    <s v="Consumer"/>
    <x v="0"/>
    <x v="12"/>
    <s v="Wrap Bag"/>
    <x v="570"/>
    <n v="90248"/>
    <n v="0.82"/>
    <x v="0"/>
    <x v="2"/>
    <x v="38"/>
    <s v="Highland"/>
    <n v="46322"/>
    <x v="34"/>
    <n v="2015"/>
    <x v="4"/>
    <n v="6"/>
    <d v="2015-04-06T00:00:00"/>
    <n v="0"/>
    <n v="-175.13"/>
    <n v="13"/>
    <x v="885"/>
    <x v="1"/>
    <s v="June Roberts Martin-Yale Premier Letter Opener United States"/>
    <s v="Mart"/>
  </r>
  <r>
    <n v="19502"/>
    <x v="0"/>
    <n v="0.02"/>
    <n v="45.99"/>
    <n v="4.99"/>
    <n v="1620"/>
    <s v="Gerald Petty"/>
    <x v="0"/>
    <s v="Consumer"/>
    <x v="2"/>
    <x v="5"/>
    <s v="Small Box"/>
    <x v="571"/>
    <n v="90248"/>
    <n v="0.56999999999999995"/>
    <x v="0"/>
    <x v="1"/>
    <x v="19"/>
    <s v="Lancaster"/>
    <n v="17602"/>
    <x v="34"/>
    <n v="2015"/>
    <x v="4"/>
    <n v="6"/>
    <d v="2015-04-07T00:00:00"/>
    <n v="1"/>
    <n v="3.96"/>
    <n v="4"/>
    <x v="886"/>
    <x v="0"/>
    <s v="Gerald Petty 600 Series Non-Flip United States"/>
    <s v="600 "/>
  </r>
  <r>
    <n v="23750"/>
    <x v="0"/>
    <n v="0.06"/>
    <n v="15.01"/>
    <n v="8.4"/>
    <n v="1623"/>
    <s v="Patrick Adcock"/>
    <x v="2"/>
    <s v="Small Business"/>
    <x v="0"/>
    <x v="8"/>
    <s v="Small Box"/>
    <x v="572"/>
    <n v="87611"/>
    <n v="0.39"/>
    <x v="0"/>
    <x v="2"/>
    <x v="38"/>
    <s v="Schererville"/>
    <n v="46375"/>
    <x v="84"/>
    <n v="2015"/>
    <x v="3"/>
    <n v="24"/>
    <d v="2015-05-26T00:00:00"/>
    <n v="2"/>
    <n v="1.6169000000000011"/>
    <n v="22"/>
    <x v="887"/>
    <x v="0"/>
    <s v="Patrick Adcock GBC Prepunched Paper, 19-Hole, for Binding Systems, 24-lb United States"/>
    <s v="GBC "/>
  </r>
  <r>
    <n v="23751"/>
    <x v="0"/>
    <n v="0.09"/>
    <n v="40.479999999999997"/>
    <n v="19.989999999999998"/>
    <n v="1623"/>
    <s v="Patrick Adcock"/>
    <x v="2"/>
    <s v="Small Business"/>
    <x v="2"/>
    <x v="13"/>
    <s v="Small Box"/>
    <x v="295"/>
    <n v="87611"/>
    <n v="0.77"/>
    <x v="0"/>
    <x v="2"/>
    <x v="38"/>
    <s v="Schererville"/>
    <n v="46375"/>
    <x v="84"/>
    <n v="2015"/>
    <x v="3"/>
    <n v="24"/>
    <d v="2015-05-26T00:00:00"/>
    <n v="2"/>
    <n v="65.394000000000062"/>
    <n v="12"/>
    <x v="888"/>
    <x v="0"/>
    <s v="Patrick Adcock Keytronic Designer 104- Key Black Keyboard United States"/>
    <s v="Keyt"/>
  </r>
  <r>
    <n v="23752"/>
    <x v="0"/>
    <n v="0.05"/>
    <n v="12.28"/>
    <n v="6.13"/>
    <n v="1623"/>
    <s v="Patrick Adcock"/>
    <x v="2"/>
    <s v="Small Business"/>
    <x v="0"/>
    <x v="10"/>
    <s v="Small Box"/>
    <x v="521"/>
    <n v="87611"/>
    <n v="0.56999999999999995"/>
    <x v="0"/>
    <x v="2"/>
    <x v="38"/>
    <s v="Schererville"/>
    <n v="46375"/>
    <x v="84"/>
    <n v="2015"/>
    <x v="3"/>
    <n v="24"/>
    <d v="2015-05-25T00:00:00"/>
    <n v="1"/>
    <n v="1.3360000000000003"/>
    <n v="1"/>
    <x v="889"/>
    <x v="0"/>
    <s v="Patrick Adcock Recycled Eldon Regeneration Jumbo File United States"/>
    <s v="Recy"/>
  </r>
  <r>
    <n v="21145"/>
    <x v="3"/>
    <n v="0.08"/>
    <n v="213.45"/>
    <n v="14.7"/>
    <n v="1625"/>
    <s v="Molly Browning"/>
    <x v="1"/>
    <s v="Home Office"/>
    <x v="2"/>
    <x v="6"/>
    <s v="Jumbo Drum"/>
    <x v="90"/>
    <n v="90600"/>
    <n v="0.59"/>
    <x v="0"/>
    <x v="1"/>
    <x v="4"/>
    <s v="Glen Cove"/>
    <n v="11542"/>
    <x v="12"/>
    <n v="2015"/>
    <x v="5"/>
    <n v="27"/>
    <d v="2015-03-29T00:00:00"/>
    <n v="2"/>
    <n v="1674.7541999999999"/>
    <n v="12"/>
    <x v="890"/>
    <x v="0"/>
    <s v="Molly Browning Panasonic KX-P2130 Dot Matrix Printer United States"/>
    <s v="Pana"/>
  </r>
  <r>
    <n v="21146"/>
    <x v="3"/>
    <n v="0.1"/>
    <n v="55.98"/>
    <n v="13.88"/>
    <n v="1625"/>
    <s v="Molly Browning"/>
    <x v="2"/>
    <s v="Home Office"/>
    <x v="0"/>
    <x v="7"/>
    <s v="Small Box"/>
    <x v="573"/>
    <n v="90600"/>
    <n v="0.36"/>
    <x v="0"/>
    <x v="1"/>
    <x v="4"/>
    <s v="Glen Cove"/>
    <n v="11542"/>
    <x v="12"/>
    <n v="2015"/>
    <x v="5"/>
    <n v="27"/>
    <d v="2015-03-29T00:00:00"/>
    <n v="2"/>
    <n v="300.04649999999998"/>
    <n v="8"/>
    <x v="891"/>
    <x v="0"/>
    <s v="Molly Browning Xerox 1882 United States"/>
    <s v="Xero"/>
  </r>
  <r>
    <n v="21147"/>
    <x v="3"/>
    <n v="0"/>
    <n v="16.059999999999999"/>
    <n v="8.34"/>
    <n v="1625"/>
    <s v="Molly Browning"/>
    <x v="2"/>
    <s v="Home Office"/>
    <x v="0"/>
    <x v="10"/>
    <s v="Small Box"/>
    <x v="574"/>
    <n v="90600"/>
    <n v="0.59"/>
    <x v="0"/>
    <x v="1"/>
    <x v="4"/>
    <s v="Glen Cove"/>
    <n v="11542"/>
    <x v="12"/>
    <n v="2015"/>
    <x v="5"/>
    <n v="27"/>
    <d v="2015-03-28T00:00:00"/>
    <n v="1"/>
    <n v="-28.09"/>
    <n v="1"/>
    <x v="892"/>
    <x v="1"/>
    <s v="Molly Browning Letter/Legal File Tote with Clear Snap-On Lid, Black Granite United States"/>
    <s v="Lett"/>
  </r>
  <r>
    <n v="21270"/>
    <x v="3"/>
    <n v="0"/>
    <n v="209.37"/>
    <n v="69"/>
    <n v="1625"/>
    <s v="Molly Browning"/>
    <x v="2"/>
    <s v="Home Office"/>
    <x v="1"/>
    <x v="11"/>
    <s v="Large Box"/>
    <x v="575"/>
    <n v="90601"/>
    <n v="0.79"/>
    <x v="0"/>
    <x v="1"/>
    <x v="4"/>
    <s v="Glen Cove"/>
    <n v="11542"/>
    <x v="160"/>
    <n v="2015"/>
    <x v="2"/>
    <n v="16"/>
    <d v="2015-02-18T00:00:00"/>
    <n v="2"/>
    <n v="-263.1119290800001"/>
    <n v="11"/>
    <x v="893"/>
    <x v="1"/>
    <s v="Molly Browning Hon 2111 Invitation™ Series Corner Table United States"/>
    <s v="Hon "/>
  </r>
  <r>
    <n v="23604"/>
    <x v="0"/>
    <n v="0.06"/>
    <n v="43.57"/>
    <n v="16.36"/>
    <n v="1627"/>
    <s v="Aaron Day"/>
    <x v="2"/>
    <s v="Corporate"/>
    <x v="0"/>
    <x v="10"/>
    <s v="Small Box"/>
    <x v="576"/>
    <n v="90602"/>
    <n v="0.55000000000000004"/>
    <x v="0"/>
    <x v="3"/>
    <x v="20"/>
    <s v="Greeneville"/>
    <n v="37743"/>
    <x v="5"/>
    <n v="2015"/>
    <x v="3"/>
    <n v="28"/>
    <d v="2015-05-30T00:00:00"/>
    <n v="2"/>
    <n v="-38.808"/>
    <n v="17"/>
    <x v="894"/>
    <x v="1"/>
    <s v="Aaron Day Trav-L-File Heavy-Duty Shuttle II, Black United States"/>
    <s v="Trav"/>
  </r>
  <r>
    <n v="19769"/>
    <x v="0"/>
    <n v="0.08"/>
    <n v="8.09"/>
    <n v="7.96"/>
    <n v="1632"/>
    <s v="Lori Wolfe"/>
    <x v="0"/>
    <s v="Home Office"/>
    <x v="1"/>
    <x v="2"/>
    <s v="Small Box"/>
    <x v="38"/>
    <n v="90530"/>
    <n v="0.49"/>
    <x v="0"/>
    <x v="3"/>
    <x v="37"/>
    <s v="Hattiesburg"/>
    <n v="39401"/>
    <x v="43"/>
    <n v="2015"/>
    <x v="0"/>
    <n v="15"/>
    <d v="2015-01-16T00:00:00"/>
    <n v="1"/>
    <n v="15.984"/>
    <n v="6"/>
    <x v="895"/>
    <x v="0"/>
    <s v="Lori Wolfe 6&quot; Cubicle Wall Clock, Black United States"/>
    <s v="6&quot; C"/>
  </r>
  <r>
    <n v="20359"/>
    <x v="0"/>
    <n v="0.02"/>
    <n v="25.99"/>
    <n v="5.37"/>
    <n v="1632"/>
    <s v="Lori Wolfe"/>
    <x v="2"/>
    <s v="Home Office"/>
    <x v="0"/>
    <x v="0"/>
    <s v="Small Box"/>
    <x v="577"/>
    <n v="90533"/>
    <n v="0.56000000000000005"/>
    <x v="0"/>
    <x v="3"/>
    <x v="37"/>
    <s v="Hattiesburg"/>
    <n v="39401"/>
    <x v="112"/>
    <n v="2015"/>
    <x v="4"/>
    <n v="15"/>
    <d v="2015-04-17T00:00:00"/>
    <n v="2"/>
    <n v="-88.158000000000001"/>
    <n v="9"/>
    <x v="896"/>
    <x v="1"/>
    <s v="Lori Wolfe BOSTON® Ranger® #55 Pencil Sharpener, Black United States"/>
    <s v="BOST"/>
  </r>
  <r>
    <n v="24786"/>
    <x v="1"/>
    <n v="0.03"/>
    <n v="5.98"/>
    <n v="3.85"/>
    <n v="1633"/>
    <s v="Gerald Raynor"/>
    <x v="2"/>
    <s v="Home Office"/>
    <x v="2"/>
    <x v="13"/>
    <s v="Small Pack"/>
    <x v="412"/>
    <n v="90531"/>
    <n v="0.68"/>
    <x v="0"/>
    <x v="3"/>
    <x v="37"/>
    <s v="Horn Lake"/>
    <n v="38637"/>
    <x v="104"/>
    <n v="2015"/>
    <x v="2"/>
    <n v="10"/>
    <d v="2015-02-12T00:00:00"/>
    <n v="2"/>
    <n v="-76.106800000000007"/>
    <n v="6"/>
    <x v="897"/>
    <x v="1"/>
    <s v="Gerald Raynor Imation 3.5&quot; IBM-Formatted Diskettes, 10/Pack United States"/>
    <s v="Imat"/>
  </r>
  <r>
    <n v="26340"/>
    <x v="1"/>
    <n v="0.08"/>
    <n v="100.97"/>
    <n v="14"/>
    <n v="1634"/>
    <s v="Katherine W Epstein"/>
    <x v="1"/>
    <s v="Home Office"/>
    <x v="2"/>
    <x v="6"/>
    <s v="Jumbo Drum"/>
    <x v="578"/>
    <n v="90532"/>
    <n v="0.37"/>
    <x v="0"/>
    <x v="3"/>
    <x v="37"/>
    <s v="Jackson"/>
    <n v="39212"/>
    <x v="37"/>
    <n v="2015"/>
    <x v="4"/>
    <n v="9"/>
    <d v="2015-04-10T00:00:00"/>
    <n v="1"/>
    <n v="-73.494119999999938"/>
    <n v="15"/>
    <x v="898"/>
    <x v="1"/>
    <s v="Katherine W Epstein Hewlett-Packard Deskjet 3820 Color Inkjet Printer United States"/>
    <s v="Hewl"/>
  </r>
  <r>
    <n v="19144"/>
    <x v="2"/>
    <n v="0.08"/>
    <n v="115.99"/>
    <n v="56.14"/>
    <n v="1636"/>
    <s v="Sidney Greenberg"/>
    <x v="1"/>
    <s v="Home Office"/>
    <x v="2"/>
    <x v="6"/>
    <s v="Jumbo Drum"/>
    <x v="486"/>
    <n v="89704"/>
    <n v="0.4"/>
    <x v="0"/>
    <x v="0"/>
    <x v="1"/>
    <s v="Salinas"/>
    <n v="93905"/>
    <x v="101"/>
    <n v="2015"/>
    <x v="0"/>
    <n v="14"/>
    <d v="2015-01-16T00:00:00"/>
    <n v="2"/>
    <n v="-272.860884"/>
    <n v="5"/>
    <x v="899"/>
    <x v="1"/>
    <s v="Sidney Greenberg Hewlett-Packard Deskjet 5550 Color Inkjet Printer United States"/>
    <s v="Hewl"/>
  </r>
  <r>
    <n v="19145"/>
    <x v="2"/>
    <n v="0.08"/>
    <n v="4.28"/>
    <n v="0.94"/>
    <n v="1636"/>
    <s v="Sidney Greenberg"/>
    <x v="2"/>
    <s v="Home Office"/>
    <x v="0"/>
    <x v="0"/>
    <s v="Wrap Bag"/>
    <x v="579"/>
    <n v="89704"/>
    <n v="0.56000000000000005"/>
    <x v="0"/>
    <x v="0"/>
    <x v="1"/>
    <s v="Salinas"/>
    <n v="93905"/>
    <x v="101"/>
    <n v="2015"/>
    <x v="0"/>
    <n v="14"/>
    <d v="2015-01-17T00:00:00"/>
    <n v="3"/>
    <n v="10.5792"/>
    <n v="7"/>
    <x v="900"/>
    <x v="0"/>
    <s v="Sidney Greenberg Newell 336 United States"/>
    <s v="Newe"/>
  </r>
  <r>
    <n v="20869"/>
    <x v="0"/>
    <n v="0.04"/>
    <n v="136.97999999999999"/>
    <n v="24.49"/>
    <n v="1636"/>
    <s v="Sidney Greenberg"/>
    <x v="0"/>
    <s v="Home Office"/>
    <x v="1"/>
    <x v="2"/>
    <s v="Large Box"/>
    <x v="580"/>
    <n v="89706"/>
    <n v="0.59"/>
    <x v="0"/>
    <x v="0"/>
    <x v="1"/>
    <s v="Salinas"/>
    <n v="93905"/>
    <x v="38"/>
    <n v="2015"/>
    <x v="0"/>
    <n v="12"/>
    <d v="2015-01-14T00:00:00"/>
    <n v="2"/>
    <n v="1127.5497"/>
    <n v="12"/>
    <x v="901"/>
    <x v="0"/>
    <s v="Sidney Greenberg 3M Polarizing Task Lamp with Clamp Arm, Light Gray United States"/>
    <s v="3M P"/>
  </r>
  <r>
    <n v="26109"/>
    <x v="2"/>
    <n v="0.08"/>
    <n v="55.48"/>
    <n v="6.79"/>
    <n v="1639"/>
    <s v="Marvin Rollins"/>
    <x v="2"/>
    <s v="Home Office"/>
    <x v="0"/>
    <x v="7"/>
    <s v="Small Box"/>
    <x v="581"/>
    <n v="89705"/>
    <n v="0.37"/>
    <x v="0"/>
    <x v="1"/>
    <x v="18"/>
    <s v="Stamford"/>
    <n v="6901"/>
    <x v="115"/>
    <n v="2015"/>
    <x v="2"/>
    <n v="26"/>
    <d v="2015-02-28T00:00:00"/>
    <n v="2"/>
    <n v="147.75659999999999"/>
    <n v="4"/>
    <x v="902"/>
    <x v="0"/>
    <s v="Marvin Rollins Eaton Premium Continuous-Feed Paper, 25% Cotton, Letter Size, White, 1000 Shts/Box United States"/>
    <s v="Eato"/>
  </r>
  <r>
    <n v="18274"/>
    <x v="4"/>
    <n v="0.09"/>
    <n v="107.53"/>
    <n v="5.81"/>
    <n v="1644"/>
    <s v="Sam Woodward"/>
    <x v="2"/>
    <s v="Small Business"/>
    <x v="1"/>
    <x v="2"/>
    <s v="Medium Box"/>
    <x v="582"/>
    <n v="87342"/>
    <n v="0.65"/>
    <x v="0"/>
    <x v="2"/>
    <x v="7"/>
    <s v="Friendswood"/>
    <n v="77546"/>
    <x v="110"/>
    <n v="2015"/>
    <x v="1"/>
    <n v="14"/>
    <d v="2015-06-16T00:00:00"/>
    <n v="2"/>
    <n v="69.545100000000005"/>
    <n v="1"/>
    <x v="903"/>
    <x v="0"/>
    <s v="Sam Woodward Tenex Contemporary Contur Chairmats for Low and Medium Pile Carpet, Computer, 39&quot; x 49&quot; United States"/>
    <s v="Tene"/>
  </r>
  <r>
    <n v="24265"/>
    <x v="1"/>
    <n v="0.06"/>
    <n v="3.29"/>
    <n v="1.35"/>
    <n v="1646"/>
    <s v="Eugene Brewer Knox"/>
    <x v="2"/>
    <s v="Small Business"/>
    <x v="0"/>
    <x v="3"/>
    <s v="Wrap Bag"/>
    <x v="93"/>
    <n v="90932"/>
    <n v="0.4"/>
    <x v="0"/>
    <x v="1"/>
    <x v="4"/>
    <s v="Bethpage"/>
    <n v="11714"/>
    <x v="24"/>
    <n v="2015"/>
    <x v="5"/>
    <n v="15"/>
    <d v="2015-03-17T00:00:00"/>
    <n v="2"/>
    <n v="8.5299999999999994"/>
    <n v="11"/>
    <x v="707"/>
    <x v="0"/>
    <s v="Eugene Brewer Knox Acco® Hot Clips™ Clips to Go United States"/>
    <s v="Acco"/>
  </r>
  <r>
    <n v="21947"/>
    <x v="2"/>
    <n v="0.08"/>
    <n v="46.89"/>
    <n v="5.0999999999999996"/>
    <n v="1648"/>
    <s v="Nina Bowles"/>
    <x v="2"/>
    <s v="Corporate"/>
    <x v="0"/>
    <x v="15"/>
    <s v="Medium Box"/>
    <x v="480"/>
    <n v="91043"/>
    <n v="0.46"/>
    <x v="0"/>
    <x v="2"/>
    <x v="12"/>
    <s v="Woodstock"/>
    <n v="60098"/>
    <x v="78"/>
    <n v="2015"/>
    <x v="5"/>
    <n v="25"/>
    <d v="2015-03-27T00:00:00"/>
    <n v="2"/>
    <n v="507.63299999999998"/>
    <n v="17"/>
    <x v="904"/>
    <x v="0"/>
    <s v="Nina Bowles Bionaire Personal Warm Mist Humidifier/Vaporizer United States"/>
    <s v="Bion"/>
  </r>
  <r>
    <n v="21948"/>
    <x v="2"/>
    <n v="0.05"/>
    <n v="12.98"/>
    <n v="3.14"/>
    <n v="1648"/>
    <s v="Nina Bowles"/>
    <x v="2"/>
    <s v="Corporate"/>
    <x v="0"/>
    <x v="12"/>
    <s v="Small Pack"/>
    <x v="47"/>
    <n v="91043"/>
    <n v="0.6"/>
    <x v="0"/>
    <x v="2"/>
    <x v="12"/>
    <s v="Woodstock"/>
    <n v="60098"/>
    <x v="78"/>
    <n v="2015"/>
    <x v="5"/>
    <n v="25"/>
    <d v="2015-03-25T00:00:00"/>
    <n v="0"/>
    <n v="38.229999999999997"/>
    <n v="18"/>
    <x v="905"/>
    <x v="0"/>
    <s v="Nina Bowles Acme® 8&quot; Straight Scissors United States"/>
    <s v="Acme"/>
  </r>
  <r>
    <n v="20603"/>
    <x v="2"/>
    <n v="0.03"/>
    <n v="48.58"/>
    <n v="3.99"/>
    <n v="1649"/>
    <s v="Roy Hardison"/>
    <x v="0"/>
    <s v="Corporate"/>
    <x v="0"/>
    <x v="15"/>
    <s v="Small Box"/>
    <x v="583"/>
    <n v="91041"/>
    <n v="0.56000000000000005"/>
    <x v="0"/>
    <x v="1"/>
    <x v="4"/>
    <s v="Woodmere"/>
    <n v="11598"/>
    <x v="152"/>
    <n v="2015"/>
    <x v="2"/>
    <n v="24"/>
    <d v="2015-02-26T00:00:00"/>
    <n v="2"/>
    <n v="100.13279999999999"/>
    <n v="3"/>
    <x v="906"/>
    <x v="0"/>
    <s v="Roy Hardison Belkin Premiere Surge Master II 8-outlet surge protector United States"/>
    <s v="Belk"/>
  </r>
  <r>
    <n v="24016"/>
    <x v="0"/>
    <n v="0.05"/>
    <n v="6.48"/>
    <n v="2.74"/>
    <n v="1650"/>
    <s v="Dan Lamm"/>
    <x v="2"/>
    <s v="Corporate"/>
    <x v="2"/>
    <x v="13"/>
    <s v="Small Pack"/>
    <x v="584"/>
    <n v="91042"/>
    <n v="0.71"/>
    <x v="0"/>
    <x v="3"/>
    <x v="24"/>
    <s v="Asheboro"/>
    <n v="27203"/>
    <x v="19"/>
    <n v="2015"/>
    <x v="3"/>
    <n v="9"/>
    <d v="2015-05-09T00:00:00"/>
    <n v="0"/>
    <n v="15.096"/>
    <n v="15"/>
    <x v="907"/>
    <x v="0"/>
    <s v="Dan Lamm Sony MFD2HD Formatted Diskettes, 10/Pack United States"/>
    <s v="Sony"/>
  </r>
  <r>
    <n v="24017"/>
    <x v="0"/>
    <n v="0.09"/>
    <n v="12.53"/>
    <n v="0.5"/>
    <n v="1650"/>
    <s v="Dan Lamm"/>
    <x v="2"/>
    <s v="Corporate"/>
    <x v="0"/>
    <x v="9"/>
    <s v="Small Box"/>
    <x v="585"/>
    <n v="91042"/>
    <n v="0.38"/>
    <x v="0"/>
    <x v="3"/>
    <x v="24"/>
    <s v="Asheboro"/>
    <n v="27203"/>
    <x v="19"/>
    <n v="2015"/>
    <x v="3"/>
    <n v="9"/>
    <d v="2015-05-10T00:00:00"/>
    <n v="1"/>
    <n v="14.912399999999998"/>
    <n v="7"/>
    <x v="908"/>
    <x v="0"/>
    <s v="Dan Lamm Avery 485 United States"/>
    <s v="Aver"/>
  </r>
  <r>
    <n v="24019"/>
    <x v="0"/>
    <n v="0.08"/>
    <n v="65.989999999999995"/>
    <n v="8.99"/>
    <n v="1650"/>
    <s v="Dan Lamm"/>
    <x v="0"/>
    <s v="Corporate"/>
    <x v="2"/>
    <x v="5"/>
    <s v="Small Box"/>
    <x v="586"/>
    <n v="91042"/>
    <n v="0.55000000000000004"/>
    <x v="0"/>
    <x v="3"/>
    <x v="24"/>
    <s v="Asheboro"/>
    <n v="27203"/>
    <x v="19"/>
    <n v="2015"/>
    <x v="3"/>
    <n v="9"/>
    <d v="2015-05-11T00:00:00"/>
    <n v="2"/>
    <n v="-135.226"/>
    <n v="8"/>
    <x v="909"/>
    <x v="1"/>
    <s v="Dan Lamm i270 United States"/>
    <s v="i270"/>
  </r>
  <r>
    <n v="19251"/>
    <x v="1"/>
    <n v="0"/>
    <n v="101.41"/>
    <n v="35"/>
    <n v="1653"/>
    <s v="Charles Cline"/>
    <x v="0"/>
    <s v="Corporate"/>
    <x v="0"/>
    <x v="10"/>
    <s v="Large Box"/>
    <x v="308"/>
    <n v="89885"/>
    <n v="0.82"/>
    <x v="0"/>
    <x v="0"/>
    <x v="1"/>
    <s v="Thousand Oaks"/>
    <n v="91360"/>
    <x v="76"/>
    <n v="2015"/>
    <x v="0"/>
    <n v="24"/>
    <d v="2015-01-25T00:00:00"/>
    <n v="1"/>
    <n v="-457.73"/>
    <n v="10"/>
    <x v="910"/>
    <x v="1"/>
    <s v="Charles Cline Tennsco Regal Shelving Units United States"/>
    <s v="Tenn"/>
  </r>
  <r>
    <n v="19252"/>
    <x v="1"/>
    <n v="0.1"/>
    <n v="95.99"/>
    <n v="4.9000000000000004"/>
    <n v="1653"/>
    <s v="Charles Cline"/>
    <x v="2"/>
    <s v="Corporate"/>
    <x v="2"/>
    <x v="5"/>
    <s v="Small Box"/>
    <x v="75"/>
    <n v="89885"/>
    <n v="0.56000000000000005"/>
    <x v="0"/>
    <x v="0"/>
    <x v="1"/>
    <s v="Thousand Oaks"/>
    <n v="91360"/>
    <x v="76"/>
    <n v="2015"/>
    <x v="0"/>
    <n v="24"/>
    <d v="2015-01-25T00:00:00"/>
    <n v="1"/>
    <n v="-268.66399999999999"/>
    <n v="2"/>
    <x v="911"/>
    <x v="1"/>
    <s v="Charles Cline T60 United States"/>
    <s v="T60"/>
  </r>
  <r>
    <n v="24187"/>
    <x v="0"/>
    <n v="0.1"/>
    <n v="3.6"/>
    <n v="2.2000000000000002"/>
    <n v="1665"/>
    <s v="Elsie Pridgen"/>
    <x v="2"/>
    <s v="Consumer"/>
    <x v="0"/>
    <x v="7"/>
    <s v="Wrap Bag"/>
    <x v="587"/>
    <n v="90678"/>
    <n v="0.39"/>
    <x v="0"/>
    <x v="0"/>
    <x v="1"/>
    <s v="Laguna Hills"/>
    <n v="92653"/>
    <x v="115"/>
    <n v="2015"/>
    <x v="2"/>
    <n v="26"/>
    <d v="2015-02-27T00:00:00"/>
    <n v="1"/>
    <n v="-8.2799999999999994"/>
    <n v="2"/>
    <x v="912"/>
    <x v="1"/>
    <s v="Elsie Pridgen Telephone Message Books with Fax/Mobile Section, 4 1/4&quot; x 6&quot; United States"/>
    <s v="Tele"/>
  </r>
  <r>
    <n v="21491"/>
    <x v="4"/>
    <n v="0.03"/>
    <n v="35.409999999999997"/>
    <n v="1.99"/>
    <n v="1670"/>
    <s v="Carolyn Bowling"/>
    <x v="2"/>
    <s v="Small Business"/>
    <x v="2"/>
    <x v="13"/>
    <s v="Small Pack"/>
    <x v="588"/>
    <n v="86722"/>
    <n v="0.43"/>
    <x v="0"/>
    <x v="3"/>
    <x v="8"/>
    <s v="Blacksburg"/>
    <n v="24060"/>
    <x v="158"/>
    <n v="2015"/>
    <x v="4"/>
    <n v="24"/>
    <d v="2015-04-26T00:00:00"/>
    <n v="2"/>
    <n v="1912.4219999999998"/>
    <n v="10"/>
    <x v="913"/>
    <x v="0"/>
    <s v="Carolyn Bowling Imation DVD-RAM discs United States"/>
    <s v="Imat"/>
  </r>
  <r>
    <n v="21492"/>
    <x v="4"/>
    <n v="0"/>
    <n v="142.86000000000001"/>
    <n v="19.989999999999998"/>
    <n v="1670"/>
    <s v="Carolyn Bowling"/>
    <x v="2"/>
    <s v="Small Business"/>
    <x v="0"/>
    <x v="10"/>
    <s v="Small Box"/>
    <x v="589"/>
    <n v="86722"/>
    <n v="0.56000000000000005"/>
    <x v="0"/>
    <x v="3"/>
    <x v="8"/>
    <s v="Blacksburg"/>
    <n v="24060"/>
    <x v="158"/>
    <n v="2015"/>
    <x v="4"/>
    <n v="24"/>
    <d v="2015-05-03T00:00:00"/>
    <n v="9"/>
    <n v="-739.32600000000002"/>
    <n v="11"/>
    <x v="914"/>
    <x v="1"/>
    <s v="Carolyn Bowling Letter Size Cart United States"/>
    <s v="Lett"/>
  </r>
  <r>
    <n v="23578"/>
    <x v="4"/>
    <n v="0.1"/>
    <n v="4.13"/>
    <n v="0.99"/>
    <n v="1671"/>
    <s v="Mitchell Ross"/>
    <x v="2"/>
    <s v="Small Business"/>
    <x v="0"/>
    <x v="9"/>
    <s v="Small Box"/>
    <x v="508"/>
    <n v="86724"/>
    <n v="0.39"/>
    <x v="0"/>
    <x v="3"/>
    <x v="8"/>
    <s v="Burke"/>
    <n v="22015"/>
    <x v="170"/>
    <n v="2015"/>
    <x v="2"/>
    <n v="9"/>
    <d v="2015-02-13T00:00:00"/>
    <n v="4"/>
    <n v="-40.53"/>
    <n v="13"/>
    <x v="915"/>
    <x v="1"/>
    <s v="Mitchell Ross Avery 491 United States"/>
    <s v="Aver"/>
  </r>
  <r>
    <n v="22007"/>
    <x v="2"/>
    <n v="0.03"/>
    <n v="223.98"/>
    <n v="15.01"/>
    <n v="1671"/>
    <s v="Mitchell Ross"/>
    <x v="2"/>
    <s v="Small Business"/>
    <x v="0"/>
    <x v="8"/>
    <s v="Small Box"/>
    <x v="590"/>
    <n v="86725"/>
    <n v="0.38"/>
    <x v="0"/>
    <x v="3"/>
    <x v="8"/>
    <s v="Burke"/>
    <n v="22015"/>
    <x v="3"/>
    <n v="2015"/>
    <x v="3"/>
    <n v="12"/>
    <d v="2015-05-13T00:00:00"/>
    <n v="1"/>
    <n v="0.69599999999999995"/>
    <n v="21"/>
    <x v="916"/>
    <x v="0"/>
    <s v="Mitchell Ross GBC DocuBind TL200 Manual Binding Machine United States"/>
    <s v="GBC "/>
  </r>
  <r>
    <n v="25066"/>
    <x v="4"/>
    <n v="0.02"/>
    <n v="284.98"/>
    <n v="69.55"/>
    <n v="1672"/>
    <s v="Sidney Scarborough"/>
    <x v="1"/>
    <s v="Small Business"/>
    <x v="1"/>
    <x v="1"/>
    <s v="Jumbo Drum"/>
    <x v="391"/>
    <n v="86723"/>
    <n v="0.6"/>
    <x v="0"/>
    <x v="3"/>
    <x v="8"/>
    <s v="Charlottesville"/>
    <n v="22901"/>
    <x v="31"/>
    <n v="2015"/>
    <x v="1"/>
    <n v="7"/>
    <d v="2015-06-12T00:00:00"/>
    <n v="5"/>
    <n v="15.527999999999999"/>
    <n v="3"/>
    <x v="917"/>
    <x v="0"/>
    <s v="Sidney Scarborough Global Commerce™ Series High-Back Swivel/Tilt Chairs United States"/>
    <s v="Glob"/>
  </r>
  <r>
    <n v="25067"/>
    <x v="4"/>
    <n v="0.08"/>
    <n v="55.48"/>
    <n v="14.3"/>
    <n v="1672"/>
    <s v="Sidney Scarborough"/>
    <x v="2"/>
    <s v="Small Business"/>
    <x v="0"/>
    <x v="7"/>
    <s v="Small Box"/>
    <x v="14"/>
    <n v="86723"/>
    <n v="0.37"/>
    <x v="0"/>
    <x v="3"/>
    <x v="8"/>
    <s v="Charlottesville"/>
    <n v="22901"/>
    <x v="31"/>
    <n v="2015"/>
    <x v="1"/>
    <n v="7"/>
    <d v="2015-06-09T00:00:00"/>
    <n v="2"/>
    <n v="-225.56379999999999"/>
    <n v="17"/>
    <x v="918"/>
    <x v="1"/>
    <s v="Sidney Scarborough Xerox 194 United States"/>
    <s v="Xero"/>
  </r>
  <r>
    <n v="18150"/>
    <x v="3"/>
    <n v="7.0000000000000007E-2"/>
    <n v="13.73"/>
    <n v="6.85"/>
    <n v="1679"/>
    <s v="Jeanne Nguyen"/>
    <x v="2"/>
    <s v="Consumer"/>
    <x v="1"/>
    <x v="2"/>
    <s v="Wrap Bag"/>
    <x v="226"/>
    <n v="86646"/>
    <n v="0.54"/>
    <x v="0"/>
    <x v="1"/>
    <x v="10"/>
    <s v="Fairborn"/>
    <n v="45324"/>
    <x v="80"/>
    <n v="2015"/>
    <x v="5"/>
    <n v="20"/>
    <d v="2015-03-21T00:00:00"/>
    <n v="1"/>
    <n v="-22.72"/>
    <n v="21"/>
    <x v="919"/>
    <x v="1"/>
    <s v="Jeanne Nguyen DAX Wood Document Frame. United States"/>
    <s v="DAX "/>
  </r>
  <r>
    <n v="23524"/>
    <x v="4"/>
    <n v="0.09"/>
    <n v="30.98"/>
    <n v="19.510000000000002"/>
    <n v="1680"/>
    <s v="Esther Whitaker"/>
    <x v="2"/>
    <s v="Consumer"/>
    <x v="0"/>
    <x v="4"/>
    <s v="Small Box"/>
    <x v="591"/>
    <n v="86645"/>
    <n v="0.36"/>
    <x v="0"/>
    <x v="1"/>
    <x v="10"/>
    <s v="Fairfield"/>
    <n v="45014"/>
    <x v="32"/>
    <n v="2015"/>
    <x v="3"/>
    <n v="3"/>
    <d v="2015-05-05T00:00:00"/>
    <n v="2"/>
    <n v="-163.53"/>
    <n v="18"/>
    <x v="920"/>
    <x v="1"/>
    <s v="Esther Whitaker Staples Colored Interoffice Envelopes United States"/>
    <s v="Stap"/>
  </r>
  <r>
    <n v="23525"/>
    <x v="4"/>
    <n v="0.03"/>
    <n v="49.34"/>
    <n v="10.25"/>
    <n v="1680"/>
    <s v="Esther Whitaker"/>
    <x v="2"/>
    <s v="Consumer"/>
    <x v="1"/>
    <x v="2"/>
    <s v="Large Box"/>
    <x v="592"/>
    <n v="86645"/>
    <n v="0.56999999999999995"/>
    <x v="0"/>
    <x v="1"/>
    <x v="10"/>
    <s v="Fairfield"/>
    <n v="45014"/>
    <x v="32"/>
    <n v="2015"/>
    <x v="3"/>
    <n v="3"/>
    <d v="2015-05-05T00:00:00"/>
    <n v="2"/>
    <n v="554.77"/>
    <n v="17"/>
    <x v="921"/>
    <x v="0"/>
    <s v="Esther Whitaker Electrix Fluorescent Magnifier Lamps &amp; Weighted Base United States"/>
    <s v="Elec"/>
  </r>
  <r>
    <n v="1976"/>
    <x v="1"/>
    <n v="0.04"/>
    <n v="6.28"/>
    <n v="5.41"/>
    <n v="1682"/>
    <s v="Julie Edwards"/>
    <x v="2"/>
    <s v="Consumer"/>
    <x v="1"/>
    <x v="2"/>
    <s v="Small Box"/>
    <x v="593"/>
    <n v="14115"/>
    <n v="0.53"/>
    <x v="0"/>
    <x v="2"/>
    <x v="12"/>
    <s v="Chicago"/>
    <n v="60611"/>
    <x v="79"/>
    <n v="2015"/>
    <x v="2"/>
    <n v="14"/>
    <d v="2015-02-16T00:00:00"/>
    <n v="2"/>
    <n v="-38.380000000000003"/>
    <n v="43"/>
    <x v="922"/>
    <x v="1"/>
    <s v="Julie Edwards Eldon® 200 Class™ Desk Accessories United States"/>
    <s v="Eldo"/>
  </r>
  <r>
    <n v="5358"/>
    <x v="1"/>
    <n v="0.08"/>
    <n v="4.9800000000000004"/>
    <n v="4.7"/>
    <n v="1682"/>
    <s v="Julie Edwards"/>
    <x v="2"/>
    <s v="Consumer"/>
    <x v="0"/>
    <x v="7"/>
    <s v="Small Box"/>
    <x v="594"/>
    <n v="38080"/>
    <n v="0.38"/>
    <x v="0"/>
    <x v="2"/>
    <x v="12"/>
    <s v="Chicago"/>
    <n v="60611"/>
    <x v="88"/>
    <n v="2015"/>
    <x v="5"/>
    <n v="14"/>
    <d v="2015-03-15T00:00:00"/>
    <n v="1"/>
    <n v="-56.35"/>
    <n v="47"/>
    <x v="923"/>
    <x v="1"/>
    <s v="Julie Edwards Staples Copy Paper (20Lb. and 84 Bright) United States"/>
    <s v="Stap"/>
  </r>
  <r>
    <n v="19976"/>
    <x v="1"/>
    <n v="0.04"/>
    <n v="6.28"/>
    <n v="5.41"/>
    <n v="1683"/>
    <s v="Wesley Corbett"/>
    <x v="2"/>
    <s v="Consumer"/>
    <x v="1"/>
    <x v="2"/>
    <s v="Small Box"/>
    <x v="593"/>
    <n v="90612"/>
    <n v="0.53"/>
    <x v="0"/>
    <x v="2"/>
    <x v="7"/>
    <s v="Conroe"/>
    <n v="77301"/>
    <x v="79"/>
    <n v="2015"/>
    <x v="2"/>
    <n v="14"/>
    <d v="2015-02-16T00:00:00"/>
    <n v="2"/>
    <n v="-19.957600000000003"/>
    <n v="11"/>
    <x v="924"/>
    <x v="1"/>
    <s v="Wesley Corbett Eldon® 200 Class™ Desk Accessories United States"/>
    <s v="Eldo"/>
  </r>
  <r>
    <n v="23358"/>
    <x v="1"/>
    <n v="0.08"/>
    <n v="4.9800000000000004"/>
    <n v="4.7"/>
    <n v="1683"/>
    <s v="Wesley Corbett"/>
    <x v="2"/>
    <s v="Consumer"/>
    <x v="0"/>
    <x v="7"/>
    <s v="Small Box"/>
    <x v="594"/>
    <n v="90613"/>
    <n v="0.38"/>
    <x v="0"/>
    <x v="2"/>
    <x v="7"/>
    <s v="Conroe"/>
    <n v="77301"/>
    <x v="88"/>
    <n v="2015"/>
    <x v="5"/>
    <n v="14"/>
    <d v="2015-03-15T00:00:00"/>
    <n v="1"/>
    <n v="-56.35"/>
    <n v="12"/>
    <x v="925"/>
    <x v="1"/>
    <s v="Wesley Corbett Staples Copy Paper (20Lb. and 84 Bright) United States"/>
    <s v="Stap"/>
  </r>
  <r>
    <n v="19751"/>
    <x v="4"/>
    <n v="0.08"/>
    <n v="2.08"/>
    <n v="5.33"/>
    <n v="1686"/>
    <s v="Lynn O'Donnell"/>
    <x v="2"/>
    <s v="Corporate"/>
    <x v="1"/>
    <x v="2"/>
    <s v="Small Box"/>
    <x v="261"/>
    <n v="86973"/>
    <n v="0.43"/>
    <x v="0"/>
    <x v="2"/>
    <x v="12"/>
    <s v="Elgin"/>
    <n v="60123"/>
    <x v="95"/>
    <n v="2015"/>
    <x v="5"/>
    <n v="3"/>
    <d v="2015-03-10T00:00:00"/>
    <n v="7"/>
    <n v="-129.01"/>
    <n v="9"/>
    <x v="926"/>
    <x v="1"/>
    <s v="Lynn O'Donnell Eldon® Wave Desk Accessories United States"/>
    <s v="Eldo"/>
  </r>
  <r>
    <n v="25690"/>
    <x v="0"/>
    <n v="0"/>
    <n v="48.91"/>
    <n v="35"/>
    <n v="1689"/>
    <s v="Larry Church"/>
    <x v="2"/>
    <s v="Corporate"/>
    <x v="0"/>
    <x v="10"/>
    <s v="Large Box"/>
    <x v="595"/>
    <n v="91077"/>
    <n v="0.83"/>
    <x v="0"/>
    <x v="2"/>
    <x v="38"/>
    <s v="Highland"/>
    <n v="46322"/>
    <x v="120"/>
    <n v="2015"/>
    <x v="5"/>
    <n v="24"/>
    <d v="2015-03-25T00:00:00"/>
    <n v="1"/>
    <n v="-628.38"/>
    <n v="10"/>
    <x v="927"/>
    <x v="1"/>
    <s v="Larry Church Tennsco Industrial Shelving United States"/>
    <s v="Tenn"/>
  </r>
  <r>
    <n v="22798"/>
    <x v="4"/>
    <n v="0.05"/>
    <n v="115.99"/>
    <n v="5.26"/>
    <n v="1690"/>
    <s v="Neil Bailey"/>
    <x v="2"/>
    <s v="Corporate"/>
    <x v="2"/>
    <x v="5"/>
    <s v="Small Box"/>
    <x v="596"/>
    <n v="91076"/>
    <n v="0.56999999999999995"/>
    <x v="0"/>
    <x v="1"/>
    <x v="19"/>
    <s v="Harrisburg"/>
    <n v="17112"/>
    <x v="76"/>
    <n v="2015"/>
    <x v="0"/>
    <n v="24"/>
    <d v="2015-01-28T00:00:00"/>
    <n v="4"/>
    <n v="616.53569999999991"/>
    <n v="9"/>
    <x v="928"/>
    <x v="0"/>
    <s v="Neil Bailey 636 United States"/>
    <s v="636"/>
  </r>
  <r>
    <n v="23626"/>
    <x v="1"/>
    <n v="0.09"/>
    <n v="95.43"/>
    <n v="19.989999999999998"/>
    <n v="1690"/>
    <s v="Neil Bailey"/>
    <x v="2"/>
    <s v="Corporate"/>
    <x v="0"/>
    <x v="10"/>
    <s v="Small Box"/>
    <x v="303"/>
    <n v="91078"/>
    <n v="0.79"/>
    <x v="0"/>
    <x v="1"/>
    <x v="19"/>
    <s v="Harrisburg"/>
    <n v="17112"/>
    <x v="144"/>
    <n v="2015"/>
    <x v="1"/>
    <n v="1"/>
    <d v="2015-06-02T00:00:00"/>
    <n v="1"/>
    <n v="-143.23500000000001"/>
    <n v="22"/>
    <x v="929"/>
    <x v="1"/>
    <s v="Neil Bailey Fellowes Stor/Drawer® Steel Plus™ Storage Drawers United States"/>
    <s v="Fell"/>
  </r>
  <r>
    <n v="19481"/>
    <x v="1"/>
    <n v="0"/>
    <n v="6.84"/>
    <n v="8.3699999999999992"/>
    <n v="1692"/>
    <s v="Rhonda Schroeder"/>
    <x v="2"/>
    <s v="Consumer"/>
    <x v="0"/>
    <x v="12"/>
    <s v="Small Pack"/>
    <x v="597"/>
    <n v="90189"/>
    <n v="0.57999999999999996"/>
    <x v="0"/>
    <x v="2"/>
    <x v="13"/>
    <s v="Newton"/>
    <n v="67114"/>
    <x v="172"/>
    <n v="2015"/>
    <x v="0"/>
    <n v="23"/>
    <d v="2015-01-24T00:00:00"/>
    <n v="1"/>
    <n v="-123.1816"/>
    <n v="5"/>
    <x v="930"/>
    <x v="1"/>
    <s v="Rhonda Schroeder Acme Design Line 8&quot; Stainless Steel Bent Scissors w/Champagne Handles, 3-1/8&quot; Cut United States"/>
    <s v="Acme"/>
  </r>
  <r>
    <n v="19482"/>
    <x v="1"/>
    <n v="7.0000000000000007E-2"/>
    <n v="30.98"/>
    <n v="5.76"/>
    <n v="1693"/>
    <s v="Melinda Thornton"/>
    <x v="2"/>
    <s v="Consumer"/>
    <x v="0"/>
    <x v="7"/>
    <s v="Small Box"/>
    <x v="479"/>
    <n v="90189"/>
    <n v="0.4"/>
    <x v="0"/>
    <x v="3"/>
    <x v="8"/>
    <s v="Reston"/>
    <n v="20190"/>
    <x v="172"/>
    <n v="2015"/>
    <x v="0"/>
    <n v="23"/>
    <d v="2015-01-25T00:00:00"/>
    <n v="2"/>
    <n v="-28.798000000000002"/>
    <n v="11"/>
    <x v="931"/>
    <x v="1"/>
    <s v="Melinda Thornton IBM Multi-Purpose Copy Paper, 8 1/2 x 11&quot;, Case United States"/>
    <s v="IBM "/>
  </r>
  <r>
    <n v="21262"/>
    <x v="4"/>
    <n v="0.01"/>
    <n v="15.67"/>
    <n v="1.39"/>
    <n v="1693"/>
    <s v="Melinda Thornton"/>
    <x v="0"/>
    <s v="Consumer"/>
    <x v="0"/>
    <x v="4"/>
    <s v="Small Box"/>
    <x v="598"/>
    <n v="90190"/>
    <n v="0.38"/>
    <x v="0"/>
    <x v="3"/>
    <x v="8"/>
    <s v="Reston"/>
    <n v="20190"/>
    <x v="171"/>
    <n v="2015"/>
    <x v="3"/>
    <n v="11"/>
    <d v="2015-05-11T00:00:00"/>
    <n v="0"/>
    <n v="-273.98"/>
    <n v="11"/>
    <x v="932"/>
    <x v="1"/>
    <s v="Melinda Thornton #10 White Business Envelopes,4 1/8 x 9 1/2 United States"/>
    <s v="#10 "/>
  </r>
  <r>
    <n v="24941"/>
    <x v="3"/>
    <n v="0"/>
    <n v="13.43"/>
    <n v="5.5"/>
    <n v="1697"/>
    <s v="Holly Osborne"/>
    <x v="2"/>
    <s v="Home Office"/>
    <x v="0"/>
    <x v="10"/>
    <s v="Small Box"/>
    <x v="599"/>
    <n v="86338"/>
    <n v="0.56999999999999995"/>
    <x v="0"/>
    <x v="3"/>
    <x v="40"/>
    <s v="Hot Springs"/>
    <n v="71901"/>
    <x v="59"/>
    <n v="2015"/>
    <x v="0"/>
    <n v="16"/>
    <d v="2015-01-17T00:00:00"/>
    <n v="1"/>
    <n v="-253.77800000000002"/>
    <n v="9"/>
    <x v="933"/>
    <x v="1"/>
    <s v="Holly Osborne Fellowes Personal Hanging Folder Files, Navy United States"/>
    <s v="Fell"/>
  </r>
  <r>
    <n v="18275"/>
    <x v="4"/>
    <n v="0.05"/>
    <n v="3.98"/>
    <n v="5.26"/>
    <n v="1699"/>
    <s v="Joseph Hurst"/>
    <x v="2"/>
    <s v="Small Business"/>
    <x v="0"/>
    <x v="8"/>
    <s v="Small Box"/>
    <x v="600"/>
    <n v="87345"/>
    <n v="0.38"/>
    <x v="0"/>
    <x v="1"/>
    <x v="19"/>
    <s v="Levittown"/>
    <n v="19057"/>
    <x v="78"/>
    <n v="2015"/>
    <x v="5"/>
    <n v="25"/>
    <d v="2015-03-29T00:00:00"/>
    <n v="4"/>
    <n v="-152.52449999999999"/>
    <n v="12"/>
    <x v="934"/>
    <x v="1"/>
    <s v="Joseph Hurst Ibico Presentation Index for Binding Systems United States"/>
    <s v="Ibic"/>
  </r>
  <r>
    <n v="18276"/>
    <x v="4"/>
    <n v="0.01"/>
    <n v="6.48"/>
    <n v="5.4"/>
    <n v="1699"/>
    <s v="Joseph Hurst"/>
    <x v="2"/>
    <s v="Small Business"/>
    <x v="0"/>
    <x v="7"/>
    <s v="Small Box"/>
    <x v="601"/>
    <n v="87345"/>
    <n v="0.37"/>
    <x v="0"/>
    <x v="1"/>
    <x v="19"/>
    <s v="Levittown"/>
    <n v="19057"/>
    <x v="78"/>
    <n v="2015"/>
    <x v="5"/>
    <n v="25"/>
    <d v="2015-03-25T00:00:00"/>
    <n v="0"/>
    <n v="-18.850000000000001"/>
    <n v="2"/>
    <x v="935"/>
    <x v="1"/>
    <s v="Joseph Hurst Xerox 207 United States"/>
    <s v="Xero"/>
  </r>
  <r>
    <n v="24158"/>
    <x v="3"/>
    <n v="0.05"/>
    <n v="14.81"/>
    <n v="13.32"/>
    <n v="1702"/>
    <s v="Sandra Berry"/>
    <x v="2"/>
    <s v="Home Office"/>
    <x v="0"/>
    <x v="15"/>
    <s v="Small Box"/>
    <x v="296"/>
    <n v="90473"/>
    <n v="0.43"/>
    <x v="0"/>
    <x v="3"/>
    <x v="37"/>
    <s v="Meridian"/>
    <n v="39301"/>
    <x v="60"/>
    <n v="2015"/>
    <x v="0"/>
    <n v="17"/>
    <d v="2015-01-20T00:00:00"/>
    <n v="3"/>
    <n v="-220.05200000000002"/>
    <n v="3"/>
    <x v="936"/>
    <x v="1"/>
    <s v="Sandra Berry Holmes Replacement Filter for HEPA Air Cleaner, Large Room United States"/>
    <s v="Holm"/>
  </r>
  <r>
    <n v="24159"/>
    <x v="3"/>
    <n v="0.05"/>
    <n v="4.2"/>
    <n v="2.2599999999999998"/>
    <n v="1702"/>
    <s v="Sandra Berry"/>
    <x v="0"/>
    <s v="Home Office"/>
    <x v="0"/>
    <x v="7"/>
    <s v="Wrap Bag"/>
    <x v="445"/>
    <n v="90473"/>
    <n v="0.36"/>
    <x v="0"/>
    <x v="3"/>
    <x v="37"/>
    <s v="Meridian"/>
    <n v="39301"/>
    <x v="60"/>
    <n v="2015"/>
    <x v="0"/>
    <n v="17"/>
    <d v="2015-01-19T00:00:00"/>
    <n v="2"/>
    <n v="20.393369999999997"/>
    <n v="3"/>
    <x v="937"/>
    <x v="0"/>
    <s v="Sandra Berry Important Message Pads, 50 4-1/4 x 5-1/2 Forms per Pad United States"/>
    <s v="Impo"/>
  </r>
  <r>
    <n v="25761"/>
    <x v="3"/>
    <n v="0.05"/>
    <n v="5.68"/>
    <n v="1.39"/>
    <n v="1708"/>
    <s v="Lillian Day"/>
    <x v="2"/>
    <s v="Small Business"/>
    <x v="0"/>
    <x v="4"/>
    <s v="Small Box"/>
    <x v="360"/>
    <n v="88781"/>
    <n v="0.38"/>
    <x v="0"/>
    <x v="1"/>
    <x v="10"/>
    <s v="Shaker Heights"/>
    <n v="44118"/>
    <x v="60"/>
    <n v="2015"/>
    <x v="0"/>
    <n v="17"/>
    <d v="2015-01-18T00:00:00"/>
    <n v="1"/>
    <n v="38.281199999999998"/>
    <n v="10"/>
    <x v="938"/>
    <x v="0"/>
    <s v="Lillian Day Staples Standard Envelopes United States"/>
    <s v="Stap"/>
  </r>
  <r>
    <n v="26037"/>
    <x v="1"/>
    <n v="0.03"/>
    <n v="205.99"/>
    <n v="3"/>
    <n v="1708"/>
    <s v="Lillian Day"/>
    <x v="2"/>
    <s v="Small Business"/>
    <x v="2"/>
    <x v="5"/>
    <s v="Small Box"/>
    <x v="58"/>
    <n v="88784"/>
    <n v="0.57999999999999996"/>
    <x v="0"/>
    <x v="1"/>
    <x v="10"/>
    <s v="Shaker Heights"/>
    <n v="44118"/>
    <x v="135"/>
    <n v="2015"/>
    <x v="3"/>
    <n v="20"/>
    <d v="2015-05-21T00:00:00"/>
    <n v="1"/>
    <n v="3670.3514999999998"/>
    <n v="29"/>
    <x v="939"/>
    <x v="0"/>
    <s v="Lillian Day 6185 United States"/>
    <s v="6185"/>
  </r>
  <r>
    <n v="23822"/>
    <x v="1"/>
    <n v="0.01"/>
    <n v="14.28"/>
    <n v="2.99"/>
    <n v="1709"/>
    <s v="Dennis Bowen"/>
    <x v="2"/>
    <s v="Consumer"/>
    <x v="0"/>
    <x v="8"/>
    <s v="Small Box"/>
    <x v="602"/>
    <n v="88782"/>
    <n v="0.39"/>
    <x v="0"/>
    <x v="1"/>
    <x v="19"/>
    <s v="Pottstown"/>
    <n v="19464"/>
    <x v="72"/>
    <n v="2015"/>
    <x v="0"/>
    <n v="21"/>
    <d v="2015-01-22T00:00:00"/>
    <n v="1"/>
    <n v="21.003500000000003"/>
    <n v="2"/>
    <x v="940"/>
    <x v="0"/>
    <s v="Dennis Bowen Avery Premier Heavy-Duty Binder with Round Locking Rings United States"/>
    <s v="Aver"/>
  </r>
  <r>
    <n v="24577"/>
    <x v="3"/>
    <n v="0.04"/>
    <n v="95.43"/>
    <n v="19.989999999999998"/>
    <n v="1709"/>
    <s v="Dennis Bowen"/>
    <x v="2"/>
    <s v="Small Business"/>
    <x v="0"/>
    <x v="10"/>
    <s v="Small Box"/>
    <x v="303"/>
    <n v="88783"/>
    <n v="0.79"/>
    <x v="0"/>
    <x v="1"/>
    <x v="19"/>
    <s v="Pottstown"/>
    <n v="19464"/>
    <x v="16"/>
    <n v="2015"/>
    <x v="3"/>
    <n v="10"/>
    <d v="2015-05-12T00:00:00"/>
    <n v="2"/>
    <n v="13.536000000000016"/>
    <n v="33"/>
    <x v="941"/>
    <x v="0"/>
    <s v="Dennis Bowen Fellowes Stor/Drawer® Steel Plus™ Storage Drawers United States"/>
    <s v="Fell"/>
  </r>
  <r>
    <n v="19287"/>
    <x v="1"/>
    <n v="7.0000000000000007E-2"/>
    <n v="7.59"/>
    <n v="4"/>
    <n v="1711"/>
    <s v="Sharon Long"/>
    <x v="2"/>
    <s v="Corporate"/>
    <x v="1"/>
    <x v="2"/>
    <s v="Wrap Bag"/>
    <x v="150"/>
    <n v="87747"/>
    <n v="0.42"/>
    <x v="0"/>
    <x v="3"/>
    <x v="29"/>
    <s v="Marietta"/>
    <n v="30062"/>
    <x v="44"/>
    <n v="2015"/>
    <x v="5"/>
    <n v="16"/>
    <d v="2015-03-18T00:00:00"/>
    <n v="2"/>
    <n v="-167.048"/>
    <n v="3"/>
    <x v="942"/>
    <x v="1"/>
    <s v="Sharon Long Master Giant Foot® Doorstop, Safety Yellow United States"/>
    <s v="Mast"/>
  </r>
  <r>
    <n v="21655"/>
    <x v="4"/>
    <n v="0.03"/>
    <n v="11.66"/>
    <n v="7.95"/>
    <n v="1712"/>
    <s v="Regina Langley"/>
    <x v="2"/>
    <s v="Corporate"/>
    <x v="0"/>
    <x v="0"/>
    <s v="Small Pack"/>
    <x v="603"/>
    <n v="87749"/>
    <n v="0.57999999999999996"/>
    <x v="0"/>
    <x v="3"/>
    <x v="29"/>
    <s v="Martinez"/>
    <n v="30907"/>
    <x v="86"/>
    <n v="2015"/>
    <x v="4"/>
    <n v="11"/>
    <d v="2015-04-20T00:00:00"/>
    <n v="9"/>
    <n v="-31.094000000000001"/>
    <n v="22"/>
    <x v="943"/>
    <x v="1"/>
    <s v="Regina Langley Hunt BOSTON® Vista® Battery-Operated Pencil Sharpener, Black United States"/>
    <s v="Hunt"/>
  </r>
  <r>
    <n v="25078"/>
    <x v="0"/>
    <n v="0.01"/>
    <n v="23.99"/>
    <n v="6.3"/>
    <n v="1713"/>
    <s v="Rosemary Stark"/>
    <x v="2"/>
    <s v="Corporate"/>
    <x v="2"/>
    <x v="6"/>
    <s v="Medium Box"/>
    <x v="604"/>
    <n v="87748"/>
    <n v="0.38"/>
    <x v="0"/>
    <x v="3"/>
    <x v="29"/>
    <s v="Newnan"/>
    <n v="30265"/>
    <x v="124"/>
    <n v="2015"/>
    <x v="3"/>
    <n v="29"/>
    <d v="2015-05-31T00:00:00"/>
    <n v="2"/>
    <n v="-6.202"/>
    <n v="11"/>
    <x v="944"/>
    <x v="1"/>
    <s v="Rosemary Stark TI 36X Solar Scientific Calculator United States"/>
    <s v="TI 3"/>
  </r>
  <r>
    <n v="19884"/>
    <x v="4"/>
    <n v="0.01"/>
    <n v="300.98"/>
    <n v="64.73"/>
    <n v="1718"/>
    <s v="Kathy Shah"/>
    <x v="1"/>
    <s v="Consumer"/>
    <x v="1"/>
    <x v="1"/>
    <s v="Jumbo Drum"/>
    <x v="527"/>
    <n v="90621"/>
    <n v="0.56000000000000005"/>
    <x v="0"/>
    <x v="3"/>
    <x v="24"/>
    <s v="Garner"/>
    <n v="27529"/>
    <x v="129"/>
    <n v="2015"/>
    <x v="5"/>
    <n v="8"/>
    <d v="2015-03-15T00:00:00"/>
    <n v="7"/>
    <n v="-48.873999999999995"/>
    <n v="3"/>
    <x v="945"/>
    <x v="1"/>
    <s v="Kathy Shah Global Leather and Oak Executive Chair, Black United States"/>
    <s v="Glob"/>
  </r>
  <r>
    <n v="20619"/>
    <x v="3"/>
    <n v="0.06"/>
    <n v="16.48"/>
    <n v="1.99"/>
    <n v="1719"/>
    <s v="Russell W Melton"/>
    <x v="2"/>
    <s v="Corporate"/>
    <x v="2"/>
    <x v="13"/>
    <s v="Small Pack"/>
    <x v="524"/>
    <n v="90786"/>
    <n v="0.42"/>
    <x v="0"/>
    <x v="3"/>
    <x v="43"/>
    <s v="Northport"/>
    <n v="35473"/>
    <x v="60"/>
    <n v="2015"/>
    <x v="0"/>
    <n v="17"/>
    <d v="2015-01-19T00:00:00"/>
    <n v="2"/>
    <n v="-144.59200000000001"/>
    <n v="8"/>
    <x v="946"/>
    <x v="1"/>
    <s v="Russell W Melton Maxell DVD-RAM Discs United States"/>
    <s v="Maxe"/>
  </r>
  <r>
    <n v="22596"/>
    <x v="0"/>
    <n v="0.04"/>
    <n v="12.44"/>
    <n v="6.27"/>
    <n v="1721"/>
    <s v="Jennifer Zimmerman"/>
    <x v="2"/>
    <s v="Corporate"/>
    <x v="0"/>
    <x v="10"/>
    <s v="Medium Box"/>
    <x v="605"/>
    <n v="90787"/>
    <n v="0.56999999999999995"/>
    <x v="0"/>
    <x v="3"/>
    <x v="40"/>
    <s v="Jonesboro"/>
    <n v="72401"/>
    <x v="41"/>
    <n v="2015"/>
    <x v="3"/>
    <n v="16"/>
    <d v="2015-05-17T00:00:00"/>
    <n v="1"/>
    <n v="-258.56600000000003"/>
    <n v="37"/>
    <x v="947"/>
    <x v="1"/>
    <s v="Jennifer Zimmerman Eldon Simplefile® Box Office® United States"/>
    <s v="Eldo"/>
  </r>
  <r>
    <n v="5670"/>
    <x v="4"/>
    <n v="0.1"/>
    <n v="49.99"/>
    <n v="19.989999999999998"/>
    <n v="1723"/>
    <s v="Constance Flowers"/>
    <x v="0"/>
    <s v="Corporate"/>
    <x v="2"/>
    <x v="13"/>
    <s v="Small Box"/>
    <x v="606"/>
    <n v="40101"/>
    <n v="0.45"/>
    <x v="0"/>
    <x v="0"/>
    <x v="1"/>
    <s v="San Diego"/>
    <n v="92037"/>
    <x v="70"/>
    <n v="2015"/>
    <x v="0"/>
    <n v="31"/>
    <d v="2015-02-05T00:00:00"/>
    <n v="5"/>
    <n v="13.508000000000003"/>
    <n v="46"/>
    <x v="948"/>
    <x v="0"/>
    <s v="Constance Flowers US Robotics 56K V.92 Internal PCI Faxmodem United States"/>
    <s v="US R"/>
  </r>
  <r>
    <n v="6212"/>
    <x v="3"/>
    <n v="0.05"/>
    <n v="6.68"/>
    <n v="5.66"/>
    <n v="1723"/>
    <s v="Constance Flowers"/>
    <x v="2"/>
    <s v="Corporate"/>
    <x v="0"/>
    <x v="7"/>
    <s v="Small Box"/>
    <x v="424"/>
    <n v="44002"/>
    <n v="0.37"/>
    <x v="0"/>
    <x v="0"/>
    <x v="1"/>
    <s v="San Diego"/>
    <n v="92037"/>
    <x v="131"/>
    <n v="2015"/>
    <x v="2"/>
    <n v="7"/>
    <d v="2015-02-09T00:00:00"/>
    <n v="2"/>
    <n v="-66.48"/>
    <n v="46"/>
    <x v="949"/>
    <x v="1"/>
    <s v="Constance Flowers Xerox 1923 United States"/>
    <s v="Xero"/>
  </r>
  <r>
    <n v="6213"/>
    <x v="3"/>
    <n v="0.03"/>
    <n v="17.7"/>
    <n v="9.4700000000000006"/>
    <n v="1723"/>
    <s v="Constance Flowers"/>
    <x v="2"/>
    <s v="Corporate"/>
    <x v="0"/>
    <x v="10"/>
    <s v="Small Box"/>
    <x v="552"/>
    <n v="44002"/>
    <n v="0.59"/>
    <x v="0"/>
    <x v="0"/>
    <x v="1"/>
    <s v="San Diego"/>
    <n v="92037"/>
    <x v="131"/>
    <n v="2015"/>
    <x v="2"/>
    <n v="7"/>
    <d v="2015-02-07T00:00:00"/>
    <n v="0"/>
    <n v="-52.33"/>
    <n v="14"/>
    <x v="950"/>
    <x v="1"/>
    <s v="Constance Flowers Portfile® Personal File Boxes United States"/>
    <s v="Port"/>
  </r>
  <r>
    <n v="4596"/>
    <x v="0"/>
    <n v="0.04"/>
    <n v="12.44"/>
    <n v="6.27"/>
    <n v="1723"/>
    <s v="Constance Flowers"/>
    <x v="2"/>
    <s v="Corporate"/>
    <x v="0"/>
    <x v="10"/>
    <s v="Medium Box"/>
    <x v="605"/>
    <n v="32710"/>
    <n v="0.56999999999999995"/>
    <x v="0"/>
    <x v="0"/>
    <x v="1"/>
    <s v="San Diego"/>
    <n v="92037"/>
    <x v="41"/>
    <n v="2015"/>
    <x v="3"/>
    <n v="16"/>
    <d v="2015-05-17T00:00:00"/>
    <n v="1"/>
    <n v="-59.06"/>
    <n v="146"/>
    <x v="951"/>
    <x v="1"/>
    <s v="Constance Flowers Eldon Simplefile® Box Office® United States"/>
    <s v="Eldo"/>
  </r>
  <r>
    <n v="18244"/>
    <x v="0"/>
    <n v="0.05"/>
    <n v="35.99"/>
    <n v="1.1000000000000001"/>
    <n v="1725"/>
    <s v="Linda Blake"/>
    <x v="2"/>
    <s v="Corporate"/>
    <x v="2"/>
    <x v="5"/>
    <s v="Small Box"/>
    <x v="337"/>
    <n v="87193"/>
    <n v="0.55000000000000004"/>
    <x v="0"/>
    <x v="1"/>
    <x v="10"/>
    <s v="Hilliard"/>
    <n v="43026"/>
    <x v="163"/>
    <n v="2015"/>
    <x v="3"/>
    <n v="7"/>
    <d v="2015-05-09T00:00:00"/>
    <n v="2"/>
    <n v="149.166"/>
    <n v="9"/>
    <x v="952"/>
    <x v="0"/>
    <s v="Linda Blake Accessory35 United States"/>
    <s v="Acce"/>
  </r>
  <r>
    <n v="24872"/>
    <x v="1"/>
    <n v="0.1"/>
    <n v="14.98"/>
    <n v="7.69"/>
    <n v="1727"/>
    <s v="Juanita Ballard"/>
    <x v="0"/>
    <s v="Small Business"/>
    <x v="0"/>
    <x v="10"/>
    <s v="Small Box"/>
    <x v="607"/>
    <n v="87194"/>
    <n v="0.56999999999999995"/>
    <x v="0"/>
    <x v="1"/>
    <x v="10"/>
    <s v="Kent"/>
    <n v="44240"/>
    <x v="72"/>
    <n v="2015"/>
    <x v="0"/>
    <n v="21"/>
    <d v="2015-01-23T00:00:00"/>
    <n v="2"/>
    <n v="-76.900000000000006"/>
    <n v="8"/>
    <x v="953"/>
    <x v="1"/>
    <s v="Juanita Ballard Super Decoflex Portable Personal File United States"/>
    <s v="Supe"/>
  </r>
  <r>
    <n v="26066"/>
    <x v="0"/>
    <n v="0.04"/>
    <n v="55.48"/>
    <n v="6.79"/>
    <n v="1728"/>
    <s v="Carrie Lewis"/>
    <x v="2"/>
    <s v="Corporate"/>
    <x v="0"/>
    <x v="7"/>
    <s v="Small Box"/>
    <x v="581"/>
    <n v="87195"/>
    <n v="0.37"/>
    <x v="0"/>
    <x v="1"/>
    <x v="10"/>
    <s v="Kettering"/>
    <n v="45429"/>
    <x v="11"/>
    <n v="2015"/>
    <x v="2"/>
    <n v="22"/>
    <d v="2015-02-24T00:00:00"/>
    <n v="2"/>
    <n v="376.88490000000002"/>
    <n v="10"/>
    <x v="954"/>
    <x v="0"/>
    <s v="Carrie Lewis Eaton Premium Continuous-Feed Paper, 25% Cotton, Letter Size, White, 1000 Shts/Box United States"/>
    <s v="Eato"/>
  </r>
  <r>
    <n v="24545"/>
    <x v="0"/>
    <n v="0.1"/>
    <n v="65.989999999999995"/>
    <n v="3.99"/>
    <n v="1730"/>
    <s v="Kerry Wilkerson"/>
    <x v="0"/>
    <s v="Small Business"/>
    <x v="2"/>
    <x v="5"/>
    <s v="Small Box"/>
    <x v="382"/>
    <n v="90653"/>
    <n v="0.59"/>
    <x v="0"/>
    <x v="0"/>
    <x v="44"/>
    <s v="Moscow"/>
    <n v="83843"/>
    <x v="74"/>
    <n v="2015"/>
    <x v="4"/>
    <n v="7"/>
    <d v="2015-04-09T00:00:00"/>
    <n v="2"/>
    <n v="-88.624800000000008"/>
    <n v="5"/>
    <x v="955"/>
    <x v="1"/>
    <s v="Kerry Wilkerson StarTAC 7760 United States"/>
    <s v="Star"/>
  </r>
  <r>
    <n v="566"/>
    <x v="1"/>
    <n v="0.02"/>
    <n v="60.98"/>
    <n v="49"/>
    <n v="1733"/>
    <s v="Nina Horne Kelly"/>
    <x v="2"/>
    <s v="Small Business"/>
    <x v="0"/>
    <x v="15"/>
    <s v="Large Box"/>
    <x v="557"/>
    <n v="3841"/>
    <n v="0.59"/>
    <x v="0"/>
    <x v="1"/>
    <x v="41"/>
    <s v="Washington"/>
    <n v="20012"/>
    <x v="36"/>
    <n v="2015"/>
    <x v="4"/>
    <n v="4"/>
    <d v="2015-04-06T00:00:00"/>
    <n v="2"/>
    <n v="-662.52"/>
    <n v="34"/>
    <x v="956"/>
    <x v="1"/>
    <s v="Nina Horne Kelly Euro Pro Shark Stick Mini Vacuum United States"/>
    <s v="Euro"/>
  </r>
  <r>
    <n v="567"/>
    <x v="1"/>
    <n v="0.02"/>
    <n v="1270.99"/>
    <n v="19.989999999999998"/>
    <n v="1733"/>
    <s v="Nina Horne Kelly"/>
    <x v="2"/>
    <s v="Small Business"/>
    <x v="0"/>
    <x v="8"/>
    <s v="Small Box"/>
    <x v="219"/>
    <n v="3841"/>
    <n v="0.35"/>
    <x v="0"/>
    <x v="1"/>
    <x v="41"/>
    <s v="Washington"/>
    <n v="20012"/>
    <x v="36"/>
    <n v="2015"/>
    <x v="4"/>
    <n v="4"/>
    <d v="2015-04-06T00:00:00"/>
    <n v="2"/>
    <n v="9228.2255999999998"/>
    <n v="36"/>
    <x v="957"/>
    <x v="0"/>
    <s v="Nina Horne Kelly Fellowes PB500 Electric Punch Plastic Comb Binding Machine with Manual Bind United States"/>
    <s v="Fell"/>
  </r>
  <r>
    <n v="8389"/>
    <x v="0"/>
    <n v="0.02"/>
    <n v="30.98"/>
    <n v="17.079999999999998"/>
    <n v="1733"/>
    <s v="Nina Horne Kelly"/>
    <x v="2"/>
    <s v="Small Business"/>
    <x v="0"/>
    <x v="7"/>
    <s v="Small Box"/>
    <x v="608"/>
    <n v="59937"/>
    <n v="0.4"/>
    <x v="0"/>
    <x v="1"/>
    <x v="41"/>
    <s v="Washington"/>
    <n v="20012"/>
    <x v="162"/>
    <n v="2015"/>
    <x v="1"/>
    <n v="28"/>
    <d v="2015-06-29T00:00:00"/>
    <n v="1"/>
    <n v="-32.28"/>
    <n v="13"/>
    <x v="958"/>
    <x v="1"/>
    <s v="Nina Horne Kelly Xerox 197 United States"/>
    <s v="Xero"/>
  </r>
  <r>
    <n v="18566"/>
    <x v="1"/>
    <n v="0.02"/>
    <n v="60.98"/>
    <n v="49"/>
    <n v="1734"/>
    <s v="Christopher Meadows"/>
    <x v="2"/>
    <s v="Small Business"/>
    <x v="0"/>
    <x v="15"/>
    <s v="Large Box"/>
    <x v="557"/>
    <n v="88443"/>
    <n v="0.59"/>
    <x v="0"/>
    <x v="1"/>
    <x v="4"/>
    <s v="Harrison"/>
    <n v="10528"/>
    <x v="36"/>
    <n v="2015"/>
    <x v="4"/>
    <n v="4"/>
    <d v="2015-04-06T00:00:00"/>
    <n v="2"/>
    <n v="-596.26800000000003"/>
    <n v="9"/>
    <x v="959"/>
    <x v="1"/>
    <s v="Christopher Meadows Euro Pro Shark Stick Mini Vacuum United States"/>
    <s v="Euro"/>
  </r>
  <r>
    <n v="18567"/>
    <x v="1"/>
    <n v="0.02"/>
    <n v="1270.99"/>
    <n v="19.989999999999998"/>
    <n v="1734"/>
    <s v="Christopher Meadows"/>
    <x v="2"/>
    <s v="Small Business"/>
    <x v="0"/>
    <x v="8"/>
    <s v="Small Box"/>
    <x v="219"/>
    <n v="88443"/>
    <n v="0.35"/>
    <x v="0"/>
    <x v="1"/>
    <x v="4"/>
    <s v="Harrison"/>
    <n v="10528"/>
    <x v="36"/>
    <n v="2015"/>
    <x v="4"/>
    <n v="4"/>
    <d v="2015-04-06T00:00:00"/>
    <n v="2"/>
    <n v="7889.6876999999995"/>
    <n v="9"/>
    <x v="960"/>
    <x v="0"/>
    <s v="Christopher Meadows Fellowes PB500 Electric Punch Plastic Comb Binding Machine with Manual Bind United States"/>
    <s v="Fell"/>
  </r>
  <r>
    <n v="18568"/>
    <x v="1"/>
    <n v="0.05"/>
    <n v="205.99"/>
    <n v="8.99"/>
    <n v="1734"/>
    <s v="Christopher Meadows"/>
    <x v="0"/>
    <s v="Small Business"/>
    <x v="2"/>
    <x v="5"/>
    <s v="Small Box"/>
    <x v="545"/>
    <n v="88443"/>
    <n v="0.6"/>
    <x v="0"/>
    <x v="1"/>
    <x v="4"/>
    <s v="Harrison"/>
    <n v="10528"/>
    <x v="36"/>
    <n v="2015"/>
    <x v="4"/>
    <n v="4"/>
    <d v="2015-04-06T00:00:00"/>
    <n v="2"/>
    <n v="1545.8097600000001"/>
    <n v="19"/>
    <x v="961"/>
    <x v="0"/>
    <s v="Christopher Meadows StarTAC 8000 United States"/>
    <s v="Star"/>
  </r>
  <r>
    <n v="26389"/>
    <x v="0"/>
    <n v="0.02"/>
    <n v="30.98"/>
    <n v="17.079999999999998"/>
    <n v="1735"/>
    <s v="Eric West"/>
    <x v="2"/>
    <s v="Small Business"/>
    <x v="0"/>
    <x v="7"/>
    <s v="Small Box"/>
    <x v="608"/>
    <n v="88444"/>
    <n v="0.4"/>
    <x v="0"/>
    <x v="1"/>
    <x v="4"/>
    <s v="Hempstead"/>
    <n v="11550"/>
    <x v="162"/>
    <n v="2015"/>
    <x v="1"/>
    <n v="28"/>
    <d v="2015-06-29T00:00:00"/>
    <n v="1"/>
    <n v="-16.14"/>
    <n v="3"/>
    <x v="962"/>
    <x v="1"/>
    <s v="Eric West Xerox 197 United States"/>
    <s v="Xero"/>
  </r>
  <r>
    <n v="18012"/>
    <x v="1"/>
    <n v="0.09"/>
    <n v="30.93"/>
    <n v="3.92"/>
    <n v="1737"/>
    <s v="Danielle Myers"/>
    <x v="2"/>
    <s v="Corporate"/>
    <x v="1"/>
    <x v="2"/>
    <s v="Small Pack"/>
    <x v="609"/>
    <n v="85866"/>
    <n v="0.44"/>
    <x v="0"/>
    <x v="3"/>
    <x v="24"/>
    <s v="Garner"/>
    <n v="27529"/>
    <x v="26"/>
    <n v="2015"/>
    <x v="1"/>
    <n v="3"/>
    <d v="2015-06-05T00:00:00"/>
    <n v="2"/>
    <n v="-130.42400000000001"/>
    <n v="16"/>
    <x v="963"/>
    <x v="1"/>
    <s v="Danielle Myers Advantus Employee of the Month Certificate Frame, 11 x 13-1/2 United States"/>
    <s v="Adva"/>
  </r>
  <r>
    <n v="18013"/>
    <x v="1"/>
    <n v="0.03"/>
    <n v="1.68"/>
    <n v="0.7"/>
    <n v="1737"/>
    <s v="Danielle Myers"/>
    <x v="0"/>
    <s v="Corporate"/>
    <x v="0"/>
    <x v="0"/>
    <s v="Wrap Bag"/>
    <x v="610"/>
    <n v="85866"/>
    <n v="0.6"/>
    <x v="0"/>
    <x v="3"/>
    <x v="24"/>
    <s v="Garner"/>
    <n v="27529"/>
    <x v="26"/>
    <n v="2015"/>
    <x v="1"/>
    <n v="3"/>
    <d v="2015-06-05T00:00:00"/>
    <n v="2"/>
    <n v="-106.42100000000001"/>
    <n v="11"/>
    <x v="964"/>
    <x v="1"/>
    <s v="Danielle Myers Newell 308 United States"/>
    <s v="Newe"/>
  </r>
  <r>
    <n v="18306"/>
    <x v="3"/>
    <n v="0.08"/>
    <n v="175.99"/>
    <n v="4.99"/>
    <n v="1738"/>
    <s v="Dean Solomon"/>
    <x v="2"/>
    <s v="Corporate"/>
    <x v="2"/>
    <x v="5"/>
    <s v="Small Box"/>
    <x v="32"/>
    <n v="85865"/>
    <n v="0.59"/>
    <x v="0"/>
    <x v="3"/>
    <x v="24"/>
    <s v="Gastonia"/>
    <n v="28052"/>
    <x v="145"/>
    <n v="2015"/>
    <x v="5"/>
    <n v="28"/>
    <d v="2015-03-28T00:00:00"/>
    <n v="0"/>
    <n v="-16476.838"/>
    <n v="10"/>
    <x v="965"/>
    <x v="1"/>
    <s v="Dean Solomon 5165 United States"/>
    <s v="5165"/>
  </r>
  <r>
    <n v="18804"/>
    <x v="4"/>
    <n v="0.04"/>
    <n v="35.44"/>
    <n v="19.989999999999998"/>
    <n v="1738"/>
    <s v="Dean Solomon"/>
    <x v="2"/>
    <s v="Corporate"/>
    <x v="0"/>
    <x v="7"/>
    <s v="Small Box"/>
    <x v="611"/>
    <n v="85868"/>
    <n v="0.38"/>
    <x v="0"/>
    <x v="3"/>
    <x v="24"/>
    <s v="Gastonia"/>
    <n v="28052"/>
    <x v="110"/>
    <n v="2015"/>
    <x v="1"/>
    <n v="14"/>
    <d v="2015-06-21T00:00:00"/>
    <n v="7"/>
    <n v="-108.27250000000001"/>
    <n v="11"/>
    <x v="966"/>
    <x v="1"/>
    <s v="Dean Solomon Xerox 1880 United States"/>
    <s v="Xero"/>
  </r>
  <r>
    <n v="22593"/>
    <x v="0"/>
    <n v="0.09"/>
    <n v="349.45"/>
    <n v="60"/>
    <n v="1739"/>
    <s v="Edna Pierce"/>
    <x v="1"/>
    <s v="Corporate"/>
    <x v="1"/>
    <x v="11"/>
    <s v="Jumbo Drum"/>
    <x v="356"/>
    <n v="85867"/>
    <n v="0"/>
    <x v="0"/>
    <x v="3"/>
    <x v="24"/>
    <s v="Goldsboro"/>
    <n v="27534"/>
    <x v="32"/>
    <n v="2015"/>
    <x v="3"/>
    <n v="3"/>
    <d v="2015-05-04T00:00:00"/>
    <n v="1"/>
    <n v="-90.74799999999999"/>
    <n v="17"/>
    <x v="967"/>
    <x v="1"/>
    <s v="Edna Pierce SAFCO PlanMaster Heigh-Adjustable Drafting Table Base, 43w x 30d x 30-37h, Black United States"/>
    <s v="SAFC"/>
  </r>
  <r>
    <n v="20591"/>
    <x v="3"/>
    <n v="0"/>
    <n v="55.99"/>
    <n v="2.5"/>
    <n v="1743"/>
    <s v="Paige Jacobs"/>
    <x v="2"/>
    <s v="Consumer"/>
    <x v="2"/>
    <x v="5"/>
    <s v="Small Pack"/>
    <x v="612"/>
    <n v="91025"/>
    <n v="0.83"/>
    <x v="0"/>
    <x v="2"/>
    <x v="7"/>
    <s v="Friendswood"/>
    <n v="77546"/>
    <x v="6"/>
    <n v="2015"/>
    <x v="2"/>
    <n v="12"/>
    <d v="2015-02-14T00:00:00"/>
    <n v="2"/>
    <n v="-121.05807999999999"/>
    <n v="1"/>
    <x v="968"/>
    <x v="1"/>
    <s v="Paige Jacobs Accessory28 United States"/>
    <s v="Acce"/>
  </r>
  <r>
    <n v="2571"/>
    <x v="1"/>
    <n v="0.02"/>
    <n v="4.13"/>
    <n v="6.89"/>
    <n v="1745"/>
    <s v="Herbert Holden"/>
    <x v="2"/>
    <s v="Home Office"/>
    <x v="0"/>
    <x v="9"/>
    <s v="Small Box"/>
    <x v="613"/>
    <n v="18561"/>
    <n v="0.39"/>
    <x v="0"/>
    <x v="3"/>
    <x v="29"/>
    <s v="Atlanta"/>
    <n v="30305"/>
    <x v="85"/>
    <n v="2015"/>
    <x v="0"/>
    <n v="9"/>
    <d v="2015-01-10T00:00:00"/>
    <n v="1"/>
    <n v="-51.736999999999995"/>
    <n v="9"/>
    <x v="969"/>
    <x v="1"/>
    <s v="Herbert Holden Avery 05222 Permanent Self-Adhesive File Folder Labels for Typewriters, on Rolls, White, 250/Roll United States"/>
    <s v="Aver"/>
  </r>
  <r>
    <n v="1863"/>
    <x v="4"/>
    <n v="0.04"/>
    <n v="60.65"/>
    <n v="12.23"/>
    <n v="1745"/>
    <s v="Herbert Holden"/>
    <x v="2"/>
    <s v="Home Office"/>
    <x v="1"/>
    <x v="2"/>
    <s v="Medium Box"/>
    <x v="614"/>
    <n v="13408"/>
    <n v="0.64"/>
    <x v="0"/>
    <x v="3"/>
    <x v="29"/>
    <s v="Atlanta"/>
    <n v="30305"/>
    <x v="79"/>
    <n v="2015"/>
    <x v="2"/>
    <n v="14"/>
    <d v="2015-02-16T00:00:00"/>
    <n v="2"/>
    <n v="116.50629999999998"/>
    <n v="4"/>
    <x v="970"/>
    <x v="0"/>
    <s v="Herbert Holden Tenex Traditional Chairmats for Medium Pile Carpet, Standard Lip, 36&quot; x 48&quot; United States"/>
    <s v="Tene"/>
  </r>
  <r>
    <n v="1692"/>
    <x v="0"/>
    <n v="0.04"/>
    <n v="124.49"/>
    <n v="51.94"/>
    <n v="1745"/>
    <s v="Herbert Holden"/>
    <x v="1"/>
    <s v="Consumer"/>
    <x v="1"/>
    <x v="11"/>
    <s v="Jumbo Box"/>
    <x v="156"/>
    <n v="12224"/>
    <n v="0.63"/>
    <x v="0"/>
    <x v="3"/>
    <x v="29"/>
    <s v="Atlanta"/>
    <n v="30305"/>
    <x v="20"/>
    <n v="2015"/>
    <x v="1"/>
    <n v="12"/>
    <d v="2015-06-14T00:00:00"/>
    <n v="2"/>
    <n v="-247.55157000000003"/>
    <n v="4"/>
    <x v="971"/>
    <x v="1"/>
    <s v="Herbert Holden Bevis 36 x 72 Conference Tables United States"/>
    <s v="Bevi"/>
  </r>
  <r>
    <n v="1693"/>
    <x v="0"/>
    <n v="0.1"/>
    <n v="35.99"/>
    <n v="5"/>
    <n v="1745"/>
    <s v="Herbert Holden"/>
    <x v="2"/>
    <s v="Consumer"/>
    <x v="2"/>
    <x v="5"/>
    <s v="Wrap Bag"/>
    <x v="615"/>
    <n v="12224"/>
    <n v="0.82"/>
    <x v="0"/>
    <x v="3"/>
    <x v="29"/>
    <s v="Atlanta"/>
    <n v="30305"/>
    <x v="20"/>
    <n v="2015"/>
    <x v="1"/>
    <n v="12"/>
    <d v="2015-06-12T00:00:00"/>
    <n v="0"/>
    <n v="-277.20924000000002"/>
    <n v="54"/>
    <x v="972"/>
    <x v="1"/>
    <s v="Herbert Holden Accessory17 United States"/>
    <s v="Acce"/>
  </r>
  <r>
    <n v="19692"/>
    <x v="0"/>
    <n v="0.04"/>
    <n v="124.49"/>
    <n v="51.94"/>
    <n v="1748"/>
    <s v="Helen Simpson"/>
    <x v="1"/>
    <s v="Consumer"/>
    <x v="1"/>
    <x v="11"/>
    <s v="Jumbo Box"/>
    <x v="156"/>
    <n v="87245"/>
    <n v="0.63"/>
    <x v="0"/>
    <x v="2"/>
    <x v="23"/>
    <s v="Enid"/>
    <n v="73703"/>
    <x v="20"/>
    <n v="2015"/>
    <x v="1"/>
    <n v="12"/>
    <d v="2015-06-14T00:00:00"/>
    <n v="2"/>
    <n v="-93.06450000000001"/>
    <n v="1"/>
    <x v="973"/>
    <x v="1"/>
    <s v="Helen Simpson Bevis 36 x 72 Conference Tables United States"/>
    <s v="Bevi"/>
  </r>
  <r>
    <n v="20571"/>
    <x v="1"/>
    <n v="0.02"/>
    <n v="4.13"/>
    <n v="6.89"/>
    <n v="1749"/>
    <s v="Sherri P Stephens"/>
    <x v="2"/>
    <s v="Home Office"/>
    <x v="0"/>
    <x v="9"/>
    <s v="Small Box"/>
    <x v="613"/>
    <n v="87243"/>
    <n v="0.39"/>
    <x v="0"/>
    <x v="2"/>
    <x v="23"/>
    <s v="Lawton"/>
    <n v="73505"/>
    <x v="85"/>
    <n v="2015"/>
    <x v="0"/>
    <n v="9"/>
    <d v="2015-01-10T00:00:00"/>
    <n v="1"/>
    <n v="-48.235999999999997"/>
    <n v="2"/>
    <x v="974"/>
    <x v="1"/>
    <s v="Sherri P Stephens Avery 05222 Permanent Self-Adhesive File Folder Labels for Typewriters, on Rolls, White, 250/Roll United States"/>
    <s v="Aver"/>
  </r>
  <r>
    <n v="19863"/>
    <x v="4"/>
    <n v="0.04"/>
    <n v="60.65"/>
    <n v="12.23"/>
    <n v="1749"/>
    <s v="Sherri P Stephens"/>
    <x v="2"/>
    <s v="Home Office"/>
    <x v="1"/>
    <x v="2"/>
    <s v="Medium Box"/>
    <x v="614"/>
    <n v="87244"/>
    <n v="0.64"/>
    <x v="0"/>
    <x v="2"/>
    <x v="23"/>
    <s v="Lawton"/>
    <n v="73505"/>
    <x v="79"/>
    <n v="2015"/>
    <x v="2"/>
    <n v="14"/>
    <d v="2015-02-16T00:00:00"/>
    <n v="2"/>
    <n v="44.291099999999993"/>
    <n v="1"/>
    <x v="975"/>
    <x v="0"/>
    <s v="Sherri P Stephens Tenex Traditional Chairmats for Medium Pile Carpet, Standard Lip, 36&quot; x 48&quot; United States"/>
    <s v="Tene"/>
  </r>
  <r>
    <n v="19477"/>
    <x v="4"/>
    <n v="0.04"/>
    <n v="8.5"/>
    <n v="1.99"/>
    <n v="1754"/>
    <s v="Nelson Hong"/>
    <x v="2"/>
    <s v="Consumer"/>
    <x v="2"/>
    <x v="13"/>
    <s v="Small Pack"/>
    <x v="302"/>
    <n v="90178"/>
    <n v="0.49"/>
    <x v="0"/>
    <x v="0"/>
    <x v="1"/>
    <s v="Torrance"/>
    <n v="90503"/>
    <x v="139"/>
    <n v="2015"/>
    <x v="2"/>
    <n v="27"/>
    <d v="2015-02-28T00:00:00"/>
    <n v="1"/>
    <n v="43.275199999999998"/>
    <n v="14"/>
    <x v="976"/>
    <x v="0"/>
    <s v="Nelson Hong Hewlett-Packard 4.7GB DVD+R Discs United States"/>
    <s v="Hewl"/>
  </r>
  <r>
    <n v="19478"/>
    <x v="4"/>
    <n v="0.1"/>
    <n v="15.99"/>
    <n v="9.4"/>
    <n v="1754"/>
    <s v="Nelson Hong"/>
    <x v="2"/>
    <s v="Consumer"/>
    <x v="2"/>
    <x v="6"/>
    <s v="Small Box"/>
    <x v="616"/>
    <n v="90178"/>
    <n v="0.49"/>
    <x v="0"/>
    <x v="0"/>
    <x v="1"/>
    <s v="Torrance"/>
    <n v="90503"/>
    <x v="139"/>
    <n v="2015"/>
    <x v="2"/>
    <n v="27"/>
    <d v="2015-02-27T00:00:00"/>
    <n v="0"/>
    <n v="-36.214620000000004"/>
    <n v="5"/>
    <x v="977"/>
    <x v="1"/>
    <s v="Nelson Hong AT&amp;T Black Trimline Phone, Model 210 United States"/>
    <s v="AT&amp;T"/>
  </r>
  <r>
    <n v="19479"/>
    <x v="4"/>
    <n v="0.09"/>
    <n v="95.99"/>
    <n v="8.99"/>
    <n v="1754"/>
    <s v="Nelson Hong"/>
    <x v="2"/>
    <s v="Consumer"/>
    <x v="2"/>
    <x v="5"/>
    <s v="Small Box"/>
    <x v="617"/>
    <n v="90178"/>
    <n v="0.56999999999999995"/>
    <x v="0"/>
    <x v="0"/>
    <x v="1"/>
    <s v="Torrance"/>
    <n v="90503"/>
    <x v="139"/>
    <n v="2015"/>
    <x v="2"/>
    <n v="27"/>
    <d v="2015-03-03T00:00:00"/>
    <n v="4"/>
    <n v="7.032960000000001"/>
    <n v="8"/>
    <x v="978"/>
    <x v="0"/>
    <s v="Nelson Hong 600 Series Flip United States"/>
    <s v="600 "/>
  </r>
  <r>
    <n v="25920"/>
    <x v="0"/>
    <n v="0"/>
    <n v="115.99"/>
    <n v="5.92"/>
    <n v="1764"/>
    <s v="Michele Bradshaw"/>
    <x v="2"/>
    <s v="Consumer"/>
    <x v="2"/>
    <x v="5"/>
    <s v="Small Box"/>
    <x v="618"/>
    <n v="89775"/>
    <n v="0.57999999999999996"/>
    <x v="0"/>
    <x v="3"/>
    <x v="26"/>
    <s v="Dunedin"/>
    <n v="34698"/>
    <x v="46"/>
    <n v="2015"/>
    <x v="0"/>
    <n v="22"/>
    <d v="2015-01-22T00:00:00"/>
    <n v="0"/>
    <n v="-16.772000000000002"/>
    <n v="11"/>
    <x v="979"/>
    <x v="1"/>
    <s v="Michele Bradshaw 8890 United States"/>
    <s v="8890"/>
  </r>
  <r>
    <n v="25608"/>
    <x v="0"/>
    <n v="0.06"/>
    <n v="19.98"/>
    <n v="10.49"/>
    <n v="1764"/>
    <s v="Michele Bradshaw"/>
    <x v="2"/>
    <s v="Consumer"/>
    <x v="1"/>
    <x v="2"/>
    <s v="Small Box"/>
    <x v="619"/>
    <n v="89776"/>
    <n v="0.49"/>
    <x v="0"/>
    <x v="3"/>
    <x v="26"/>
    <s v="Dunedin"/>
    <n v="34698"/>
    <x v="151"/>
    <n v="2015"/>
    <x v="5"/>
    <n v="1"/>
    <d v="2015-03-03T00:00:00"/>
    <n v="2"/>
    <n v="514.17719999999997"/>
    <n v="5"/>
    <x v="980"/>
    <x v="0"/>
    <s v="Michele Bradshaw 12-1/2 Diameter Round Wall Clock United States"/>
    <s v="12-1"/>
  </r>
  <r>
    <n v="25609"/>
    <x v="0"/>
    <n v="0.08"/>
    <n v="1.76"/>
    <n v="4.8600000000000003"/>
    <n v="1764"/>
    <s v="Michele Bradshaw"/>
    <x v="2"/>
    <s v="Consumer"/>
    <x v="1"/>
    <x v="2"/>
    <s v="Small Box"/>
    <x v="620"/>
    <n v="89776"/>
    <n v="0.41"/>
    <x v="0"/>
    <x v="3"/>
    <x v="26"/>
    <s v="Dunedin"/>
    <n v="34698"/>
    <x v="151"/>
    <n v="2015"/>
    <x v="5"/>
    <n v="1"/>
    <d v="2015-03-02T00:00:00"/>
    <n v="1"/>
    <n v="235.65599999999998"/>
    <n v="23"/>
    <x v="981"/>
    <x v="0"/>
    <s v="Michele Bradshaw Regeneration Desk Collection United States"/>
    <s v="Rege"/>
  </r>
  <r>
    <n v="25054"/>
    <x v="1"/>
    <n v="0"/>
    <n v="5.77"/>
    <n v="4.97"/>
    <n v="1765"/>
    <s v="Ralph Woods Scott"/>
    <x v="2"/>
    <s v="Consumer"/>
    <x v="0"/>
    <x v="8"/>
    <s v="Small Box"/>
    <x v="621"/>
    <n v="89777"/>
    <n v="0.35"/>
    <x v="0"/>
    <x v="2"/>
    <x v="33"/>
    <s v="Creve Coeur"/>
    <n v="63141"/>
    <x v="82"/>
    <n v="2015"/>
    <x v="3"/>
    <n v="4"/>
    <d v="2015-05-05T00:00:00"/>
    <n v="1"/>
    <n v="3.5581000000000031"/>
    <n v="8"/>
    <x v="982"/>
    <x v="0"/>
    <s v="Ralph Woods Scott Avery Binding System Hidden Tab™ Executive Style Index Sets United States"/>
    <s v="Aver"/>
  </r>
  <r>
    <n v="20636"/>
    <x v="2"/>
    <n v="0.01"/>
    <n v="50.98"/>
    <n v="6.5"/>
    <n v="1767"/>
    <s v="Robert Rollins"/>
    <x v="2"/>
    <s v="Home Office"/>
    <x v="2"/>
    <x v="13"/>
    <s v="Small Box"/>
    <x v="338"/>
    <n v="89211"/>
    <n v="0.73"/>
    <x v="0"/>
    <x v="3"/>
    <x v="29"/>
    <s v="Newnan"/>
    <n v="30265"/>
    <x v="173"/>
    <n v="2015"/>
    <x v="5"/>
    <n v="26"/>
    <d v="2015-03-27T00:00:00"/>
    <n v="1"/>
    <n v="5.3396999999999997"/>
    <n v="16"/>
    <x v="983"/>
    <x v="0"/>
    <s v="Robert Rollins Microsoft Natural Multimedia Keyboard United States"/>
    <s v="Micr"/>
  </r>
  <r>
    <n v="24894"/>
    <x v="3"/>
    <n v="7.0000000000000007E-2"/>
    <n v="60.98"/>
    <n v="49"/>
    <n v="1771"/>
    <s v="Jeff Spivey"/>
    <x v="2"/>
    <s v="Home Office"/>
    <x v="0"/>
    <x v="15"/>
    <s v="Large Box"/>
    <x v="557"/>
    <n v="89106"/>
    <n v="0.59"/>
    <x v="0"/>
    <x v="2"/>
    <x v="12"/>
    <s v="Freeport"/>
    <n v="61032"/>
    <x v="127"/>
    <n v="2015"/>
    <x v="5"/>
    <n v="6"/>
    <d v="2015-03-07T00:00:00"/>
    <n v="1"/>
    <n v="-807.89"/>
    <n v="7"/>
    <x v="984"/>
    <x v="1"/>
    <s v="Jeff Spivey Euro Pro Shark Stick Mini Vacuum United States"/>
    <s v="Euro"/>
  </r>
  <r>
    <n v="19826"/>
    <x v="4"/>
    <n v="0.09"/>
    <n v="12.95"/>
    <n v="4.9800000000000004"/>
    <n v="1775"/>
    <s v="Marlene Kirk"/>
    <x v="2"/>
    <s v="Consumer"/>
    <x v="0"/>
    <x v="8"/>
    <s v="Small Box"/>
    <x v="532"/>
    <n v="89944"/>
    <n v="0.4"/>
    <x v="0"/>
    <x v="2"/>
    <x v="38"/>
    <s v="South Bend"/>
    <n v="46614"/>
    <x v="110"/>
    <n v="2015"/>
    <x v="1"/>
    <n v="14"/>
    <d v="2015-06-21T00:00:00"/>
    <n v="7"/>
    <n v="123.89175"/>
    <n v="21"/>
    <x v="985"/>
    <x v="0"/>
    <s v="Marlene Kirk GBC Binding covers United States"/>
    <s v="GBC "/>
  </r>
  <r>
    <n v="20278"/>
    <x v="1"/>
    <n v="0.08"/>
    <n v="5.78"/>
    <n v="5.67"/>
    <n v="1776"/>
    <s v="Charlotte Patterson"/>
    <x v="2"/>
    <s v="Consumer"/>
    <x v="0"/>
    <x v="7"/>
    <s v="Small Box"/>
    <x v="221"/>
    <n v="89941"/>
    <n v="0.36"/>
    <x v="0"/>
    <x v="2"/>
    <x v="38"/>
    <s v="Terre Haute"/>
    <n v="47802"/>
    <x v="128"/>
    <n v="2015"/>
    <x v="2"/>
    <n v="4"/>
    <d v="2015-02-05T00:00:00"/>
    <n v="1"/>
    <n v="-53.898000000000003"/>
    <n v="19"/>
    <x v="986"/>
    <x v="1"/>
    <s v="Charlotte Patterson Xerox 1978 United States"/>
    <s v="Xero"/>
  </r>
  <r>
    <n v="20391"/>
    <x v="4"/>
    <n v="7.0000000000000007E-2"/>
    <n v="5.43"/>
    <n v="0.95"/>
    <n v="1777"/>
    <s v="Miriam Greenberg"/>
    <x v="2"/>
    <s v="Consumer"/>
    <x v="0"/>
    <x v="7"/>
    <s v="Wrap Bag"/>
    <x v="217"/>
    <n v="89939"/>
    <n v="0.36"/>
    <x v="0"/>
    <x v="2"/>
    <x v="38"/>
    <s v="Valparaiso"/>
    <n v="46383"/>
    <x v="126"/>
    <n v="2015"/>
    <x v="4"/>
    <n v="22"/>
    <d v="2015-04-26T00:00:00"/>
    <n v="4"/>
    <n v="26.502899999999997"/>
    <n v="7"/>
    <x v="987"/>
    <x v="0"/>
    <s v="Miriam Greenberg Wirebound Message Book, 4 per Page United States"/>
    <s v="Wire"/>
  </r>
  <r>
    <n v="21163"/>
    <x v="4"/>
    <n v="0.02"/>
    <n v="10.06"/>
    <n v="2.06"/>
    <n v="1777"/>
    <s v="Miriam Greenberg"/>
    <x v="2"/>
    <s v="Consumer"/>
    <x v="0"/>
    <x v="7"/>
    <s v="Wrap Bag"/>
    <x v="85"/>
    <n v="89940"/>
    <n v="0.39"/>
    <x v="0"/>
    <x v="2"/>
    <x v="38"/>
    <s v="Valparaiso"/>
    <n v="46383"/>
    <x v="35"/>
    <n v="2015"/>
    <x v="0"/>
    <n v="3"/>
    <d v="2015-01-08T00:00:00"/>
    <n v="5"/>
    <n v="90.624600000000001"/>
    <n v="13"/>
    <x v="988"/>
    <x v="0"/>
    <s v="Miriam Greenberg Riverleaf Stik-Withit® Designer Note Cubes® United States"/>
    <s v="Rive"/>
  </r>
  <r>
    <n v="20600"/>
    <x v="1"/>
    <n v="0.03"/>
    <n v="19.989999999999998"/>
    <n v="11.17"/>
    <n v="1777"/>
    <s v="Miriam Greenberg"/>
    <x v="2"/>
    <s v="Corporate"/>
    <x v="1"/>
    <x v="2"/>
    <s v="Large Box"/>
    <x v="172"/>
    <n v="89942"/>
    <n v="0.6"/>
    <x v="0"/>
    <x v="2"/>
    <x v="38"/>
    <s v="Valparaiso"/>
    <n v="46383"/>
    <x v="57"/>
    <n v="2015"/>
    <x v="4"/>
    <n v="2"/>
    <d v="2015-04-03T00:00:00"/>
    <n v="1"/>
    <n v="-20.876399999999997"/>
    <n v="12"/>
    <x v="989"/>
    <x v="1"/>
    <s v="Miriam Greenberg Telescoping Adjustable Floor Lamp United States"/>
    <s v="Tele"/>
  </r>
  <r>
    <n v="25498"/>
    <x v="0"/>
    <n v="0.06"/>
    <n v="13.99"/>
    <n v="7.51"/>
    <n v="1778"/>
    <s v="Ray Oakley"/>
    <x v="2"/>
    <s v="Consumer"/>
    <x v="2"/>
    <x v="6"/>
    <s v="Medium Box"/>
    <x v="490"/>
    <n v="89943"/>
    <n v="0.39"/>
    <x v="0"/>
    <x v="2"/>
    <x v="38"/>
    <s v="West Lafayette"/>
    <n v="47906"/>
    <x v="16"/>
    <n v="2015"/>
    <x v="3"/>
    <n v="10"/>
    <d v="2015-05-12T00:00:00"/>
    <n v="2"/>
    <n v="6.4832400000000021"/>
    <n v="21"/>
    <x v="990"/>
    <x v="0"/>
    <s v="Ray Oakley Sharp EL500L Fraction Calculator United States"/>
    <s v="Shar"/>
  </r>
  <r>
    <n v="25499"/>
    <x v="0"/>
    <n v="0.06"/>
    <n v="15.04"/>
    <n v="1.97"/>
    <n v="1778"/>
    <s v="Ray Oakley"/>
    <x v="2"/>
    <s v="Consumer"/>
    <x v="0"/>
    <x v="7"/>
    <s v="Wrap Bag"/>
    <x v="231"/>
    <n v="89943"/>
    <n v="0.39"/>
    <x v="0"/>
    <x v="2"/>
    <x v="38"/>
    <s v="West Lafayette"/>
    <n v="47906"/>
    <x v="16"/>
    <n v="2015"/>
    <x v="3"/>
    <n v="10"/>
    <d v="2015-05-10T00:00:00"/>
    <n v="0"/>
    <n v="2.3320000000000003"/>
    <n v="3"/>
    <x v="991"/>
    <x v="0"/>
    <s v="Ray Oakley White GlueTop Scratch Pads United States"/>
    <s v="Whit"/>
  </r>
  <r>
    <n v="19237"/>
    <x v="0"/>
    <n v="0"/>
    <n v="55.48"/>
    <n v="14.3"/>
    <n v="1781"/>
    <s v="Jackie Capps"/>
    <x v="2"/>
    <s v="Corporate"/>
    <x v="0"/>
    <x v="7"/>
    <s v="Small Box"/>
    <x v="14"/>
    <n v="89857"/>
    <n v="0.37"/>
    <x v="0"/>
    <x v="0"/>
    <x v="1"/>
    <s v="San Carlos"/>
    <n v="94070"/>
    <x v="20"/>
    <n v="2015"/>
    <x v="1"/>
    <n v="12"/>
    <d v="2015-06-14T00:00:00"/>
    <n v="2"/>
    <n v="454.44779999999997"/>
    <n v="11"/>
    <x v="992"/>
    <x v="0"/>
    <s v="Jackie Capps Xerox 194 United States"/>
    <s v="Xero"/>
  </r>
  <r>
    <n v="19419"/>
    <x v="4"/>
    <n v="0.03"/>
    <n v="5.08"/>
    <n v="2.0299999999999998"/>
    <n v="1781"/>
    <s v="Jackie Capps"/>
    <x v="2"/>
    <s v="Home Office"/>
    <x v="1"/>
    <x v="2"/>
    <s v="Wrap Bag"/>
    <x v="622"/>
    <n v="89858"/>
    <n v="0.51"/>
    <x v="0"/>
    <x v="0"/>
    <x v="1"/>
    <s v="San Carlos"/>
    <n v="94070"/>
    <x v="0"/>
    <n v="2015"/>
    <x v="0"/>
    <n v="7"/>
    <d v="2015-01-12T00:00:00"/>
    <n v="5"/>
    <n v="15.1524"/>
    <n v="4"/>
    <x v="993"/>
    <x v="0"/>
    <s v="Jackie Capps Master Caster Door Stop, Brown United States"/>
    <s v="Mast"/>
  </r>
  <r>
    <n v="21283"/>
    <x v="0"/>
    <n v="0.03"/>
    <n v="3.28"/>
    <n v="3.97"/>
    <n v="1782"/>
    <s v="Lawrence Dennis"/>
    <x v="2"/>
    <s v="Home Office"/>
    <x v="0"/>
    <x v="0"/>
    <s v="Wrap Bag"/>
    <x v="623"/>
    <n v="89856"/>
    <n v="0.56000000000000005"/>
    <x v="0"/>
    <x v="0"/>
    <x v="1"/>
    <s v="San Clemente"/>
    <n v="92672"/>
    <x v="61"/>
    <n v="2015"/>
    <x v="0"/>
    <n v="6"/>
    <d v="2015-01-08T00:00:00"/>
    <n v="2"/>
    <n v="-90.755600000000001"/>
    <n v="7"/>
    <x v="994"/>
    <x v="1"/>
    <s v="Lawrence Dennis Newell 342 United States"/>
    <s v="Newe"/>
  </r>
  <r>
    <n v="23966"/>
    <x v="2"/>
    <n v="0.04"/>
    <n v="205.99"/>
    <n v="8.99"/>
    <n v="1788"/>
    <s v="Valerie Siegel"/>
    <x v="2"/>
    <s v="Consumer"/>
    <x v="2"/>
    <x v="5"/>
    <s v="Small Box"/>
    <x v="20"/>
    <n v="88256"/>
    <n v="0.56000000000000005"/>
    <x v="0"/>
    <x v="3"/>
    <x v="29"/>
    <s v="Woodstock"/>
    <n v="30188"/>
    <x v="72"/>
    <n v="2015"/>
    <x v="0"/>
    <n v="21"/>
    <d v="2015-01-22T00:00:00"/>
    <n v="1"/>
    <n v="960.98400000000004"/>
    <n v="6"/>
    <x v="995"/>
    <x v="0"/>
    <s v="Valerie Siegel TimeportP7382 United States"/>
    <s v="Time"/>
  </r>
  <r>
    <n v="21284"/>
    <x v="2"/>
    <n v="0.04"/>
    <n v="880.98"/>
    <n v="44.55"/>
    <n v="1793"/>
    <s v="Derek Jernigan"/>
    <x v="1"/>
    <s v="Home Office"/>
    <x v="1"/>
    <x v="14"/>
    <s v="Jumbo Box"/>
    <x v="270"/>
    <n v="87853"/>
    <n v="0.62"/>
    <x v="0"/>
    <x v="2"/>
    <x v="12"/>
    <s v="Galesburg"/>
    <n v="61401"/>
    <x v="61"/>
    <n v="2015"/>
    <x v="0"/>
    <n v="6"/>
    <d v="2015-01-07T00:00:00"/>
    <n v="1"/>
    <n v="-13706.464"/>
    <n v="8"/>
    <x v="996"/>
    <x v="1"/>
    <s v="Derek Jernigan Riverside Palais Royal Lawyers Bookcase, Royale Cherry Finish United States"/>
    <s v="Rive"/>
  </r>
  <r>
    <n v="22986"/>
    <x v="2"/>
    <n v="0.04"/>
    <n v="3.68"/>
    <n v="1.32"/>
    <n v="1802"/>
    <s v="Jack Morse"/>
    <x v="2"/>
    <s v="Corporate"/>
    <x v="0"/>
    <x v="12"/>
    <s v="Wrap Bag"/>
    <x v="300"/>
    <n v="91543"/>
    <n v="0.83"/>
    <x v="0"/>
    <x v="3"/>
    <x v="26"/>
    <s v="Dunedin"/>
    <n v="34698"/>
    <x v="144"/>
    <n v="2015"/>
    <x v="1"/>
    <n v="1"/>
    <d v="2015-06-02T00:00:00"/>
    <n v="1"/>
    <n v="300.92579999999998"/>
    <n v="11"/>
    <x v="997"/>
    <x v="0"/>
    <s v="Jack Morse *Staples* vLetter Openers, 2/Pack United States"/>
    <s v="*Sta"/>
  </r>
  <r>
    <n v="18901"/>
    <x v="3"/>
    <n v="0.01"/>
    <n v="8.1199999999999992"/>
    <n v="2.83"/>
    <n v="1808"/>
    <s v="Joyce Knox"/>
    <x v="0"/>
    <s v="Home Office"/>
    <x v="2"/>
    <x v="13"/>
    <s v="Small Pack"/>
    <x v="293"/>
    <n v="89251"/>
    <n v="0.77"/>
    <x v="0"/>
    <x v="1"/>
    <x v="36"/>
    <s v="Parkersburg"/>
    <n v="26101"/>
    <x v="83"/>
    <n v="2015"/>
    <x v="5"/>
    <n v="17"/>
    <d v="2015-03-18T00:00:00"/>
    <n v="1"/>
    <n v="-40.76"/>
    <n v="10"/>
    <x v="998"/>
    <x v="1"/>
    <s v="Joyce Knox Imation Neon Mac Format Diskettes, 10/Pack United States"/>
    <s v="Imat"/>
  </r>
  <r>
    <n v="21746"/>
    <x v="1"/>
    <n v="0.09"/>
    <n v="77.510000000000005"/>
    <n v="4"/>
    <n v="1814"/>
    <s v="Albert Tyson"/>
    <x v="0"/>
    <s v="Home Office"/>
    <x v="2"/>
    <x v="13"/>
    <s v="Small Box"/>
    <x v="624"/>
    <n v="90524"/>
    <n v="0.76"/>
    <x v="0"/>
    <x v="3"/>
    <x v="37"/>
    <s v="Olive Branch"/>
    <n v="38654"/>
    <x v="94"/>
    <n v="2015"/>
    <x v="3"/>
    <n v="23"/>
    <d v="2015-05-25T00:00:00"/>
    <n v="2"/>
    <n v="-986.52399999999989"/>
    <n v="17"/>
    <x v="999"/>
    <x v="1"/>
    <s v="Albert Tyson Micro Innovations Media Access Pro Keyboard United States"/>
    <s v="Micr"/>
  </r>
  <r>
    <n v="21747"/>
    <x v="1"/>
    <n v="0"/>
    <n v="2.88"/>
    <n v="0.7"/>
    <n v="1814"/>
    <s v="Albert Tyson"/>
    <x v="2"/>
    <s v="Home Office"/>
    <x v="0"/>
    <x v="0"/>
    <s v="Wrap Bag"/>
    <x v="122"/>
    <n v="90524"/>
    <n v="0.56000000000000005"/>
    <x v="0"/>
    <x v="3"/>
    <x v="37"/>
    <s v="Olive Branch"/>
    <n v="38654"/>
    <x v="94"/>
    <n v="2015"/>
    <x v="3"/>
    <n v="23"/>
    <d v="2015-05-25T00:00:00"/>
    <n v="2"/>
    <n v="-141.666"/>
    <n v="13"/>
    <x v="1000"/>
    <x v="1"/>
    <s v="Albert Tyson Newell 340 United States"/>
    <s v="Newe"/>
  </r>
  <r>
    <n v="24463"/>
    <x v="3"/>
    <n v="0.06"/>
    <n v="90.97"/>
    <n v="14"/>
    <n v="1815"/>
    <s v="Marvin Yang"/>
    <x v="1"/>
    <s v="Home Office"/>
    <x v="2"/>
    <x v="6"/>
    <s v="Jumbo Drum"/>
    <x v="625"/>
    <n v="90525"/>
    <n v="0.36"/>
    <x v="0"/>
    <x v="3"/>
    <x v="37"/>
    <s v="Pearl"/>
    <n v="39208"/>
    <x v="143"/>
    <n v="2015"/>
    <x v="2"/>
    <n v="11"/>
    <d v="2015-02-12T00:00:00"/>
    <n v="1"/>
    <n v="47.334000000000003"/>
    <n v="14"/>
    <x v="1001"/>
    <x v="0"/>
    <s v="Marvin Yang Lexmark Z54se Color Inkjet Printer United States"/>
    <s v="Lexm"/>
  </r>
  <r>
    <n v="22843"/>
    <x v="4"/>
    <n v="0.01"/>
    <n v="10.48"/>
    <n v="2.89"/>
    <n v="1816"/>
    <s v="Danielle Schneider"/>
    <x v="2"/>
    <s v="Consumer"/>
    <x v="0"/>
    <x v="0"/>
    <s v="Small Pack"/>
    <x v="626"/>
    <n v="85990"/>
    <n v="0.6"/>
    <x v="0"/>
    <x v="2"/>
    <x v="22"/>
    <s v="Canton"/>
    <n v="48187"/>
    <x v="64"/>
    <n v="2015"/>
    <x v="2"/>
    <n v="5"/>
    <d v="2015-02-07T00:00:00"/>
    <n v="2"/>
    <n v="60.561599999999999"/>
    <n v="19"/>
    <x v="1002"/>
    <x v="0"/>
    <s v="Danielle Schneider Staples Battery-Operated Desktop Pencil Sharpener United States"/>
    <s v="Stap"/>
  </r>
  <r>
    <n v="24622"/>
    <x v="1"/>
    <n v="0.06"/>
    <n v="17.98"/>
    <n v="8.51"/>
    <n v="1818"/>
    <s v="Ian Hall"/>
    <x v="2"/>
    <s v="Consumer"/>
    <x v="2"/>
    <x v="6"/>
    <s v="Medium Box"/>
    <x v="18"/>
    <n v="85991"/>
    <n v="0.4"/>
    <x v="0"/>
    <x v="2"/>
    <x v="22"/>
    <s v="Dearborn"/>
    <n v="48126"/>
    <x v="112"/>
    <n v="2015"/>
    <x v="4"/>
    <n v="15"/>
    <d v="2015-04-17T00:00:00"/>
    <n v="2"/>
    <n v="-47.243088"/>
    <n v="3"/>
    <x v="1003"/>
    <x v="1"/>
    <s v="Ian Hall Canon P1-DHIII Palm Printing Calculator United States"/>
    <s v="Cano"/>
  </r>
  <r>
    <n v="24623"/>
    <x v="1"/>
    <n v="0.1"/>
    <n v="9.99"/>
    <n v="4.78"/>
    <n v="1818"/>
    <s v="Ian Hall"/>
    <x v="0"/>
    <s v="Consumer"/>
    <x v="0"/>
    <x v="7"/>
    <s v="Small Box"/>
    <x v="627"/>
    <n v="85991"/>
    <n v="0.4"/>
    <x v="0"/>
    <x v="2"/>
    <x v="22"/>
    <s v="Dearborn"/>
    <n v="48126"/>
    <x v="112"/>
    <n v="2015"/>
    <x v="4"/>
    <n v="15"/>
    <d v="2015-04-18T00:00:00"/>
    <n v="3"/>
    <n v="9.1539999999999999"/>
    <n v="12"/>
    <x v="1004"/>
    <x v="0"/>
    <s v="Ian Hall Xerox 1896 United States"/>
    <s v="Xero"/>
  </r>
  <r>
    <n v="4843"/>
    <x v="4"/>
    <n v="0.01"/>
    <n v="10.48"/>
    <n v="2.89"/>
    <n v="1821"/>
    <s v="Vanessa Boyer"/>
    <x v="2"/>
    <s v="Consumer"/>
    <x v="0"/>
    <x v="0"/>
    <s v="Small Pack"/>
    <x v="626"/>
    <n v="34435"/>
    <n v="0.6"/>
    <x v="0"/>
    <x v="1"/>
    <x v="4"/>
    <s v="New York City"/>
    <n v="10177"/>
    <x v="64"/>
    <n v="2015"/>
    <x v="2"/>
    <n v="5"/>
    <d v="2015-02-07T00:00:00"/>
    <n v="2"/>
    <n v="40.92"/>
    <n v="76"/>
    <x v="1005"/>
    <x v="0"/>
    <s v="Vanessa Boyer Staples Battery-Operated Desktop Pencil Sharpener United States"/>
    <s v="Stap"/>
  </r>
  <r>
    <n v="6621"/>
    <x v="1"/>
    <n v="7.0000000000000007E-2"/>
    <n v="18.649999999999999"/>
    <n v="3.77"/>
    <n v="1821"/>
    <s v="Vanessa Boyer"/>
    <x v="2"/>
    <s v="Consumer"/>
    <x v="1"/>
    <x v="2"/>
    <s v="Small Pack"/>
    <x v="628"/>
    <n v="47108"/>
    <n v="0.39"/>
    <x v="0"/>
    <x v="1"/>
    <x v="4"/>
    <s v="New York City"/>
    <n v="10177"/>
    <x v="112"/>
    <n v="2015"/>
    <x v="4"/>
    <n v="15"/>
    <d v="2015-04-16T00:00:00"/>
    <n v="1"/>
    <n v="149.72"/>
    <n v="34"/>
    <x v="1006"/>
    <x v="0"/>
    <s v="Vanessa Boyer 3M Polarizing Light Filter Sleeves United States"/>
    <s v="3M P"/>
  </r>
  <r>
    <n v="6622"/>
    <x v="1"/>
    <n v="0.06"/>
    <n v="17.98"/>
    <n v="8.51"/>
    <n v="1821"/>
    <s v="Vanessa Boyer"/>
    <x v="2"/>
    <s v="Consumer"/>
    <x v="2"/>
    <x v="6"/>
    <s v="Medium Box"/>
    <x v="18"/>
    <n v="47108"/>
    <n v="0.4"/>
    <x v="0"/>
    <x v="1"/>
    <x v="4"/>
    <s v="New York City"/>
    <n v="10177"/>
    <x v="112"/>
    <n v="2015"/>
    <x v="4"/>
    <n v="15"/>
    <d v="2015-04-17T00:00:00"/>
    <n v="2"/>
    <n v="-52.492319999999999"/>
    <n v="13"/>
    <x v="1007"/>
    <x v="1"/>
    <s v="Vanessa Boyer Canon P1-DHIII Palm Printing Calculator United States"/>
    <s v="Cano"/>
  </r>
  <r>
    <n v="6623"/>
    <x v="1"/>
    <n v="0.1"/>
    <n v="9.99"/>
    <n v="4.78"/>
    <n v="1821"/>
    <s v="Vanessa Boyer"/>
    <x v="0"/>
    <s v="Consumer"/>
    <x v="0"/>
    <x v="7"/>
    <s v="Small Box"/>
    <x v="627"/>
    <n v="47108"/>
    <n v="0.4"/>
    <x v="0"/>
    <x v="1"/>
    <x v="4"/>
    <s v="New York City"/>
    <n v="10177"/>
    <x v="112"/>
    <n v="2015"/>
    <x v="4"/>
    <n v="15"/>
    <d v="2015-04-18T00:00:00"/>
    <n v="3"/>
    <n v="7.9599999999999991"/>
    <n v="47"/>
    <x v="1008"/>
    <x v="0"/>
    <s v="Vanessa Boyer Xerox 1896 United States"/>
    <s v="Xero"/>
  </r>
  <r>
    <n v="6624"/>
    <x v="1"/>
    <n v="0.08"/>
    <n v="175.99"/>
    <n v="8.99"/>
    <n v="1821"/>
    <s v="Vanessa Boyer"/>
    <x v="0"/>
    <s v="Consumer"/>
    <x v="2"/>
    <x v="5"/>
    <s v="Small Box"/>
    <x v="44"/>
    <n v="47108"/>
    <n v="0.56999999999999995"/>
    <x v="0"/>
    <x v="1"/>
    <x v="4"/>
    <s v="New York City"/>
    <n v="10177"/>
    <x v="112"/>
    <n v="2015"/>
    <x v="4"/>
    <n v="15"/>
    <d v="2015-04-16T00:00:00"/>
    <n v="1"/>
    <n v="-459.08280000000002"/>
    <n v="16"/>
    <x v="1009"/>
    <x v="1"/>
    <s v="Vanessa Boyer 2180 United States"/>
    <s v="2180"/>
  </r>
  <r>
    <n v="19596"/>
    <x v="3"/>
    <n v="0.1"/>
    <n v="52.99"/>
    <n v="19.989999999999998"/>
    <n v="1826"/>
    <s v="Kate Peck"/>
    <x v="0"/>
    <s v="Corporate"/>
    <x v="0"/>
    <x v="10"/>
    <s v="Small Box"/>
    <x v="629"/>
    <n v="86958"/>
    <n v="0.81"/>
    <x v="0"/>
    <x v="2"/>
    <x v="25"/>
    <s v="Bettendorf"/>
    <n v="52722"/>
    <x v="106"/>
    <n v="2015"/>
    <x v="4"/>
    <n v="18"/>
    <d v="2015-04-19T00:00:00"/>
    <n v="1"/>
    <n v="-517.16999999999996"/>
    <n v="7"/>
    <x v="1010"/>
    <x v="1"/>
    <s v="Kate Peck Gould Plastics 9-Pocket Panel Bin, 18-3/8w x 5-1/4d x 20-1/2h, Black United States"/>
    <s v="Goul"/>
  </r>
  <r>
    <n v="18199"/>
    <x v="3"/>
    <n v="0"/>
    <n v="9.27"/>
    <n v="4.3899999999999997"/>
    <n v="1826"/>
    <s v="Kate Peck"/>
    <x v="2"/>
    <s v="Corporate"/>
    <x v="0"/>
    <x v="7"/>
    <s v="Wrap Bag"/>
    <x v="630"/>
    <n v="86959"/>
    <n v="0.38"/>
    <x v="0"/>
    <x v="2"/>
    <x v="25"/>
    <s v="Bettendorf"/>
    <n v="52722"/>
    <x v="3"/>
    <n v="2015"/>
    <x v="3"/>
    <n v="12"/>
    <d v="2015-05-14T00:00:00"/>
    <n v="2"/>
    <n v="-7.61"/>
    <n v="1"/>
    <x v="1011"/>
    <x v="1"/>
    <s v="Kate Peck Wirebound Message Books, Four 2 3/4&quot; x 5&quot; Forms per Page, 600 Sets per Book United States"/>
    <s v="Wire"/>
  </r>
  <r>
    <n v="20551"/>
    <x v="1"/>
    <n v="0"/>
    <n v="5.98"/>
    <n v="0.96"/>
    <n v="1827"/>
    <s v="Vincent Hale"/>
    <x v="2"/>
    <s v="Corporate"/>
    <x v="0"/>
    <x v="0"/>
    <s v="Wrap Bag"/>
    <x v="631"/>
    <n v="86956"/>
    <n v="0.6"/>
    <x v="0"/>
    <x v="2"/>
    <x v="25"/>
    <s v="Burlington"/>
    <n v="52601"/>
    <x v="153"/>
    <n v="2015"/>
    <x v="2"/>
    <n v="19"/>
    <d v="2015-02-20T00:00:00"/>
    <n v="1"/>
    <n v="38.039699999999996"/>
    <n v="9"/>
    <x v="1012"/>
    <x v="0"/>
    <s v="Vincent Hale Newell 315 United States"/>
    <s v="Newe"/>
  </r>
  <r>
    <n v="19597"/>
    <x v="3"/>
    <n v="7.0000000000000007E-2"/>
    <n v="100.98"/>
    <n v="57.38"/>
    <n v="1827"/>
    <s v="Vincent Hale"/>
    <x v="1"/>
    <s v="Corporate"/>
    <x v="1"/>
    <x v="14"/>
    <s v="Jumbo Box"/>
    <x v="632"/>
    <n v="86958"/>
    <n v="0.78"/>
    <x v="0"/>
    <x v="2"/>
    <x v="25"/>
    <s v="Burlington"/>
    <n v="52601"/>
    <x v="106"/>
    <n v="2015"/>
    <x v="4"/>
    <n v="18"/>
    <d v="2015-04-21T00:00:00"/>
    <n v="3"/>
    <n v="-429.86"/>
    <n v="2"/>
    <x v="1013"/>
    <x v="1"/>
    <s v="Vincent Hale Bush Westfield Collection Bookcases, Dark Cherry Finish, Fully Assembled United States"/>
    <s v="Bush"/>
  </r>
  <r>
    <n v="19598"/>
    <x v="3"/>
    <n v="0.03"/>
    <n v="85.99"/>
    <n v="0.99"/>
    <n v="1827"/>
    <s v="Vincent Hale"/>
    <x v="2"/>
    <s v="Corporate"/>
    <x v="2"/>
    <x v="5"/>
    <s v="Wrap Bag"/>
    <x v="141"/>
    <n v="86958"/>
    <n v="0.55000000000000004"/>
    <x v="0"/>
    <x v="2"/>
    <x v="25"/>
    <s v="Burlington"/>
    <n v="52601"/>
    <x v="106"/>
    <n v="2015"/>
    <x v="4"/>
    <n v="18"/>
    <d v="2015-04-20T00:00:00"/>
    <n v="2"/>
    <n v="264.16649999999998"/>
    <n v="5"/>
    <x v="1014"/>
    <x v="0"/>
    <s v="Vincent Hale Accessory34 United States"/>
    <s v="Acce"/>
  </r>
  <r>
    <n v="20553"/>
    <x v="1"/>
    <n v="0.02"/>
    <n v="5.98"/>
    <n v="5.46"/>
    <n v="1828"/>
    <s v="Stacey Lucas"/>
    <x v="2"/>
    <s v="Corporate"/>
    <x v="0"/>
    <x v="7"/>
    <s v="Small Box"/>
    <x v="381"/>
    <n v="86956"/>
    <n v="0.36"/>
    <x v="0"/>
    <x v="2"/>
    <x v="25"/>
    <s v="Cedar Falls"/>
    <n v="50613"/>
    <x v="153"/>
    <n v="2015"/>
    <x v="2"/>
    <n v="19"/>
    <d v="2015-02-20T00:00:00"/>
    <n v="1"/>
    <n v="-47.12"/>
    <n v="7"/>
    <x v="1015"/>
    <x v="1"/>
    <s v="Stacey Lucas Xerox 1983 United States"/>
    <s v="Xero"/>
  </r>
  <r>
    <n v="21383"/>
    <x v="4"/>
    <n v="0.05"/>
    <n v="7.1"/>
    <n v="6.05"/>
    <n v="1828"/>
    <s v="Stacey Lucas"/>
    <x v="2"/>
    <s v="Corporate"/>
    <x v="0"/>
    <x v="8"/>
    <s v="Small Box"/>
    <x v="227"/>
    <n v="86960"/>
    <n v="0.39"/>
    <x v="0"/>
    <x v="2"/>
    <x v="25"/>
    <s v="Cedar Falls"/>
    <n v="50613"/>
    <x v="61"/>
    <n v="2015"/>
    <x v="0"/>
    <n v="6"/>
    <d v="2015-01-06T00:00:00"/>
    <n v="0"/>
    <n v="-101.24600000000001"/>
    <n v="14"/>
    <x v="1016"/>
    <x v="1"/>
    <s v="Stacey Lucas Wilson Jones Hanging View Binder, White, 1&quot; United States"/>
    <s v="Wils"/>
  </r>
  <r>
    <n v="21384"/>
    <x v="4"/>
    <n v="0.04"/>
    <n v="20.95"/>
    <n v="4"/>
    <n v="1828"/>
    <s v="Stacey Lucas"/>
    <x v="2"/>
    <s v="Corporate"/>
    <x v="2"/>
    <x v="13"/>
    <s v="Small Box"/>
    <x v="560"/>
    <n v="86960"/>
    <n v="0.6"/>
    <x v="0"/>
    <x v="2"/>
    <x v="25"/>
    <s v="Cedar Falls"/>
    <n v="50613"/>
    <x v="61"/>
    <n v="2015"/>
    <x v="0"/>
    <n v="6"/>
    <d v="2015-01-11T00:00:00"/>
    <n v="5"/>
    <n v="-1.88"/>
    <n v="7"/>
    <x v="1017"/>
    <x v="1"/>
    <s v="Stacey Lucas Fellowes Basic 104-Key Keyboard, Platinum United States"/>
    <s v="Fell"/>
  </r>
  <r>
    <n v="23430"/>
    <x v="2"/>
    <n v="0.01"/>
    <n v="10.64"/>
    <n v="5.16"/>
    <n v="1829"/>
    <s v="Suzanne Cochran"/>
    <x v="0"/>
    <s v="Corporate"/>
    <x v="1"/>
    <x v="2"/>
    <s v="Small Box"/>
    <x v="304"/>
    <n v="86957"/>
    <n v="0.56999999999999995"/>
    <x v="0"/>
    <x v="2"/>
    <x v="25"/>
    <s v="Cedar Rapids"/>
    <n v="52402"/>
    <x v="78"/>
    <n v="2015"/>
    <x v="5"/>
    <n v="25"/>
    <d v="2015-03-27T00:00:00"/>
    <n v="2"/>
    <n v="-11.69"/>
    <n v="5"/>
    <x v="1018"/>
    <x v="1"/>
    <s v="Suzanne Cochran Eldon Expressions Punched Metal &amp; Wood Desk Accessories, Pewter &amp; Cherry United States"/>
    <s v="Eldo"/>
  </r>
  <r>
    <n v="21385"/>
    <x v="4"/>
    <n v="0.05"/>
    <n v="39.06"/>
    <n v="10.55"/>
    <n v="1829"/>
    <s v="Suzanne Cochran"/>
    <x v="2"/>
    <s v="Corporate"/>
    <x v="0"/>
    <x v="8"/>
    <s v="Small Box"/>
    <x v="410"/>
    <n v="86960"/>
    <n v="0.37"/>
    <x v="0"/>
    <x v="2"/>
    <x v="25"/>
    <s v="Cedar Rapids"/>
    <n v="52402"/>
    <x v="61"/>
    <n v="2015"/>
    <x v="0"/>
    <n v="6"/>
    <d v="2015-01-13T00:00:00"/>
    <n v="7"/>
    <n v="250.98059999999998"/>
    <n v="9"/>
    <x v="1019"/>
    <x v="0"/>
    <s v="Suzanne Cochran Ibico Recycled Linen-Style Covers United States"/>
    <s v="Ibic"/>
  </r>
  <r>
    <n v="21386"/>
    <x v="4"/>
    <n v="0.04"/>
    <n v="3.52"/>
    <n v="6.83"/>
    <n v="1829"/>
    <s v="Suzanne Cochran"/>
    <x v="2"/>
    <s v="Corporate"/>
    <x v="0"/>
    <x v="8"/>
    <s v="Small Box"/>
    <x v="633"/>
    <n v="86960"/>
    <n v="0.38"/>
    <x v="0"/>
    <x v="2"/>
    <x v="25"/>
    <s v="Cedar Rapids"/>
    <n v="52402"/>
    <x v="61"/>
    <n v="2015"/>
    <x v="0"/>
    <n v="6"/>
    <d v="2015-01-15T00:00:00"/>
    <n v="9"/>
    <n v="-57.753"/>
    <n v="4"/>
    <x v="1020"/>
    <x v="1"/>
    <s v="Suzanne Cochran Self-Adhesive Ring Binder Labels United States"/>
    <s v="Self"/>
  </r>
  <r>
    <n v="21387"/>
    <x v="4"/>
    <n v="0.02"/>
    <n v="15.51"/>
    <n v="17.78"/>
    <n v="1829"/>
    <s v="Suzanne Cochran"/>
    <x v="2"/>
    <s v="Corporate"/>
    <x v="0"/>
    <x v="10"/>
    <s v="Small Box"/>
    <x v="242"/>
    <n v="86960"/>
    <n v="0.59"/>
    <x v="0"/>
    <x v="2"/>
    <x v="25"/>
    <s v="Cedar Rapids"/>
    <n v="52402"/>
    <x v="61"/>
    <n v="2015"/>
    <x v="0"/>
    <n v="6"/>
    <d v="2015-01-13T00:00:00"/>
    <n v="7"/>
    <n v="-47.97"/>
    <n v="1"/>
    <x v="1021"/>
    <x v="1"/>
    <s v="Suzanne Cochran Tenex File Box, Personal Filing Tote with Lid, Black United States"/>
    <s v="Tene"/>
  </r>
  <r>
    <n v="23589"/>
    <x v="0"/>
    <n v="0.01"/>
    <n v="155.99"/>
    <n v="8.99"/>
    <n v="1836"/>
    <s v="Dwight Albright Huffman"/>
    <x v="0"/>
    <s v="Corporate"/>
    <x v="2"/>
    <x v="5"/>
    <s v="Small Box"/>
    <x v="359"/>
    <n v="86600"/>
    <n v="0.57999999999999996"/>
    <x v="0"/>
    <x v="0"/>
    <x v="1"/>
    <s v="San Francisco"/>
    <n v="94110"/>
    <x v="47"/>
    <n v="2015"/>
    <x v="4"/>
    <n v="19"/>
    <d v="2015-04-20T00:00:00"/>
    <n v="1"/>
    <n v="-219.07908"/>
    <n v="5"/>
    <x v="1022"/>
    <x v="1"/>
    <s v="Dwight Albright Huffman CF 688 United States"/>
    <s v="CF 6"/>
  </r>
  <r>
    <n v="23590"/>
    <x v="0"/>
    <n v="0.01"/>
    <n v="5.98"/>
    <n v="5.46"/>
    <n v="1837"/>
    <s v="Herbert Williamson"/>
    <x v="2"/>
    <s v="Corporate"/>
    <x v="0"/>
    <x v="7"/>
    <s v="Small Box"/>
    <x v="381"/>
    <n v="86600"/>
    <n v="0.36"/>
    <x v="0"/>
    <x v="0"/>
    <x v="1"/>
    <s v="San Gabriel"/>
    <n v="91776"/>
    <x v="47"/>
    <n v="2015"/>
    <x v="4"/>
    <n v="19"/>
    <d v="2015-04-21T00:00:00"/>
    <n v="2"/>
    <n v="-18.878399999999999"/>
    <n v="4"/>
    <x v="1023"/>
    <x v="1"/>
    <s v="Herbert Williamson Xerox 1983 United States"/>
    <s v="Xero"/>
  </r>
  <r>
    <n v="18141"/>
    <x v="1"/>
    <n v="7.0000000000000007E-2"/>
    <n v="40.98"/>
    <n v="2.99"/>
    <n v="1840"/>
    <s v="Clifford Webb"/>
    <x v="2"/>
    <s v="Home Office"/>
    <x v="0"/>
    <x v="8"/>
    <s v="Small Box"/>
    <x v="385"/>
    <n v="86599"/>
    <n v="0.36"/>
    <x v="0"/>
    <x v="1"/>
    <x v="15"/>
    <s v="Townsend"/>
    <n v="1469"/>
    <x v="25"/>
    <n v="2015"/>
    <x v="5"/>
    <n v="30"/>
    <d v="2015-04-01T00:00:00"/>
    <n v="2"/>
    <n v="369.20519999999999"/>
    <n v="13"/>
    <x v="1024"/>
    <x v="0"/>
    <s v="Clifford Webb Avery Trapezoid Ring Binder, 3&quot; Capacity, Black, 1040 sheets United States"/>
    <s v="Aver"/>
  </r>
  <r>
    <n v="19139"/>
    <x v="0"/>
    <n v="0.09"/>
    <n v="35.99"/>
    <n v="1.1000000000000001"/>
    <n v="1849"/>
    <s v="Michelle Steele"/>
    <x v="2"/>
    <s v="Consumer"/>
    <x v="2"/>
    <x v="5"/>
    <s v="Small Box"/>
    <x v="337"/>
    <n v="89697"/>
    <n v="0.55000000000000004"/>
    <x v="0"/>
    <x v="3"/>
    <x v="43"/>
    <s v="Enterprise"/>
    <n v="36330"/>
    <x v="113"/>
    <n v="2015"/>
    <x v="4"/>
    <n v="1"/>
    <d v="2015-04-03T00:00:00"/>
    <n v="2"/>
    <n v="19.350000000000001"/>
    <n v="8"/>
    <x v="1025"/>
    <x v="0"/>
    <s v="Michelle Steele Accessory35 United States"/>
    <s v="Acce"/>
  </r>
  <r>
    <n v="19140"/>
    <x v="0"/>
    <n v="0.01"/>
    <n v="125.99"/>
    <n v="2.5"/>
    <n v="1849"/>
    <s v="Michelle Steele"/>
    <x v="2"/>
    <s v="Consumer"/>
    <x v="2"/>
    <x v="5"/>
    <s v="Small Box"/>
    <x v="418"/>
    <n v="89697"/>
    <n v="0.6"/>
    <x v="0"/>
    <x v="3"/>
    <x v="43"/>
    <s v="Enterprise"/>
    <n v="36330"/>
    <x v="113"/>
    <n v="2015"/>
    <x v="4"/>
    <n v="1"/>
    <d v="2015-04-02T00:00:00"/>
    <n v="1"/>
    <n v="-967.83399999999995"/>
    <n v="2"/>
    <x v="1026"/>
    <x v="1"/>
    <s v="Michelle Steele i2000 United States"/>
    <s v="i200"/>
  </r>
  <r>
    <n v="19141"/>
    <x v="1"/>
    <n v="0.06"/>
    <n v="6.48"/>
    <n v="5.14"/>
    <n v="1852"/>
    <s v="Joy Kaplan McNeill"/>
    <x v="0"/>
    <s v="Home Office"/>
    <x v="0"/>
    <x v="7"/>
    <s v="Small Box"/>
    <x v="339"/>
    <n v="86847"/>
    <n v="0.37"/>
    <x v="0"/>
    <x v="0"/>
    <x v="1"/>
    <s v="Carlsbad"/>
    <n v="92008"/>
    <x v="91"/>
    <n v="2015"/>
    <x v="5"/>
    <n v="19"/>
    <d v="2015-03-21T00:00:00"/>
    <n v="2"/>
    <n v="-28.45"/>
    <n v="10"/>
    <x v="1027"/>
    <x v="1"/>
    <s v="Joy Kaplan McNeill Xerox 23 United States"/>
    <s v="Xero"/>
  </r>
  <r>
    <n v="19142"/>
    <x v="1"/>
    <n v="0.02"/>
    <n v="30.73"/>
    <n v="4"/>
    <n v="1854"/>
    <s v="Erika Morgan"/>
    <x v="2"/>
    <s v="Home Office"/>
    <x v="2"/>
    <x v="13"/>
    <s v="Small Box"/>
    <x v="88"/>
    <n v="86847"/>
    <n v="0.75"/>
    <x v="0"/>
    <x v="1"/>
    <x v="18"/>
    <s v="Seymour"/>
    <n v="6478"/>
    <x v="91"/>
    <n v="2015"/>
    <x v="5"/>
    <n v="19"/>
    <d v="2015-03-22T00:00:00"/>
    <n v="3"/>
    <n v="72.78"/>
    <n v="16"/>
    <x v="1028"/>
    <x v="0"/>
    <s v="Erika Morgan Fellowes 17-key keypad for PS/2 interface United States"/>
    <s v="Fell"/>
  </r>
  <r>
    <n v="20036"/>
    <x v="2"/>
    <n v="0.09"/>
    <n v="5.98"/>
    <n v="1.49"/>
    <n v="1860"/>
    <s v="Gina B Hess"/>
    <x v="2"/>
    <s v="Home Office"/>
    <x v="0"/>
    <x v="8"/>
    <s v="Small Box"/>
    <x v="370"/>
    <n v="86846"/>
    <n v="0.39"/>
    <x v="0"/>
    <x v="1"/>
    <x v="15"/>
    <s v="Webster"/>
    <n v="1570"/>
    <x v="15"/>
    <n v="2015"/>
    <x v="1"/>
    <n v="15"/>
    <d v="2015-06-17T00:00:00"/>
    <n v="2"/>
    <n v="13.2294"/>
    <n v="5"/>
    <x v="1029"/>
    <x v="0"/>
    <s v="Gina B Hess Avery Hanging File Binders United States"/>
    <s v="Aver"/>
  </r>
  <r>
    <n v="18879"/>
    <x v="1"/>
    <n v="0.08"/>
    <n v="8.09"/>
    <n v="7.96"/>
    <n v="1869"/>
    <s v="Roberta Daniel"/>
    <x v="2"/>
    <s v="Consumer"/>
    <x v="1"/>
    <x v="2"/>
    <s v="Small Box"/>
    <x v="38"/>
    <n v="89209"/>
    <n v="0.49"/>
    <x v="0"/>
    <x v="0"/>
    <x v="27"/>
    <s v="Alamogordo"/>
    <n v="88310"/>
    <x v="32"/>
    <n v="2015"/>
    <x v="3"/>
    <n v="3"/>
    <d v="2015-05-04T00:00:00"/>
    <n v="1"/>
    <n v="-88.82"/>
    <n v="10"/>
    <x v="1030"/>
    <x v="1"/>
    <s v="Roberta Daniel 6&quot; Cubicle Wall Clock, Black United States"/>
    <s v="6&quot; C"/>
  </r>
  <r>
    <n v="19415"/>
    <x v="3"/>
    <n v="0.03"/>
    <n v="90.48"/>
    <n v="19.989999999999998"/>
    <n v="1873"/>
    <s v="Lisa Kim"/>
    <x v="2"/>
    <s v="Corporate"/>
    <x v="0"/>
    <x v="4"/>
    <s v="Small Box"/>
    <x v="634"/>
    <n v="90099"/>
    <n v="0.4"/>
    <x v="0"/>
    <x v="3"/>
    <x v="26"/>
    <s v="Palm Beach Gardens"/>
    <n v="33403"/>
    <x v="60"/>
    <n v="2015"/>
    <x v="0"/>
    <n v="17"/>
    <d v="2015-01-19T00:00:00"/>
    <n v="2"/>
    <n v="15.353999999999999"/>
    <n v="1"/>
    <x v="1031"/>
    <x v="0"/>
    <s v="Lisa Kim Tyvek® Side-Opening Peel &amp; Seel® Expanding Envelopes United States"/>
    <s v="Tyve"/>
  </r>
  <r>
    <n v="19416"/>
    <x v="3"/>
    <n v="0.06"/>
    <n v="22.84"/>
    <n v="8.18"/>
    <n v="1873"/>
    <s v="Lisa Kim"/>
    <x v="2"/>
    <s v="Corporate"/>
    <x v="0"/>
    <x v="7"/>
    <s v="Small Box"/>
    <x v="635"/>
    <n v="90099"/>
    <n v="0.39"/>
    <x v="0"/>
    <x v="3"/>
    <x v="26"/>
    <s v="Palm Beach Gardens"/>
    <n v="33403"/>
    <x v="60"/>
    <n v="2015"/>
    <x v="0"/>
    <n v="17"/>
    <d v="2015-01-17T00:00:00"/>
    <n v="0"/>
    <n v="-357.92399999999998"/>
    <n v="7"/>
    <x v="1032"/>
    <x v="1"/>
    <s v="Lisa Kim Xerox 1991 United States"/>
    <s v="Xero"/>
  </r>
  <r>
    <n v="20844"/>
    <x v="2"/>
    <n v="0.09"/>
    <n v="95.99"/>
    <n v="4.9000000000000004"/>
    <n v="1875"/>
    <s v="Martin Kirk"/>
    <x v="2"/>
    <s v="Consumer"/>
    <x v="2"/>
    <x v="5"/>
    <s v="Small Box"/>
    <x v="75"/>
    <n v="90899"/>
    <n v="0.56000000000000005"/>
    <x v="0"/>
    <x v="3"/>
    <x v="8"/>
    <s v="Chesapeake"/>
    <n v="23320"/>
    <x v="134"/>
    <n v="2015"/>
    <x v="0"/>
    <n v="29"/>
    <d v="2015-01-31T00:00:00"/>
    <n v="2"/>
    <n v="34.302"/>
    <n v="4"/>
    <x v="1033"/>
    <x v="0"/>
    <s v="Martin Kirk T60 United States"/>
    <s v="T60"/>
  </r>
  <r>
    <n v="18284"/>
    <x v="1"/>
    <n v="0.09"/>
    <n v="5.78"/>
    <n v="5.67"/>
    <n v="1882"/>
    <s v="Anita Kent"/>
    <x v="2"/>
    <s v="Home Office"/>
    <x v="0"/>
    <x v="7"/>
    <s v="Small Box"/>
    <x v="221"/>
    <n v="87378"/>
    <n v="0.36"/>
    <x v="0"/>
    <x v="1"/>
    <x v="2"/>
    <s v="Linden"/>
    <n v="7036"/>
    <x v="151"/>
    <n v="2015"/>
    <x v="5"/>
    <n v="1"/>
    <d v="2015-03-03T00:00:00"/>
    <n v="2"/>
    <n v="-7.96"/>
    <n v="1"/>
    <x v="1034"/>
    <x v="1"/>
    <s v="Anita Kent Xerox 1978 United States"/>
    <s v="Xero"/>
  </r>
  <r>
    <n v="18283"/>
    <x v="1"/>
    <n v="0.05"/>
    <n v="535.64"/>
    <n v="14.7"/>
    <n v="1885"/>
    <s v="Jacob Hirsch"/>
    <x v="1"/>
    <s v="Home Office"/>
    <x v="2"/>
    <x v="6"/>
    <s v="Jumbo Drum"/>
    <x v="636"/>
    <n v="87378"/>
    <n v="0.59"/>
    <x v="0"/>
    <x v="1"/>
    <x v="31"/>
    <s v="Barrington"/>
    <n v="2806"/>
    <x v="151"/>
    <n v="2015"/>
    <x v="5"/>
    <n v="1"/>
    <d v="2015-03-03T00:00:00"/>
    <n v="2"/>
    <n v="4407.4399999999996"/>
    <n v="15"/>
    <x v="1035"/>
    <x v="0"/>
    <s v="Jacob Hirsch Epson LQ-870 Dot Matrix Printer United States"/>
    <s v="Epso"/>
  </r>
  <r>
    <n v="19918"/>
    <x v="4"/>
    <n v="0.09"/>
    <n v="78.8"/>
    <n v="35"/>
    <n v="1889"/>
    <s v="Oscar Bowers"/>
    <x v="2"/>
    <s v="Home Office"/>
    <x v="0"/>
    <x v="10"/>
    <s v="Large Box"/>
    <x v="637"/>
    <n v="90631"/>
    <n v="0.83"/>
    <x v="0"/>
    <x v="1"/>
    <x v="10"/>
    <s v="Kettering"/>
    <n v="45429"/>
    <x v="89"/>
    <n v="2015"/>
    <x v="4"/>
    <n v="17"/>
    <d v="2015-04-21T00:00:00"/>
    <n v="4"/>
    <n v="-1025.0172"/>
    <n v="14"/>
    <x v="1036"/>
    <x v="1"/>
    <s v="Oscar Bowers Space Solutions™ Industrial Galvanized Steel Shelving. United States"/>
    <s v="Spac"/>
  </r>
  <r>
    <n v="23886"/>
    <x v="1"/>
    <n v="0.03"/>
    <n v="320.64"/>
    <n v="29.2"/>
    <n v="1891"/>
    <s v="Gretchen Levine"/>
    <x v="1"/>
    <s v="Home Office"/>
    <x v="1"/>
    <x v="11"/>
    <s v="Jumbo Box"/>
    <x v="638"/>
    <n v="90630"/>
    <n v="0.66"/>
    <x v="0"/>
    <x v="1"/>
    <x v="10"/>
    <s v="Lima"/>
    <n v="45801"/>
    <x v="121"/>
    <n v="2015"/>
    <x v="4"/>
    <n v="5"/>
    <d v="2015-04-07T00:00:00"/>
    <n v="2"/>
    <n v="429.75435600000003"/>
    <n v="7"/>
    <x v="1037"/>
    <x v="0"/>
    <s v="Gretchen Levine Chromcraft 48&quot; x 96&quot; Racetrack Double Pedestal Table United States"/>
    <s v="Chro"/>
  </r>
  <r>
    <n v="22858"/>
    <x v="4"/>
    <n v="0.03"/>
    <n v="180.98"/>
    <n v="26.2"/>
    <n v="1893"/>
    <s v="Melanie Burgess"/>
    <x v="1"/>
    <s v="Consumer"/>
    <x v="1"/>
    <x v="1"/>
    <s v="Jumbo Drum"/>
    <x v="68"/>
    <n v="91262"/>
    <n v="0.59"/>
    <x v="0"/>
    <x v="2"/>
    <x v="33"/>
    <s v="Webster Groves"/>
    <n v="63119"/>
    <x v="138"/>
    <n v="2015"/>
    <x v="4"/>
    <n v="26"/>
    <d v="2015-04-30T00:00:00"/>
    <n v="4"/>
    <n v="588.54"/>
    <n v="5"/>
    <x v="1038"/>
    <x v="0"/>
    <s v="Melanie Burgess Global Ergonomic Managers Chair United States"/>
    <s v="Glob"/>
  </r>
  <r>
    <n v="23260"/>
    <x v="2"/>
    <n v="0"/>
    <n v="300.98"/>
    <n v="164.73"/>
    <n v="1894"/>
    <s v="Maureen Herbert Hood"/>
    <x v="1"/>
    <s v="Home Office"/>
    <x v="1"/>
    <x v="1"/>
    <s v="Jumbo Drum"/>
    <x v="527"/>
    <n v="91261"/>
    <n v="0.56000000000000005"/>
    <x v="0"/>
    <x v="2"/>
    <x v="45"/>
    <s v="Appleton"/>
    <n v="54915"/>
    <x v="152"/>
    <n v="2015"/>
    <x v="2"/>
    <n v="24"/>
    <d v="2015-02-25T00:00:00"/>
    <n v="1"/>
    <n v="2653.2914999999998"/>
    <n v="12"/>
    <x v="1039"/>
    <x v="0"/>
    <s v="Maureen Herbert Hood Global Leather and Oak Executive Chair, Black United States"/>
    <s v="Glob"/>
  </r>
  <r>
    <n v="23261"/>
    <x v="2"/>
    <n v="0.09"/>
    <n v="2.94"/>
    <n v="0.96"/>
    <n v="1894"/>
    <s v="Maureen Herbert Hood"/>
    <x v="2"/>
    <s v="Home Office"/>
    <x v="0"/>
    <x v="0"/>
    <s v="Wrap Bag"/>
    <x v="202"/>
    <n v="91261"/>
    <n v="0.57999999999999996"/>
    <x v="0"/>
    <x v="2"/>
    <x v="45"/>
    <s v="Appleton"/>
    <n v="54915"/>
    <x v="152"/>
    <n v="2015"/>
    <x v="2"/>
    <n v="24"/>
    <d v="2015-02-26T00:00:00"/>
    <n v="2"/>
    <n v="-1.84"/>
    <n v="1"/>
    <x v="1040"/>
    <x v="1"/>
    <s v="Maureen Herbert Hood Newell 343 United States"/>
    <s v="Newe"/>
  </r>
  <r>
    <n v="23237"/>
    <x v="0"/>
    <n v="0.01"/>
    <n v="26.17"/>
    <n v="1.39"/>
    <n v="1894"/>
    <s v="Maureen Herbert Hood"/>
    <x v="2"/>
    <s v="Consumer"/>
    <x v="0"/>
    <x v="4"/>
    <s v="Small Box"/>
    <x v="639"/>
    <n v="91263"/>
    <n v="0.38"/>
    <x v="0"/>
    <x v="2"/>
    <x v="45"/>
    <s v="Appleton"/>
    <n v="54915"/>
    <x v="103"/>
    <n v="2015"/>
    <x v="5"/>
    <n v="18"/>
    <d v="2015-03-19T00:00:00"/>
    <n v="1"/>
    <n v="237.04259999999999"/>
    <n v="13"/>
    <x v="1041"/>
    <x v="0"/>
    <s v="Maureen Herbert Hood Quality Park Security Envelopes United States"/>
    <s v="Qual"/>
  </r>
  <r>
    <n v="19048"/>
    <x v="4"/>
    <n v="7.0000000000000007E-2"/>
    <n v="172.99"/>
    <n v="19.989999999999998"/>
    <n v="1906"/>
    <s v="Penny Tuttle"/>
    <x v="2"/>
    <s v="Corporate"/>
    <x v="0"/>
    <x v="8"/>
    <s v="Small Box"/>
    <x v="640"/>
    <n v="86500"/>
    <n v="0.39"/>
    <x v="0"/>
    <x v="1"/>
    <x v="10"/>
    <s v="Lima"/>
    <n v="45801"/>
    <x v="28"/>
    <n v="2015"/>
    <x v="3"/>
    <n v="17"/>
    <d v="2015-05-17T00:00:00"/>
    <n v="0"/>
    <n v="2502.6851999999999"/>
    <n v="22"/>
    <x v="1042"/>
    <x v="0"/>
    <s v="Penny Tuttle Ibico EB-19 Dual Function Manual Binding System United States"/>
    <s v="Ibic"/>
  </r>
  <r>
    <n v="19049"/>
    <x v="4"/>
    <n v="0.09"/>
    <n v="7.64"/>
    <n v="1.39"/>
    <n v="1907"/>
    <s v="Amy Hall"/>
    <x v="2"/>
    <s v="Corporate"/>
    <x v="0"/>
    <x v="4"/>
    <s v="Small Box"/>
    <x v="448"/>
    <n v="86500"/>
    <n v="0.36"/>
    <x v="0"/>
    <x v="1"/>
    <x v="10"/>
    <s v="Lorain"/>
    <n v="44052"/>
    <x v="28"/>
    <n v="2015"/>
    <x v="3"/>
    <n v="17"/>
    <d v="2015-05-26T00:00:00"/>
    <n v="9"/>
    <n v="0.68800000000000017"/>
    <n v="1"/>
    <x v="1043"/>
    <x v="0"/>
    <s v="Amy Hall #10- 4 1/8&quot; x 9 1/2&quot; Security-Tint Envelopes United States"/>
    <s v="#10-"/>
  </r>
  <r>
    <n v="23812"/>
    <x v="1"/>
    <n v="0.02"/>
    <n v="29.17"/>
    <n v="6.27"/>
    <n v="1910"/>
    <s v="Sean Stephenson"/>
    <x v="2"/>
    <s v="Home Office"/>
    <x v="0"/>
    <x v="8"/>
    <s v="Small Box"/>
    <x v="178"/>
    <n v="91371"/>
    <n v="0.37"/>
    <x v="0"/>
    <x v="3"/>
    <x v="29"/>
    <s v="Peachtree City"/>
    <n v="30269"/>
    <x v="167"/>
    <n v="2015"/>
    <x v="0"/>
    <n v="1"/>
    <d v="2015-01-02T00:00:00"/>
    <n v="1"/>
    <n v="36.905999999999999"/>
    <n v="2"/>
    <x v="1044"/>
    <x v="0"/>
    <s v="Sean Stephenson Binding Machine Supplies United States"/>
    <s v="Bind"/>
  </r>
  <r>
    <n v="18962"/>
    <x v="2"/>
    <n v="0.03"/>
    <n v="11.99"/>
    <n v="5.99"/>
    <n v="1916"/>
    <s v="Marcia Feldman"/>
    <x v="2"/>
    <s v="Home Office"/>
    <x v="2"/>
    <x v="6"/>
    <s v="Medium Box"/>
    <x v="641"/>
    <n v="85893"/>
    <n v="0.36"/>
    <x v="0"/>
    <x v="3"/>
    <x v="40"/>
    <s v="Little Rock"/>
    <n v="72209"/>
    <x v="139"/>
    <n v="2015"/>
    <x v="2"/>
    <n v="27"/>
    <d v="2015-02-28T00:00:00"/>
    <n v="1"/>
    <n v="-216.02980000000002"/>
    <n v="7"/>
    <x v="1045"/>
    <x v="1"/>
    <s v="Marcia Feldman TI 30X Scientific Calculator United States"/>
    <s v="TI 3"/>
  </r>
  <r>
    <n v="18016"/>
    <x v="0"/>
    <n v="0.01"/>
    <n v="125.99"/>
    <n v="8.99"/>
    <n v="1916"/>
    <s v="Marcia Feldman"/>
    <x v="2"/>
    <s v="Home Office"/>
    <x v="2"/>
    <x v="5"/>
    <s v="Small Box"/>
    <x v="307"/>
    <n v="85895"/>
    <n v="0.55000000000000004"/>
    <x v="0"/>
    <x v="3"/>
    <x v="40"/>
    <s v="Little Rock"/>
    <n v="72209"/>
    <x v="125"/>
    <n v="2015"/>
    <x v="4"/>
    <n v="16"/>
    <d v="2015-04-18T00:00:00"/>
    <n v="2"/>
    <n v="-45.471999999999994"/>
    <n v="9"/>
    <x v="1046"/>
    <x v="1"/>
    <s v="Marcia Feldman SC7868i United States"/>
    <s v="SC78"/>
  </r>
  <r>
    <n v="21000"/>
    <x v="3"/>
    <n v="0.08"/>
    <n v="18.7"/>
    <n v="8.99"/>
    <n v="1917"/>
    <s v="Tracy Buckley"/>
    <x v="2"/>
    <s v="Home Office"/>
    <x v="1"/>
    <x v="2"/>
    <s v="Small Pack"/>
    <x v="642"/>
    <n v="85894"/>
    <n v="0.47"/>
    <x v="0"/>
    <x v="3"/>
    <x v="40"/>
    <s v="North Little Rock"/>
    <n v="72113"/>
    <x v="12"/>
    <n v="2015"/>
    <x v="5"/>
    <n v="27"/>
    <d v="2015-03-28T00:00:00"/>
    <n v="1"/>
    <n v="16.136400000000002"/>
    <n v="7"/>
    <x v="1047"/>
    <x v="0"/>
    <s v="Tracy Buckley Executive Impressions 13-1/2&quot; Indoor/Outdoor Wall Clock United States"/>
    <s v="Exec"/>
  </r>
  <r>
    <n v="19967"/>
    <x v="0"/>
    <n v="0.08"/>
    <n v="22.23"/>
    <n v="3.63"/>
    <n v="1917"/>
    <s v="Tracy Buckley"/>
    <x v="2"/>
    <s v="Home Office"/>
    <x v="1"/>
    <x v="2"/>
    <s v="Small Pack"/>
    <x v="643"/>
    <n v="85897"/>
    <n v="0.52"/>
    <x v="0"/>
    <x v="3"/>
    <x v="40"/>
    <s v="North Little Rock"/>
    <n v="72113"/>
    <x v="151"/>
    <n v="2015"/>
    <x v="5"/>
    <n v="1"/>
    <d v="2015-03-03T00:00:00"/>
    <n v="2"/>
    <n v="-29.61"/>
    <n v="10"/>
    <x v="1048"/>
    <x v="1"/>
    <s v="Tracy Buckley Executive Impressions 14&quot; Contract Wall Clock United States"/>
    <s v="Exec"/>
  </r>
  <r>
    <n v="22246"/>
    <x v="4"/>
    <n v="0.1"/>
    <n v="10.44"/>
    <n v="5.75"/>
    <n v="1918"/>
    <s v="Hannah Tyson"/>
    <x v="0"/>
    <s v="Home Office"/>
    <x v="0"/>
    <x v="8"/>
    <s v="Small Box"/>
    <x v="644"/>
    <n v="85898"/>
    <n v="0.39"/>
    <x v="0"/>
    <x v="3"/>
    <x v="40"/>
    <s v="Paragould"/>
    <n v="72450"/>
    <x v="36"/>
    <n v="2015"/>
    <x v="4"/>
    <n v="4"/>
    <d v="2015-04-11T00:00:00"/>
    <n v="7"/>
    <n v="125.72399999999999"/>
    <n v="17"/>
    <x v="622"/>
    <x v="0"/>
    <s v="Hannah Tyson Avery® 3 1/2&quot; Diskette Storage Pages, 10/Pack United States"/>
    <s v="Aver"/>
  </r>
  <r>
    <n v="24971"/>
    <x v="0"/>
    <n v="0"/>
    <n v="195.99"/>
    <n v="8.99"/>
    <n v="1919"/>
    <s v="Nathan Jenkins"/>
    <x v="2"/>
    <s v="Home Office"/>
    <x v="2"/>
    <x v="5"/>
    <s v="Small Box"/>
    <x v="258"/>
    <n v="85896"/>
    <n v="0.6"/>
    <x v="0"/>
    <x v="3"/>
    <x v="40"/>
    <s v="Pine Bluff"/>
    <n v="71603"/>
    <x v="152"/>
    <n v="2015"/>
    <x v="2"/>
    <n v="24"/>
    <d v="2015-02-25T00:00:00"/>
    <n v="1"/>
    <n v="114.88199999999999"/>
    <n v="5"/>
    <x v="1049"/>
    <x v="0"/>
    <s v="Nathan Jenkins T28 WORLD United States"/>
    <s v="T28 "/>
  </r>
  <r>
    <n v="21563"/>
    <x v="0"/>
    <n v="0.02"/>
    <n v="259.70999999999998"/>
    <n v="66.67"/>
    <n v="1927"/>
    <s v="Earl Alston"/>
    <x v="1"/>
    <s v="Home Office"/>
    <x v="1"/>
    <x v="11"/>
    <s v="Jumbo Box"/>
    <x v="112"/>
    <n v="88579"/>
    <n v="0.65"/>
    <x v="0"/>
    <x v="3"/>
    <x v="39"/>
    <s v="Greenville"/>
    <n v="29611"/>
    <x v="92"/>
    <n v="2015"/>
    <x v="2"/>
    <n v="6"/>
    <d v="2015-02-06T00:00:00"/>
    <n v="0"/>
    <n v="-14.448"/>
    <n v="8"/>
    <x v="1050"/>
    <x v="1"/>
    <s v="Earl Alston Bevis Round Bullnose 29&quot; High Table Top United States"/>
    <s v="Bevi"/>
  </r>
  <r>
    <n v="22686"/>
    <x v="1"/>
    <n v="0.1"/>
    <n v="1889.99"/>
    <n v="19.989999999999998"/>
    <n v="1928"/>
    <s v="Gregory R Snow"/>
    <x v="2"/>
    <s v="Home Office"/>
    <x v="0"/>
    <x v="8"/>
    <s v="Small Box"/>
    <x v="645"/>
    <n v="88580"/>
    <n v="0.36"/>
    <x v="0"/>
    <x v="3"/>
    <x v="39"/>
    <s v="Greer"/>
    <n v="29651"/>
    <x v="72"/>
    <n v="2015"/>
    <x v="0"/>
    <n v="21"/>
    <d v="2015-01-21T00:00:00"/>
    <n v="0"/>
    <n v="-42.545999999999999"/>
    <n v="1"/>
    <x v="1051"/>
    <x v="1"/>
    <s v="Gregory R Snow Ibico EPK-21 Electric Binding System United States"/>
    <s v="Ibic"/>
  </r>
  <r>
    <n v="18159"/>
    <x v="4"/>
    <n v="0.06"/>
    <n v="3.58"/>
    <n v="1.63"/>
    <n v="1933"/>
    <s v="William Crawford"/>
    <x v="2"/>
    <s v="Corporate"/>
    <x v="0"/>
    <x v="3"/>
    <s v="Wrap Bag"/>
    <x v="6"/>
    <n v="86687"/>
    <n v="0.36"/>
    <x v="0"/>
    <x v="2"/>
    <x v="7"/>
    <s v="Garland"/>
    <n v="75043"/>
    <x v="47"/>
    <n v="2015"/>
    <x v="4"/>
    <n v="19"/>
    <d v="2015-04-23T00:00:00"/>
    <n v="4"/>
    <n v="14"/>
    <n v="10"/>
    <x v="1052"/>
    <x v="0"/>
    <s v="William Crawford OIC Colored Binder Clips, Assorted Sizes United States"/>
    <s v="OIC "/>
  </r>
  <r>
    <n v="19697"/>
    <x v="4"/>
    <n v="0.04"/>
    <n v="180.98"/>
    <n v="30"/>
    <n v="1934"/>
    <s v="Scott Moore"/>
    <x v="1"/>
    <s v="Home Office"/>
    <x v="1"/>
    <x v="1"/>
    <s v="Jumbo Drum"/>
    <x v="646"/>
    <n v="86688"/>
    <n v="0.69"/>
    <x v="0"/>
    <x v="2"/>
    <x v="7"/>
    <s v="Georgetown"/>
    <n v="78626"/>
    <x v="155"/>
    <n v="2015"/>
    <x v="3"/>
    <n v="30"/>
    <d v="2015-05-30T00:00:00"/>
    <n v="0"/>
    <n v="52.988000000000056"/>
    <n v="3"/>
    <x v="1053"/>
    <x v="0"/>
    <s v="Scott Moore Office Star - Ergonomic Mid Back Chair with 2-Way Adjustable Arms United States"/>
    <s v="Offi"/>
  </r>
  <r>
    <n v="19780"/>
    <x v="2"/>
    <n v="0.01"/>
    <n v="42.98"/>
    <n v="4.62"/>
    <n v="1935"/>
    <s v="Diana Coble Hubbard"/>
    <x v="0"/>
    <s v="Corporate"/>
    <x v="0"/>
    <x v="15"/>
    <s v="Small Box"/>
    <x v="647"/>
    <n v="86686"/>
    <n v="0.56000000000000005"/>
    <x v="0"/>
    <x v="2"/>
    <x v="7"/>
    <s v="Grand Prairie"/>
    <n v="75051"/>
    <x v="4"/>
    <n v="2015"/>
    <x v="4"/>
    <n v="8"/>
    <d v="2015-04-10T00:00:00"/>
    <n v="2"/>
    <n v="285.47370000000001"/>
    <n v="9"/>
    <x v="1054"/>
    <x v="0"/>
    <s v="Diana Coble Hubbard Belkin F9M820V08 8 Outlet Surge United States"/>
    <s v="Belk"/>
  </r>
  <r>
    <n v="19698"/>
    <x v="4"/>
    <n v="0.06"/>
    <n v="3.25"/>
    <n v="49"/>
    <n v="1935"/>
    <s v="Diana Coble Hubbard"/>
    <x v="2"/>
    <s v="Home Office"/>
    <x v="0"/>
    <x v="15"/>
    <s v="Large Box"/>
    <x v="648"/>
    <n v="86688"/>
    <n v="0.56000000000000005"/>
    <x v="0"/>
    <x v="2"/>
    <x v="7"/>
    <s v="Grand Prairie"/>
    <n v="75051"/>
    <x v="155"/>
    <n v="2015"/>
    <x v="3"/>
    <n v="30"/>
    <d v="2015-06-05T00:00:00"/>
    <n v="6"/>
    <n v="10.50800000000001"/>
    <n v="2"/>
    <x v="1055"/>
    <x v="0"/>
    <s v="Diana Coble Hubbard Bravo II™ Megaboss® 12-Amp Hard Body Upright, Replacement Belts, 2 Belts per Pack United States"/>
    <s v="Brav"/>
  </r>
  <r>
    <n v="19699"/>
    <x v="4"/>
    <n v="0.01"/>
    <n v="110.98"/>
    <n v="13.99"/>
    <n v="1935"/>
    <s v="Diana Coble Hubbard"/>
    <x v="2"/>
    <s v="Home Office"/>
    <x v="1"/>
    <x v="2"/>
    <s v="Medium Box"/>
    <x v="649"/>
    <n v="86688"/>
    <n v="0.69"/>
    <x v="0"/>
    <x v="2"/>
    <x v="7"/>
    <s v="Grand Prairie"/>
    <n v="75051"/>
    <x v="155"/>
    <n v="2015"/>
    <x v="3"/>
    <n v="30"/>
    <d v="2015-06-04T00:00:00"/>
    <n v="5"/>
    <n v="1448.7309"/>
    <n v="19"/>
    <x v="1056"/>
    <x v="0"/>
    <s v="Diana Coble Hubbard Rubbermaid ClusterMat Chairmats, Mat Size- 66&quot; x 60&quot;, Lip 20&quot; x 11&quot; -90 Degree Angle United States"/>
    <s v="Rubb"/>
  </r>
  <r>
    <n v="19700"/>
    <x v="4"/>
    <n v="0.05"/>
    <n v="3.95"/>
    <n v="2"/>
    <n v="1935"/>
    <s v="Diana Coble Hubbard"/>
    <x v="0"/>
    <s v="Home Office"/>
    <x v="0"/>
    <x v="3"/>
    <s v="Wrap Bag"/>
    <x v="485"/>
    <n v="86688"/>
    <n v="0.53"/>
    <x v="0"/>
    <x v="2"/>
    <x v="7"/>
    <s v="Grand Prairie"/>
    <n v="75051"/>
    <x v="155"/>
    <n v="2015"/>
    <x v="3"/>
    <n v="30"/>
    <d v="2015-06-07T00:00:00"/>
    <n v="8"/>
    <n v="1.0040000000000004"/>
    <n v="23"/>
    <x v="1057"/>
    <x v="0"/>
    <s v="Diana Coble Hubbard Advantus Map Pennant Flags and Round Head Tacks United States"/>
    <s v="Adva"/>
  </r>
  <r>
    <n v="23551"/>
    <x v="3"/>
    <n v="0.1"/>
    <n v="152.47999999999999"/>
    <n v="4"/>
    <n v="1938"/>
    <s v="Franklin Spencer"/>
    <x v="0"/>
    <s v="Corporate"/>
    <x v="2"/>
    <x v="13"/>
    <s v="Small Box"/>
    <x v="208"/>
    <n v="88870"/>
    <n v="0.79"/>
    <x v="0"/>
    <x v="2"/>
    <x v="13"/>
    <s v="Emporia"/>
    <n v="66801"/>
    <x v="27"/>
    <n v="2015"/>
    <x v="5"/>
    <n v="22"/>
    <d v="2015-03-23T00:00:00"/>
    <n v="1"/>
    <n v="-521.09"/>
    <n v="4"/>
    <x v="1058"/>
    <x v="1"/>
    <s v="Franklin Spencer Adesso Programmable 142-Key Keyboard United States"/>
    <s v="Ades"/>
  </r>
  <r>
    <n v="23550"/>
    <x v="3"/>
    <n v="0.08"/>
    <n v="6.84"/>
    <n v="8.3699999999999992"/>
    <n v="1940"/>
    <s v="Eileen McDonald"/>
    <x v="2"/>
    <s v="Corporate"/>
    <x v="0"/>
    <x v="12"/>
    <s v="Small Pack"/>
    <x v="597"/>
    <n v="88870"/>
    <n v="0.57999999999999996"/>
    <x v="0"/>
    <x v="0"/>
    <x v="17"/>
    <s v="Draper"/>
    <n v="84020"/>
    <x v="27"/>
    <n v="2015"/>
    <x v="5"/>
    <n v="22"/>
    <d v="2015-03-24T00:00:00"/>
    <n v="2"/>
    <n v="-29.49"/>
    <n v="1"/>
    <x v="1059"/>
    <x v="1"/>
    <s v="Eileen McDonald Acme Design Line 8&quot; Stainless Steel Bent Scissors w/Champagne Handles, 3-1/8&quot; Cut United States"/>
    <s v="Acme"/>
  </r>
  <r>
    <n v="25531"/>
    <x v="4"/>
    <n v="0"/>
    <n v="78.650000000000006"/>
    <n v="13.99"/>
    <n v="1940"/>
    <s v="Eileen McDonald"/>
    <x v="2"/>
    <s v="Corporate"/>
    <x v="0"/>
    <x v="15"/>
    <s v="Medium Box"/>
    <x v="650"/>
    <n v="88871"/>
    <n v="0.52"/>
    <x v="0"/>
    <x v="0"/>
    <x v="17"/>
    <s v="Draper"/>
    <n v="84020"/>
    <x v="47"/>
    <n v="2015"/>
    <x v="4"/>
    <n v="19"/>
    <d v="2015-04-26T00:00:00"/>
    <n v="7"/>
    <n v="386.00669999999991"/>
    <n v="7"/>
    <x v="1060"/>
    <x v="0"/>
    <s v="Eileen McDonald Honeywell Quietcare HEPA Air Cleaner United States"/>
    <s v="Hone"/>
  </r>
  <r>
    <n v="25532"/>
    <x v="4"/>
    <n v="0.08"/>
    <n v="122.99"/>
    <n v="70.2"/>
    <n v="1940"/>
    <s v="Eileen McDonald"/>
    <x v="1"/>
    <s v="Corporate"/>
    <x v="1"/>
    <x v="1"/>
    <s v="Jumbo Drum"/>
    <x v="36"/>
    <n v="88871"/>
    <n v="0.74"/>
    <x v="0"/>
    <x v="0"/>
    <x v="17"/>
    <s v="Draper"/>
    <n v="84020"/>
    <x v="47"/>
    <n v="2015"/>
    <x v="4"/>
    <n v="19"/>
    <d v="2015-04-24T00:00:00"/>
    <n v="5"/>
    <n v="-1867.97"/>
    <n v="10"/>
    <x v="1061"/>
    <x v="1"/>
    <s v="Eileen McDonald Global High-Back Leather Tilter, Burgundy United States"/>
    <s v="Glob"/>
  </r>
  <r>
    <n v="20371"/>
    <x v="3"/>
    <n v="0.08"/>
    <n v="90.98"/>
    <n v="56.2"/>
    <n v="1946"/>
    <s v="Teresa Wallace"/>
    <x v="2"/>
    <s v="Consumer"/>
    <x v="1"/>
    <x v="2"/>
    <s v="Medium Box"/>
    <x v="384"/>
    <n v="86331"/>
    <n v="0.74"/>
    <x v="0"/>
    <x v="1"/>
    <x v="19"/>
    <s v="Mount Lebanon"/>
    <n v="15228"/>
    <x v="161"/>
    <n v="2015"/>
    <x v="0"/>
    <n v="26"/>
    <d v="2015-01-28T00:00:00"/>
    <n v="2"/>
    <n v="-1920.9336000000001"/>
    <n v="12"/>
    <x v="1062"/>
    <x v="1"/>
    <s v="Teresa Wallace Eldon ClusterMat Chair Mat with Cordless Antistatic Protection United States"/>
    <s v="Eldo"/>
  </r>
  <r>
    <n v="20372"/>
    <x v="3"/>
    <n v="7.0000000000000007E-2"/>
    <n v="5.98"/>
    <n v="5.35"/>
    <n v="1946"/>
    <s v="Teresa Wallace"/>
    <x v="2"/>
    <s v="Consumer"/>
    <x v="0"/>
    <x v="7"/>
    <s v="Small Box"/>
    <x v="515"/>
    <n v="86331"/>
    <n v="0.4"/>
    <x v="0"/>
    <x v="1"/>
    <x v="19"/>
    <s v="Mount Lebanon"/>
    <n v="15228"/>
    <x v="161"/>
    <n v="2015"/>
    <x v="0"/>
    <n v="26"/>
    <d v="2015-01-28T00:00:00"/>
    <n v="2"/>
    <n v="-37.175200000000004"/>
    <n v="3"/>
    <x v="1063"/>
    <x v="1"/>
    <s v="Teresa Wallace Xerox 1947 United States"/>
    <s v="Xero"/>
  </r>
  <r>
    <n v="21762"/>
    <x v="4"/>
    <n v="0.05"/>
    <n v="424.21"/>
    <n v="110.2"/>
    <n v="1949"/>
    <s v="Dana Waller"/>
    <x v="1"/>
    <s v="Small Business"/>
    <x v="1"/>
    <x v="11"/>
    <s v="Jumbo Box"/>
    <x v="651"/>
    <n v="90415"/>
    <n v="0.67"/>
    <x v="0"/>
    <x v="0"/>
    <x v="5"/>
    <s v="Bozeman"/>
    <n v="59715"/>
    <x v="108"/>
    <n v="2015"/>
    <x v="2"/>
    <n v="1"/>
    <d v="2015-02-05T00:00:00"/>
    <n v="4"/>
    <n v="-213.40280000000001"/>
    <n v="12"/>
    <x v="1064"/>
    <x v="1"/>
    <s v="Dana Waller Bush Advantage Collection® Racetrack Conference Table United States"/>
    <s v="Bush"/>
  </r>
  <r>
    <n v="24793"/>
    <x v="1"/>
    <n v="0.01"/>
    <n v="6.68"/>
    <n v="4.91"/>
    <n v="1950"/>
    <s v="Leslie Shannon"/>
    <x v="2"/>
    <s v="Small Business"/>
    <x v="0"/>
    <x v="7"/>
    <s v="Small Box"/>
    <x v="652"/>
    <n v="90414"/>
    <n v="0.37"/>
    <x v="0"/>
    <x v="0"/>
    <x v="5"/>
    <s v="Butte"/>
    <n v="59750"/>
    <x v="61"/>
    <n v="2015"/>
    <x v="0"/>
    <n v="6"/>
    <d v="2015-01-08T00:00:00"/>
    <n v="2"/>
    <n v="-15.48"/>
    <n v="7"/>
    <x v="1065"/>
    <x v="1"/>
    <s v="Leslie Shannon Xerox 1986 United States"/>
    <s v="Xero"/>
  </r>
  <r>
    <n v="23378"/>
    <x v="0"/>
    <n v="0.09"/>
    <n v="40.98"/>
    <n v="6.5"/>
    <n v="1956"/>
    <s v="Justin Frank"/>
    <x v="2"/>
    <s v="Consumer"/>
    <x v="2"/>
    <x v="13"/>
    <s v="Small Box"/>
    <x v="456"/>
    <n v="89820"/>
    <n v="0.74"/>
    <x v="0"/>
    <x v="0"/>
    <x v="21"/>
    <s v="Louisville"/>
    <n v="80027"/>
    <x v="117"/>
    <n v="2015"/>
    <x v="1"/>
    <n v="19"/>
    <d v="2015-06-21T00:00:00"/>
    <n v="2"/>
    <n v="-50.244999999999997"/>
    <n v="19"/>
    <x v="1066"/>
    <x v="1"/>
    <s v="Justin Frank Targus USB Numeric Keypad United States"/>
    <s v="Targ"/>
  </r>
  <r>
    <n v="21638"/>
    <x v="0"/>
    <n v="0.09"/>
    <n v="77.510000000000005"/>
    <n v="4"/>
    <n v="1957"/>
    <s v="Ted Crowder"/>
    <x v="2"/>
    <s v="Consumer"/>
    <x v="2"/>
    <x v="13"/>
    <s v="Small Box"/>
    <x v="624"/>
    <n v="89818"/>
    <n v="0.76"/>
    <x v="0"/>
    <x v="2"/>
    <x v="33"/>
    <s v="University City"/>
    <n v="63130"/>
    <x v="74"/>
    <n v="2015"/>
    <x v="4"/>
    <n v="7"/>
    <d v="2015-04-09T00:00:00"/>
    <n v="2"/>
    <n v="-387.1044"/>
    <n v="1"/>
    <x v="1067"/>
    <x v="1"/>
    <s v="Ted Crowder Micro Innovations Media Access Pro Keyboard United States"/>
    <s v="Micr"/>
  </r>
  <r>
    <n v="24640"/>
    <x v="4"/>
    <n v="0.09"/>
    <n v="30.98"/>
    <n v="6.5"/>
    <n v="1958"/>
    <s v="Vickie Martinez"/>
    <x v="0"/>
    <s v="Consumer"/>
    <x v="2"/>
    <x v="13"/>
    <s v="Small Box"/>
    <x v="653"/>
    <n v="89819"/>
    <n v="0.64"/>
    <x v="0"/>
    <x v="0"/>
    <x v="6"/>
    <s v="West Linn"/>
    <n v="97068"/>
    <x v="49"/>
    <n v="2015"/>
    <x v="1"/>
    <n v="18"/>
    <d v="2015-06-22T00:00:00"/>
    <n v="4"/>
    <n v="-55.97"/>
    <n v="7"/>
    <x v="1068"/>
    <x v="1"/>
    <s v="Vickie Martinez Belkin ErgoBoard™ Keyboard United States"/>
    <s v="Belk"/>
  </r>
  <r>
    <n v="3956"/>
    <x v="2"/>
    <n v="0"/>
    <n v="20.28"/>
    <n v="14.39"/>
    <n v="1959"/>
    <s v="Bonnie Matthews Rowland"/>
    <x v="2"/>
    <s v="Corporate"/>
    <x v="1"/>
    <x v="2"/>
    <s v="Small Box"/>
    <x v="654"/>
    <n v="28225"/>
    <n v="0.47"/>
    <x v="0"/>
    <x v="3"/>
    <x v="26"/>
    <s v="Miami"/>
    <n v="33916"/>
    <x v="46"/>
    <n v="2015"/>
    <x v="0"/>
    <n v="22"/>
    <d v="2015-01-22T00:00:00"/>
    <n v="0"/>
    <n v="-66.247299999999996"/>
    <n v="9"/>
    <x v="1069"/>
    <x v="1"/>
    <s v="Bonnie Matthews Rowland Career Cubicle Clock, 8 1/4&quot;, Black United States"/>
    <s v="Care"/>
  </r>
  <r>
    <n v="3684"/>
    <x v="4"/>
    <n v="0.02"/>
    <n v="9.99"/>
    <n v="11.59"/>
    <n v="1959"/>
    <s v="Bonnie Matthews Rowland"/>
    <x v="2"/>
    <s v="Home Office"/>
    <x v="0"/>
    <x v="7"/>
    <s v="Small Box"/>
    <x v="655"/>
    <n v="26342"/>
    <n v="0.4"/>
    <x v="0"/>
    <x v="3"/>
    <x v="26"/>
    <s v="Miami"/>
    <n v="33916"/>
    <x v="106"/>
    <n v="2015"/>
    <x v="4"/>
    <n v="18"/>
    <d v="2015-04-27T00:00:00"/>
    <n v="9"/>
    <n v="-171.15770000000001"/>
    <n v="43"/>
    <x v="1070"/>
    <x v="1"/>
    <s v="Bonnie Matthews Rowland Hammermill Color Copier Paper (28Lb. and 96 Bright) United States"/>
    <s v="Hamm"/>
  </r>
  <r>
    <n v="3685"/>
    <x v="4"/>
    <n v="0.02"/>
    <n v="48.04"/>
    <n v="5.79"/>
    <n v="1959"/>
    <s v="Bonnie Matthews Rowland"/>
    <x v="2"/>
    <s v="Home Office"/>
    <x v="0"/>
    <x v="7"/>
    <s v="Small Box"/>
    <x v="310"/>
    <n v="26342"/>
    <n v="0.37"/>
    <x v="0"/>
    <x v="3"/>
    <x v="26"/>
    <s v="Miami"/>
    <n v="33916"/>
    <x v="106"/>
    <n v="2015"/>
    <x v="4"/>
    <n v="18"/>
    <d v="2015-04-23T00:00:00"/>
    <n v="5"/>
    <n v="624.23900000000003"/>
    <n v="74"/>
    <x v="1071"/>
    <x v="0"/>
    <s v="Bonnie Matthews Rowland Xerox 1937 United States"/>
    <s v="Xero"/>
  </r>
  <r>
    <n v="3686"/>
    <x v="4"/>
    <n v="0.04"/>
    <n v="6.68"/>
    <n v="4.91"/>
    <n v="1959"/>
    <s v="Bonnie Matthews Rowland"/>
    <x v="2"/>
    <s v="Home Office"/>
    <x v="0"/>
    <x v="7"/>
    <s v="Small Box"/>
    <x v="652"/>
    <n v="26342"/>
    <n v="0.37"/>
    <x v="0"/>
    <x v="3"/>
    <x v="26"/>
    <s v="Miami"/>
    <n v="33916"/>
    <x v="106"/>
    <n v="2015"/>
    <x v="4"/>
    <n v="18"/>
    <d v="2015-04-25T00:00:00"/>
    <n v="7"/>
    <n v="-14.3241"/>
    <n v="5"/>
    <x v="1072"/>
    <x v="1"/>
    <s v="Bonnie Matthews Rowland Xerox 1986 United States"/>
    <s v="Xero"/>
  </r>
  <r>
    <n v="21685"/>
    <x v="4"/>
    <n v="0.02"/>
    <n v="48.04"/>
    <n v="5.79"/>
    <n v="1962"/>
    <s v="Sean Burton"/>
    <x v="2"/>
    <s v="Home Office"/>
    <x v="0"/>
    <x v="7"/>
    <s v="Small Box"/>
    <x v="310"/>
    <n v="88857"/>
    <n v="0.37"/>
    <x v="0"/>
    <x v="2"/>
    <x v="22"/>
    <s v="Saginaw"/>
    <n v="48601"/>
    <x v="106"/>
    <n v="2015"/>
    <x v="4"/>
    <n v="18"/>
    <d v="2015-04-23T00:00:00"/>
    <n v="5"/>
    <n v="604.01909999999998"/>
    <n v="18"/>
    <x v="1073"/>
    <x v="0"/>
    <s v="Sean Burton Xerox 1937 United States"/>
    <s v="Xero"/>
  </r>
  <r>
    <n v="21686"/>
    <x v="4"/>
    <n v="0.04"/>
    <n v="6.68"/>
    <n v="4.91"/>
    <n v="1962"/>
    <s v="Sean Burton"/>
    <x v="2"/>
    <s v="Home Office"/>
    <x v="0"/>
    <x v="7"/>
    <s v="Small Box"/>
    <x v="652"/>
    <n v="88857"/>
    <n v="0.37"/>
    <x v="0"/>
    <x v="2"/>
    <x v="22"/>
    <s v="Saginaw"/>
    <n v="48601"/>
    <x v="106"/>
    <n v="2015"/>
    <x v="4"/>
    <n v="18"/>
    <d v="2015-04-25T00:00:00"/>
    <n v="7"/>
    <n v="-11.631599999999999"/>
    <n v="1"/>
    <x v="1074"/>
    <x v="1"/>
    <s v="Sean Burton Xerox 1986 United States"/>
    <s v="Xero"/>
  </r>
  <r>
    <n v="22488"/>
    <x v="3"/>
    <n v="0.01"/>
    <n v="78.650000000000006"/>
    <n v="13.99"/>
    <n v="1967"/>
    <s v="Carolyn Hoffman"/>
    <x v="0"/>
    <s v="Small Business"/>
    <x v="0"/>
    <x v="15"/>
    <s v="Medium Box"/>
    <x v="650"/>
    <n v="89456"/>
    <n v="0.52"/>
    <x v="0"/>
    <x v="2"/>
    <x v="25"/>
    <s v="Clinton"/>
    <n v="52732"/>
    <x v="103"/>
    <n v="2015"/>
    <x v="5"/>
    <n v="18"/>
    <d v="2015-03-19T00:00:00"/>
    <n v="1"/>
    <n v="442.36589999999995"/>
    <n v="8"/>
    <x v="1075"/>
    <x v="0"/>
    <s v="Carolyn Hoffman Honeywell Quietcare HEPA Air Cleaner United States"/>
    <s v="Hone"/>
  </r>
  <r>
    <n v="26220"/>
    <x v="3"/>
    <n v="0.02"/>
    <n v="11.58"/>
    <n v="5.72"/>
    <n v="1971"/>
    <s v="Marsha Roy"/>
    <x v="2"/>
    <s v="Corporate"/>
    <x v="0"/>
    <x v="4"/>
    <s v="Small Box"/>
    <x v="240"/>
    <n v="91550"/>
    <n v="0.35"/>
    <x v="0"/>
    <x v="3"/>
    <x v="37"/>
    <s v="Tupelo"/>
    <n v="38801"/>
    <x v="174"/>
    <n v="2015"/>
    <x v="0"/>
    <n v="18"/>
    <d v="2015-01-19T00:00:00"/>
    <n v="1"/>
    <n v="-259.75599999999997"/>
    <n v="3"/>
    <x v="234"/>
    <x v="1"/>
    <s v="Marsha Roy Peel &amp; Seel® Recycled Catalog Envelopes, Brown United States"/>
    <s v="Peel"/>
  </r>
  <r>
    <n v="26223"/>
    <x v="3"/>
    <n v="0.05"/>
    <n v="350.99"/>
    <n v="39"/>
    <n v="1972"/>
    <s v="Priscilla Brandon"/>
    <x v="1"/>
    <s v="Corporate"/>
    <x v="1"/>
    <x v="1"/>
    <s v="Jumbo Drum"/>
    <x v="455"/>
    <n v="91550"/>
    <n v="0.55000000000000004"/>
    <x v="0"/>
    <x v="1"/>
    <x v="19"/>
    <s v="Willow Grove"/>
    <n v="19090"/>
    <x v="174"/>
    <n v="2015"/>
    <x v="0"/>
    <n v="18"/>
    <d v="2015-01-20T00:00:00"/>
    <n v="2"/>
    <n v="1469.7275999999999"/>
    <n v="6"/>
    <x v="1076"/>
    <x v="0"/>
    <s v="Priscilla Brandon Global Leather Executive Chair United States"/>
    <s v="Glob"/>
  </r>
  <r>
    <n v="26224"/>
    <x v="3"/>
    <n v="0.04"/>
    <n v="15.99"/>
    <n v="9.4"/>
    <n v="1972"/>
    <s v="Priscilla Brandon"/>
    <x v="0"/>
    <s v="Corporate"/>
    <x v="2"/>
    <x v="6"/>
    <s v="Small Box"/>
    <x v="616"/>
    <n v="91550"/>
    <n v="0.49"/>
    <x v="0"/>
    <x v="1"/>
    <x v="19"/>
    <s v="Willow Grove"/>
    <n v="19090"/>
    <x v="174"/>
    <n v="2015"/>
    <x v="0"/>
    <n v="18"/>
    <d v="2015-01-20T00:00:00"/>
    <n v="2"/>
    <n v="-83.553060000000002"/>
    <n v="5"/>
    <x v="1077"/>
    <x v="1"/>
    <s v="Priscilla Brandon AT&amp;T Black Trimline Phone, Model 210 United States"/>
    <s v="AT&amp;T"/>
  </r>
  <r>
    <n v="18795"/>
    <x v="3"/>
    <n v="0.09"/>
    <n v="20.48"/>
    <n v="6.32"/>
    <n v="1974"/>
    <s v="Robert Brantley"/>
    <x v="2"/>
    <s v="Consumer"/>
    <x v="0"/>
    <x v="15"/>
    <s v="Small Box"/>
    <x v="656"/>
    <n v="89040"/>
    <n v="0.57999999999999996"/>
    <x v="0"/>
    <x v="2"/>
    <x v="22"/>
    <s v="Dearborn Heights"/>
    <n v="48127"/>
    <x v="135"/>
    <n v="2015"/>
    <x v="3"/>
    <n v="20"/>
    <d v="2015-05-21T00:00:00"/>
    <n v="1"/>
    <n v="-16.89"/>
    <n v="5"/>
    <x v="1078"/>
    <x v="1"/>
    <s v="Robert Brantley Kensington 6 Outlet Guardian Standard Surge Protector United States"/>
    <s v="Kens"/>
  </r>
  <r>
    <n v="18796"/>
    <x v="3"/>
    <n v="0.06"/>
    <n v="15.67"/>
    <n v="1.39"/>
    <n v="1974"/>
    <s v="Robert Brantley"/>
    <x v="2"/>
    <s v="Consumer"/>
    <x v="0"/>
    <x v="4"/>
    <s v="Small Box"/>
    <x v="598"/>
    <n v="89040"/>
    <n v="0.38"/>
    <x v="0"/>
    <x v="2"/>
    <x v="22"/>
    <s v="Dearborn Heights"/>
    <n v="48127"/>
    <x v="135"/>
    <n v="2015"/>
    <x v="3"/>
    <n v="20"/>
    <d v="2015-05-21T00:00:00"/>
    <n v="1"/>
    <n v="25.51"/>
    <n v="3"/>
    <x v="1079"/>
    <x v="0"/>
    <s v="Robert Brantley #10 White Business Envelopes,4 1/8 x 9 1/2 United States"/>
    <s v="#10 "/>
  </r>
  <r>
    <n v="25731"/>
    <x v="2"/>
    <n v="0.05"/>
    <n v="70.98"/>
    <n v="46.74"/>
    <n v="1976"/>
    <s v="Sherri F Vogel"/>
    <x v="1"/>
    <s v="Consumer"/>
    <x v="1"/>
    <x v="14"/>
    <s v="Jumbo Box"/>
    <x v="311"/>
    <n v="89039"/>
    <n v="0.56000000000000005"/>
    <x v="0"/>
    <x v="2"/>
    <x v="22"/>
    <s v="East Lansing"/>
    <n v="48823"/>
    <x v="56"/>
    <n v="2015"/>
    <x v="0"/>
    <n v="10"/>
    <d v="2015-01-11T00:00:00"/>
    <n v="1"/>
    <n v="-850.65239999999994"/>
    <n v="8"/>
    <x v="1080"/>
    <x v="1"/>
    <s v="Sherri F Vogel Hon Metal Bookcases, Putty United States"/>
    <s v="Hon "/>
  </r>
  <r>
    <n v="25732"/>
    <x v="2"/>
    <n v="0.05"/>
    <n v="11.55"/>
    <n v="2.36"/>
    <n v="1976"/>
    <s v="Sherri F Vogel"/>
    <x v="2"/>
    <s v="Consumer"/>
    <x v="0"/>
    <x v="0"/>
    <s v="Wrap Bag"/>
    <x v="99"/>
    <n v="89039"/>
    <n v="0.55000000000000004"/>
    <x v="0"/>
    <x v="2"/>
    <x v="22"/>
    <s v="East Lansing"/>
    <n v="48823"/>
    <x v="56"/>
    <n v="2015"/>
    <x v="0"/>
    <n v="10"/>
    <d v="2015-01-12T00:00:00"/>
    <n v="2"/>
    <n v="98.525099999999981"/>
    <n v="12"/>
    <x v="1081"/>
    <x v="0"/>
    <s v="Sherri F Vogel Newell 309 United States"/>
    <s v="Newe"/>
  </r>
  <r>
    <n v="24887"/>
    <x v="2"/>
    <n v="0.06"/>
    <n v="40.99"/>
    <n v="17.48"/>
    <n v="1976"/>
    <s v="Sherri F Vogel"/>
    <x v="2"/>
    <s v="Consumer"/>
    <x v="0"/>
    <x v="7"/>
    <s v="Small Box"/>
    <x v="399"/>
    <n v="89041"/>
    <n v="0.36"/>
    <x v="0"/>
    <x v="2"/>
    <x v="22"/>
    <s v="East Lansing"/>
    <n v="48823"/>
    <x v="165"/>
    <n v="2015"/>
    <x v="5"/>
    <n v="23"/>
    <d v="2015-03-25T00:00:00"/>
    <n v="2"/>
    <n v="214.23"/>
    <n v="14"/>
    <x v="1082"/>
    <x v="0"/>
    <s v="Sherri F Vogel Xerox 1893 United States"/>
    <s v="Xero"/>
  </r>
  <r>
    <n v="21692"/>
    <x v="1"/>
    <n v="0.05"/>
    <n v="20.99"/>
    <n v="3.3"/>
    <n v="1979"/>
    <s v="Marianne Weiner Ennis"/>
    <x v="2"/>
    <s v="Corporate"/>
    <x v="2"/>
    <x v="5"/>
    <s v="Small Pack"/>
    <x v="321"/>
    <n v="87757"/>
    <n v="0.81"/>
    <x v="0"/>
    <x v="0"/>
    <x v="21"/>
    <s v="Littleton"/>
    <n v="80122"/>
    <x v="130"/>
    <n v="2015"/>
    <x v="3"/>
    <n v="5"/>
    <d v="2015-05-06T00:00:00"/>
    <n v="1"/>
    <n v="21.883400000000023"/>
    <n v="4"/>
    <x v="1083"/>
    <x v="0"/>
    <s v="Marianne Weiner Ennis Accessory39 United States"/>
    <s v="Acce"/>
  </r>
  <r>
    <n v="24935"/>
    <x v="1"/>
    <n v="0.1"/>
    <n v="7.37"/>
    <n v="5.53"/>
    <n v="1984"/>
    <s v="Lynne Wilcox"/>
    <x v="2"/>
    <s v="Consumer"/>
    <x v="2"/>
    <x v="13"/>
    <s v="Small Pack"/>
    <x v="95"/>
    <n v="91258"/>
    <n v="0.69"/>
    <x v="0"/>
    <x v="3"/>
    <x v="39"/>
    <s v="Hilton Head Island"/>
    <n v="29915"/>
    <x v="41"/>
    <n v="2015"/>
    <x v="3"/>
    <n v="16"/>
    <d v="2015-05-16T00:00:00"/>
    <n v="0"/>
    <n v="290.202"/>
    <n v="38"/>
    <x v="1084"/>
    <x v="0"/>
    <s v="Lynne Wilcox Imation 3.5&quot; Unformatted DS/HD Diskettes, 10/Box United States"/>
    <s v="Imat"/>
  </r>
  <r>
    <n v="20568"/>
    <x v="1"/>
    <n v="0.01"/>
    <n v="15.31"/>
    <n v="8.7799999999999994"/>
    <n v="1986"/>
    <s v="Lynda Rosenthal"/>
    <x v="2"/>
    <s v="Home Office"/>
    <x v="0"/>
    <x v="10"/>
    <s v="Small Box"/>
    <x v="657"/>
    <n v="90888"/>
    <n v="0.56999999999999995"/>
    <x v="0"/>
    <x v="2"/>
    <x v="7"/>
    <s v="Midland"/>
    <n v="79701"/>
    <x v="166"/>
    <n v="2015"/>
    <x v="3"/>
    <n v="6"/>
    <d v="2015-05-07T00:00:00"/>
    <n v="1"/>
    <n v="12.146000000000008"/>
    <n v="23"/>
    <x v="1085"/>
    <x v="0"/>
    <s v="Lynda Rosenthal Eldon Jumbo ProFile™ Portable File Boxes Graphite/Black United States"/>
    <s v="Eldo"/>
  </r>
  <r>
    <n v="20569"/>
    <x v="1"/>
    <n v="0.05"/>
    <n v="7.99"/>
    <n v="5.03"/>
    <n v="1986"/>
    <s v="Lynda Rosenthal"/>
    <x v="0"/>
    <s v="Home Office"/>
    <x v="2"/>
    <x v="5"/>
    <s v="Medium Box"/>
    <x v="145"/>
    <n v="90888"/>
    <n v="0.6"/>
    <x v="0"/>
    <x v="2"/>
    <x v="7"/>
    <s v="Midland"/>
    <n v="79701"/>
    <x v="166"/>
    <n v="2015"/>
    <x v="3"/>
    <n v="6"/>
    <d v="2015-05-08T00:00:00"/>
    <n v="2"/>
    <n v="5.6870000000000083"/>
    <n v="4"/>
    <x v="1086"/>
    <x v="0"/>
    <s v="Lynda Rosenthal Bell Sonecor JB700 Caller ID United States"/>
    <s v="Bell"/>
  </r>
  <r>
    <n v="19336"/>
    <x v="0"/>
    <n v="0.05"/>
    <n v="20.98"/>
    <n v="21.2"/>
    <n v="1988"/>
    <s v="Anna Burgess"/>
    <x v="2"/>
    <s v="Home Office"/>
    <x v="1"/>
    <x v="2"/>
    <s v="Medium Box"/>
    <x v="658"/>
    <n v="89999"/>
    <n v="0.78"/>
    <x v="0"/>
    <x v="0"/>
    <x v="17"/>
    <s v="Draper"/>
    <n v="84020"/>
    <x v="35"/>
    <n v="2015"/>
    <x v="0"/>
    <n v="3"/>
    <d v="2015-01-04T00:00:00"/>
    <n v="1"/>
    <n v="-181.102"/>
    <n v="3"/>
    <x v="1087"/>
    <x v="1"/>
    <s v="Anna Burgess 36X48 HARDFLOOR CHAIRMAT United States"/>
    <s v="36X4"/>
  </r>
  <r>
    <n v="22600"/>
    <x v="1"/>
    <n v="0.04"/>
    <n v="355.98"/>
    <n v="58.92"/>
    <n v="1989"/>
    <s v="David Weaver"/>
    <x v="1"/>
    <s v="Home Office"/>
    <x v="1"/>
    <x v="1"/>
    <s v="Jumbo Drum"/>
    <x v="464"/>
    <n v="90000"/>
    <n v="0.64"/>
    <x v="0"/>
    <x v="0"/>
    <x v="17"/>
    <s v="Holladay"/>
    <n v="84117"/>
    <x v="72"/>
    <n v="2015"/>
    <x v="0"/>
    <n v="21"/>
    <d v="2015-01-22T00:00:00"/>
    <n v="1"/>
    <n v="882.93000000000006"/>
    <n v="8"/>
    <x v="1088"/>
    <x v="0"/>
    <s v="David Weaver Hon 4700 Series Mobuis™ Mid-Back Task Chairs with Adjustable Arms United States"/>
    <s v="Hon "/>
  </r>
  <r>
    <n v="22601"/>
    <x v="1"/>
    <n v="0.09"/>
    <n v="19.98"/>
    <n v="8.68"/>
    <n v="1989"/>
    <s v="David Weaver"/>
    <x v="2"/>
    <s v="Home Office"/>
    <x v="0"/>
    <x v="7"/>
    <s v="Small Box"/>
    <x v="441"/>
    <n v="90000"/>
    <n v="0.37"/>
    <x v="0"/>
    <x v="0"/>
    <x v="17"/>
    <s v="Holladay"/>
    <n v="84117"/>
    <x v="72"/>
    <n v="2015"/>
    <x v="0"/>
    <n v="21"/>
    <d v="2015-01-22T00:00:00"/>
    <n v="1"/>
    <n v="6.6803999999999988"/>
    <n v="5"/>
    <x v="1089"/>
    <x v="0"/>
    <s v="David Weaver Southworth 25% Cotton Premium Laser Paper and Envelopes United States"/>
    <s v="Sout"/>
  </r>
  <r>
    <n v="20554"/>
    <x v="0"/>
    <n v="0.01"/>
    <n v="30.98"/>
    <n v="6.5"/>
    <n v="1989"/>
    <s v="David Weaver"/>
    <x v="2"/>
    <s v="Corporate"/>
    <x v="2"/>
    <x v="13"/>
    <s v="Small Box"/>
    <x v="653"/>
    <n v="90001"/>
    <n v="0.64"/>
    <x v="0"/>
    <x v="0"/>
    <x v="17"/>
    <s v="Holladay"/>
    <n v="84117"/>
    <x v="7"/>
    <n v="2015"/>
    <x v="3"/>
    <n v="15"/>
    <d v="2015-05-16T00:00:00"/>
    <n v="1"/>
    <n v="46.29"/>
    <n v="11"/>
    <x v="1090"/>
    <x v="0"/>
    <s v="David Weaver Belkin ErgoBoard™ Keyboard United States"/>
    <s v="Belk"/>
  </r>
  <r>
    <n v="20555"/>
    <x v="0"/>
    <n v="0.01"/>
    <n v="40.99"/>
    <n v="19.989999999999998"/>
    <n v="1989"/>
    <s v="David Weaver"/>
    <x v="2"/>
    <s v="Corporate"/>
    <x v="0"/>
    <x v="7"/>
    <s v="Small Box"/>
    <x v="659"/>
    <n v="90001"/>
    <n v="0.36"/>
    <x v="0"/>
    <x v="0"/>
    <x v="17"/>
    <s v="Holladay"/>
    <n v="84117"/>
    <x v="7"/>
    <n v="2015"/>
    <x v="3"/>
    <n v="15"/>
    <d v="2015-05-18T00:00:00"/>
    <n v="3"/>
    <n v="177.79"/>
    <n v="11"/>
    <x v="1091"/>
    <x v="0"/>
    <s v="David Weaver White Dual Perf Computer Printout Paper, 2700 Sheets, 1 Part, Heavyweight, 20 lbs., 14 7/8 x 11 United States"/>
    <s v="Whit"/>
  </r>
  <r>
    <n v="21723"/>
    <x v="3"/>
    <n v="0.1"/>
    <n v="1.6"/>
    <n v="1.29"/>
    <n v="1989"/>
    <s v="David Weaver"/>
    <x v="2"/>
    <s v="Home Office"/>
    <x v="0"/>
    <x v="0"/>
    <s v="Wrap Bag"/>
    <x v="660"/>
    <n v="90003"/>
    <n v="0.42"/>
    <x v="0"/>
    <x v="0"/>
    <x v="17"/>
    <s v="Holladay"/>
    <n v="84117"/>
    <x v="122"/>
    <n v="2015"/>
    <x v="4"/>
    <n v="30"/>
    <d v="2015-04-30T00:00:00"/>
    <n v="0"/>
    <n v="-14.990400000000001"/>
    <n v="11"/>
    <x v="1092"/>
    <x v="1"/>
    <s v="David Weaver Sanford Pocket Accent® Highlighters United States"/>
    <s v="Sanf"/>
  </r>
  <r>
    <n v="25417"/>
    <x v="3"/>
    <n v="0"/>
    <n v="47.9"/>
    <n v="5.86"/>
    <n v="1991"/>
    <s v="Paula Hubbard"/>
    <x v="2"/>
    <s v="Home Office"/>
    <x v="0"/>
    <x v="7"/>
    <s v="Small Box"/>
    <x v="661"/>
    <n v="90002"/>
    <n v="0.37"/>
    <x v="0"/>
    <x v="0"/>
    <x v="17"/>
    <s v="Kearns"/>
    <n v="84118"/>
    <x v="11"/>
    <n v="2015"/>
    <x v="2"/>
    <n v="22"/>
    <d v="2015-02-24T00:00:00"/>
    <n v="2"/>
    <n v="638.38109999999995"/>
    <n v="18"/>
    <x v="1093"/>
    <x v="0"/>
    <s v="Paula Hubbard Xerox 1938 United States"/>
    <s v="Xero"/>
  </r>
  <r>
    <n v="19797"/>
    <x v="1"/>
    <n v="0.1"/>
    <n v="125.99"/>
    <n v="8.99"/>
    <n v="1997"/>
    <s v="Harriet Bowman"/>
    <x v="2"/>
    <s v="Consumer"/>
    <x v="2"/>
    <x v="5"/>
    <s v="Small Box"/>
    <x v="322"/>
    <n v="90333"/>
    <n v="0.56999999999999995"/>
    <x v="0"/>
    <x v="3"/>
    <x v="39"/>
    <s v="Hilton Head Island"/>
    <n v="29915"/>
    <x v="51"/>
    <n v="2015"/>
    <x v="0"/>
    <n v="25"/>
    <d v="2015-01-28T00:00:00"/>
    <n v="3"/>
    <n v="17.652000000000001"/>
    <n v="4"/>
    <x v="1094"/>
    <x v="0"/>
    <s v="Harriet Bowman 5170i United States"/>
    <s v="5170"/>
  </r>
  <r>
    <n v="19581"/>
    <x v="3"/>
    <n v="0.01"/>
    <n v="16.48"/>
    <n v="1.99"/>
    <n v="1997"/>
    <s v="Harriet Bowman"/>
    <x v="2"/>
    <s v="Consumer"/>
    <x v="2"/>
    <x v="13"/>
    <s v="Small Pack"/>
    <x v="524"/>
    <n v="90334"/>
    <n v="0.42"/>
    <x v="0"/>
    <x v="3"/>
    <x v="39"/>
    <s v="Hilton Head Island"/>
    <n v="29915"/>
    <x v="163"/>
    <n v="2015"/>
    <x v="3"/>
    <n v="7"/>
    <d v="2015-05-08T00:00:00"/>
    <n v="1"/>
    <n v="739.67399999999998"/>
    <n v="7"/>
    <x v="1095"/>
    <x v="0"/>
    <s v="Harriet Bowman Maxell DVD-RAM Discs United States"/>
    <s v="Maxe"/>
  </r>
  <r>
    <n v="21003"/>
    <x v="4"/>
    <n v="0"/>
    <n v="24.92"/>
    <n v="12.98"/>
    <n v="1997"/>
    <s v="Harriet Bowman"/>
    <x v="2"/>
    <s v="Consumer"/>
    <x v="0"/>
    <x v="8"/>
    <s v="Small Box"/>
    <x v="662"/>
    <n v="90335"/>
    <n v="0.39"/>
    <x v="0"/>
    <x v="3"/>
    <x v="39"/>
    <s v="Hilton Head Island"/>
    <n v="29915"/>
    <x v="42"/>
    <n v="2015"/>
    <x v="1"/>
    <n v="2"/>
    <d v="2015-06-02T00:00:00"/>
    <n v="0"/>
    <n v="-23.155999999999999"/>
    <n v="1"/>
    <x v="1096"/>
    <x v="1"/>
    <s v="Harriet Bowman GBC Standard Therm-A-Bind Covers United States"/>
    <s v="GBC "/>
  </r>
  <r>
    <n v="20392"/>
    <x v="1"/>
    <n v="0.06"/>
    <n v="4.42"/>
    <n v="4.99"/>
    <n v="1998"/>
    <s v="Judy Frazier"/>
    <x v="2"/>
    <s v="Corporate"/>
    <x v="0"/>
    <x v="4"/>
    <s v="Small Box"/>
    <x v="7"/>
    <n v="90568"/>
    <n v="0.38"/>
    <x v="0"/>
    <x v="1"/>
    <x v="4"/>
    <s v="East Massapequa"/>
    <n v="11758"/>
    <x v="26"/>
    <n v="2015"/>
    <x v="1"/>
    <n v="3"/>
    <d v="2015-06-05T00:00:00"/>
    <n v="2"/>
    <n v="-10.435"/>
    <n v="3"/>
    <x v="1097"/>
    <x v="1"/>
    <s v="Judy Frazier Grip Seal Envelopes United States"/>
    <s v="Grip"/>
  </r>
  <r>
    <n v="24075"/>
    <x v="3"/>
    <n v="0.06"/>
    <n v="4.24"/>
    <n v="5.41"/>
    <n v="2004"/>
    <s v="James Dickinson Ball"/>
    <x v="2"/>
    <s v="Home Office"/>
    <x v="0"/>
    <x v="8"/>
    <s v="Small Box"/>
    <x v="21"/>
    <n v="91277"/>
    <n v="0.35"/>
    <x v="0"/>
    <x v="0"/>
    <x v="5"/>
    <s v="Bozeman"/>
    <n v="59715"/>
    <x v="89"/>
    <n v="2015"/>
    <x v="4"/>
    <n v="17"/>
    <d v="2015-04-19T00:00:00"/>
    <n v="2"/>
    <n v="-78.916679999999999"/>
    <n v="10"/>
    <x v="1098"/>
    <x v="1"/>
    <s v="James Dickinson Ball Storex DuraTech Recycled Plastic Frosted Binders United States"/>
    <s v="Stor"/>
  </r>
  <r>
    <n v="24076"/>
    <x v="3"/>
    <n v="0.04"/>
    <n v="6783.02"/>
    <n v="24.49"/>
    <n v="2004"/>
    <s v="James Dickinson Ball"/>
    <x v="2"/>
    <s v="Home Office"/>
    <x v="2"/>
    <x v="6"/>
    <s v="Large Box"/>
    <x v="458"/>
    <n v="91277"/>
    <n v="0.39"/>
    <x v="0"/>
    <x v="0"/>
    <x v="5"/>
    <s v="Bozeman"/>
    <n v="59715"/>
    <x v="89"/>
    <n v="2015"/>
    <x v="4"/>
    <n v="17"/>
    <d v="2015-04-19T00:00:00"/>
    <n v="2"/>
    <n v="-13562.637407999999"/>
    <n v="1"/>
    <x v="1099"/>
    <x v="1"/>
    <s v="James Dickinson Ball Polycom ViewStation™ ISDN Videoconferencing Unit United States"/>
    <s v="Poly"/>
  </r>
  <r>
    <n v="25251"/>
    <x v="1"/>
    <n v="0.03"/>
    <n v="5.78"/>
    <n v="5.37"/>
    <n v="2006"/>
    <s v="Cynthia Khan"/>
    <x v="2"/>
    <s v="Home Office"/>
    <x v="0"/>
    <x v="7"/>
    <s v="Small Box"/>
    <x v="663"/>
    <n v="88798"/>
    <n v="0.36"/>
    <x v="0"/>
    <x v="0"/>
    <x v="21"/>
    <s v="Durango"/>
    <n v="81301"/>
    <x v="93"/>
    <n v="2015"/>
    <x v="5"/>
    <n v="5"/>
    <d v="2015-03-06T00:00:00"/>
    <n v="1"/>
    <n v="-63.35"/>
    <n v="15"/>
    <x v="1100"/>
    <x v="1"/>
    <s v="Cynthia Khan Xerox 1950 United States"/>
    <s v="Xero"/>
  </r>
  <r>
    <n v="20006"/>
    <x v="3"/>
    <n v="0.1"/>
    <n v="10.48"/>
    <n v="2.89"/>
    <n v="2016"/>
    <s v="Wayne Bean"/>
    <x v="2"/>
    <s v="Corporate"/>
    <x v="0"/>
    <x v="0"/>
    <s v="Small Pack"/>
    <x v="626"/>
    <n v="86874"/>
    <n v="0.6"/>
    <x v="0"/>
    <x v="2"/>
    <x v="22"/>
    <s v="Southgate"/>
    <n v="48195"/>
    <x v="49"/>
    <n v="2015"/>
    <x v="1"/>
    <n v="18"/>
    <d v="2015-06-19T00:00:00"/>
    <n v="1"/>
    <n v="-8.9039999999999999"/>
    <n v="4"/>
    <x v="1101"/>
    <x v="1"/>
    <s v="Wayne Bean Staples Battery-Operated Desktop Pencil Sharpener United States"/>
    <s v="Stap"/>
  </r>
  <r>
    <n v="18989"/>
    <x v="0"/>
    <n v="7.0000000000000007E-2"/>
    <n v="39.479999999999997"/>
    <n v="1.99"/>
    <n v="2014"/>
    <s v="Cathy Simon"/>
    <x v="2"/>
    <s v="Home Office"/>
    <x v="2"/>
    <x v="13"/>
    <s v="Small Pack"/>
    <x v="246"/>
    <n v="88367"/>
    <n v="0.54"/>
    <x v="0"/>
    <x v="2"/>
    <x v="25"/>
    <s v="Council Bluffs"/>
    <n v="51503"/>
    <x v="27"/>
    <n v="2015"/>
    <x v="5"/>
    <n v="22"/>
    <d v="2015-03-24T00:00:00"/>
    <n v="2"/>
    <n v="88.72"/>
    <n v="4"/>
    <x v="1102"/>
    <x v="0"/>
    <s v="Cathy Simon 80 Minute CD-R Spindle, 100/Pack - Staples United States"/>
    <s v="80 M"/>
  </r>
  <r>
    <n v="18990"/>
    <x v="0"/>
    <n v="0"/>
    <n v="4.91"/>
    <n v="0.5"/>
    <n v="2014"/>
    <s v="Cathy Simon"/>
    <x v="2"/>
    <s v="Home Office"/>
    <x v="0"/>
    <x v="9"/>
    <s v="Small Box"/>
    <x v="41"/>
    <n v="88367"/>
    <n v="0.36"/>
    <x v="0"/>
    <x v="2"/>
    <x v="25"/>
    <s v="Council Bluffs"/>
    <n v="51503"/>
    <x v="27"/>
    <n v="2015"/>
    <x v="5"/>
    <n v="22"/>
    <d v="2015-03-24T00:00:00"/>
    <n v="2"/>
    <n v="7.2518999999999991"/>
    <n v="2"/>
    <x v="1103"/>
    <x v="0"/>
    <s v="Cathy Simon Avery 493 United States"/>
    <s v="Aver"/>
  </r>
  <r>
    <n v="21573"/>
    <x v="2"/>
    <n v="0.06"/>
    <n v="6.48"/>
    <n v="7.49"/>
    <n v="2014"/>
    <s v="Cathy Simon"/>
    <x v="2"/>
    <s v="Home Office"/>
    <x v="0"/>
    <x v="7"/>
    <s v="Small Box"/>
    <x v="664"/>
    <n v="88368"/>
    <n v="0.37"/>
    <x v="0"/>
    <x v="2"/>
    <x v="25"/>
    <s v="Council Bluffs"/>
    <n v="51503"/>
    <x v="36"/>
    <n v="2015"/>
    <x v="4"/>
    <n v="4"/>
    <d v="2015-04-04T00:00:00"/>
    <n v="0"/>
    <n v="-191.49"/>
    <n v="12"/>
    <x v="1104"/>
    <x v="1"/>
    <s v="Cathy Simon Xerox 220 United States"/>
    <s v="Xero"/>
  </r>
  <r>
    <n v="25557"/>
    <x v="2"/>
    <n v="0.02"/>
    <n v="120.98"/>
    <n v="58.64"/>
    <n v="2020"/>
    <s v="Erika Jordan"/>
    <x v="1"/>
    <s v="Home Office"/>
    <x v="1"/>
    <x v="14"/>
    <s v="Jumbo Box"/>
    <x v="665"/>
    <n v="86933"/>
    <n v="0.75"/>
    <x v="0"/>
    <x v="1"/>
    <x v="19"/>
    <s v="Plum"/>
    <n v="15239"/>
    <x v="169"/>
    <n v="2015"/>
    <x v="2"/>
    <n v="13"/>
    <d v="2015-02-15T00:00:00"/>
    <n v="2"/>
    <n v="-1330.5"/>
    <n v="11"/>
    <x v="1105"/>
    <x v="1"/>
    <s v="Erika Jordan O'Sullivan Living Dimensions 2-Shelf Bookcases United States"/>
    <s v="O'Su"/>
  </r>
  <r>
    <n v="22145"/>
    <x v="2"/>
    <n v="0.04"/>
    <n v="120.97"/>
    <n v="7.11"/>
    <n v="2030"/>
    <s v="Lindsay O'Connell"/>
    <x v="2"/>
    <s v="Corporate"/>
    <x v="2"/>
    <x v="6"/>
    <s v="Medium Box"/>
    <x v="666"/>
    <n v="91059"/>
    <n v="0.36"/>
    <x v="0"/>
    <x v="2"/>
    <x v="7"/>
    <s v="Greenville"/>
    <n v="75401"/>
    <x v="83"/>
    <n v="2015"/>
    <x v="5"/>
    <n v="17"/>
    <d v="2015-03-17T00:00:00"/>
    <n v="0"/>
    <n v="1320.5495999999998"/>
    <n v="16"/>
    <x v="1106"/>
    <x v="0"/>
    <s v="Lindsay O'Connell Canon BP1200DH 12-Digit Bubble Jet Printing Calculator United States"/>
    <s v="Cano"/>
  </r>
  <r>
    <n v="22146"/>
    <x v="2"/>
    <n v="0"/>
    <n v="195.99"/>
    <n v="4.2"/>
    <n v="2030"/>
    <s v="Lindsay O'Connell"/>
    <x v="2"/>
    <s v="Corporate"/>
    <x v="2"/>
    <x v="5"/>
    <s v="Small Box"/>
    <x v="667"/>
    <n v="91059"/>
    <n v="0.6"/>
    <x v="0"/>
    <x v="2"/>
    <x v="7"/>
    <s v="Greenville"/>
    <n v="75401"/>
    <x v="83"/>
    <n v="2015"/>
    <x v="5"/>
    <n v="17"/>
    <d v="2015-03-19T00:00:00"/>
    <n v="2"/>
    <n v="1585.5030000000002"/>
    <n v="16"/>
    <x v="1107"/>
    <x v="0"/>
    <s v="Lindsay O'Connell 688 United States"/>
    <s v="688"/>
  </r>
  <r>
    <n v="20654"/>
    <x v="3"/>
    <n v="0.03"/>
    <n v="55.98"/>
    <n v="4.8600000000000003"/>
    <n v="2030"/>
    <s v="Lindsay O'Connell"/>
    <x v="2"/>
    <s v="Corporate"/>
    <x v="0"/>
    <x v="7"/>
    <s v="Small Box"/>
    <x v="209"/>
    <n v="91060"/>
    <n v="0.36"/>
    <x v="0"/>
    <x v="2"/>
    <x v="7"/>
    <s v="Greenville"/>
    <n v="75401"/>
    <x v="103"/>
    <n v="2015"/>
    <x v="5"/>
    <n v="18"/>
    <d v="2015-03-20T00:00:00"/>
    <n v="2"/>
    <n v="526.04219999999998"/>
    <n v="13"/>
    <x v="1108"/>
    <x v="0"/>
    <s v="Lindsay O'Connell Xerox 1908 United States"/>
    <s v="Xero"/>
  </r>
  <r>
    <n v="25918"/>
    <x v="2"/>
    <n v="0.1"/>
    <n v="1.89"/>
    <n v="0.76"/>
    <n v="2035"/>
    <s v="Jon Ward"/>
    <x v="2"/>
    <s v="Consumer"/>
    <x v="0"/>
    <x v="3"/>
    <s v="Wrap Bag"/>
    <x v="668"/>
    <n v="87117"/>
    <n v="0.83"/>
    <x v="0"/>
    <x v="3"/>
    <x v="26"/>
    <s v="Palm Beach Gardens"/>
    <n v="33403"/>
    <x v="73"/>
    <n v="2015"/>
    <x v="3"/>
    <n v="18"/>
    <d v="2015-05-20T00:00:00"/>
    <n v="2"/>
    <n v="-40.432000000000002"/>
    <n v="20"/>
    <x v="1109"/>
    <x v="1"/>
    <s v="Jon Ward Revere Boxed Rubber Bands by Revere United States"/>
    <s v="Reve"/>
  </r>
  <r>
    <n v="19733"/>
    <x v="1"/>
    <n v="0"/>
    <n v="73.98"/>
    <n v="14.52"/>
    <n v="2037"/>
    <s v="Lynda Herman"/>
    <x v="2"/>
    <s v="Small Business"/>
    <x v="2"/>
    <x v="13"/>
    <s v="Small Box"/>
    <x v="414"/>
    <n v="89333"/>
    <n v="0.65"/>
    <x v="0"/>
    <x v="0"/>
    <x v="5"/>
    <s v="Bozeman"/>
    <n v="59715"/>
    <x v="14"/>
    <n v="2015"/>
    <x v="5"/>
    <n v="12"/>
    <d v="2015-03-14T00:00:00"/>
    <n v="2"/>
    <n v="-88.61"/>
    <n v="4"/>
    <x v="1110"/>
    <x v="1"/>
    <s v="Lynda Herman Keytronic French Keyboard United States"/>
    <s v="Keyt"/>
  </r>
  <r>
    <n v="22018"/>
    <x v="0"/>
    <n v="0.06"/>
    <n v="40.99"/>
    <n v="17.48"/>
    <n v="2038"/>
    <s v="Peter Adams"/>
    <x v="2"/>
    <s v="Small Business"/>
    <x v="0"/>
    <x v="7"/>
    <s v="Small Box"/>
    <x v="399"/>
    <n v="89334"/>
    <n v="0.36"/>
    <x v="0"/>
    <x v="1"/>
    <x v="4"/>
    <s v="Mount Vernon"/>
    <n v="10550"/>
    <x v="109"/>
    <n v="2015"/>
    <x v="4"/>
    <n v="21"/>
    <d v="2015-04-21T00:00:00"/>
    <n v="0"/>
    <n v="109.16"/>
    <n v="7"/>
    <x v="1111"/>
    <x v="0"/>
    <s v="Peter Adams Xerox 1893 United States"/>
    <s v="Xero"/>
  </r>
  <r>
    <n v="24731"/>
    <x v="4"/>
    <n v="0.09"/>
    <n v="20.99"/>
    <n v="2.5"/>
    <n v="2044"/>
    <s v="Jay Simon"/>
    <x v="2"/>
    <s v="Corporate"/>
    <x v="2"/>
    <x v="5"/>
    <s v="Wrap Bag"/>
    <x v="427"/>
    <n v="88692"/>
    <n v="0.81"/>
    <x v="0"/>
    <x v="3"/>
    <x v="40"/>
    <s v="Rogers"/>
    <n v="72756"/>
    <x v="137"/>
    <n v="2015"/>
    <x v="1"/>
    <n v="24"/>
    <d v="2015-07-01T00:00:00"/>
    <n v="7"/>
    <n v="-136.12200000000001"/>
    <n v="6"/>
    <x v="1112"/>
    <x v="1"/>
    <s v="Jay Simon Accessory37 United States"/>
    <s v="Acce"/>
  </r>
  <r>
    <n v="22970"/>
    <x v="2"/>
    <n v="0.04"/>
    <n v="4.28"/>
    <n v="5.68"/>
    <n v="2046"/>
    <s v="Eileen Schwartz"/>
    <x v="2"/>
    <s v="Corporate"/>
    <x v="0"/>
    <x v="7"/>
    <s v="Small Box"/>
    <x v="669"/>
    <n v="88219"/>
    <n v="0.4"/>
    <x v="0"/>
    <x v="2"/>
    <x v="13"/>
    <s v="Liberal"/>
    <n v="67901"/>
    <x v="20"/>
    <n v="2015"/>
    <x v="1"/>
    <n v="12"/>
    <d v="2015-06-14T00:00:00"/>
    <n v="2"/>
    <n v="-27.375"/>
    <n v="7"/>
    <x v="1113"/>
    <x v="1"/>
    <s v="Eileen Schwartz Xerox 199 United States"/>
    <s v="Xero"/>
  </r>
  <r>
    <n v="22971"/>
    <x v="2"/>
    <n v="0.06"/>
    <n v="376.13"/>
    <n v="85.63"/>
    <n v="2046"/>
    <s v="Eileen Schwartz"/>
    <x v="1"/>
    <s v="Corporate"/>
    <x v="1"/>
    <x v="11"/>
    <s v="Jumbo Box"/>
    <x v="670"/>
    <n v="88219"/>
    <n v="0.74"/>
    <x v="0"/>
    <x v="2"/>
    <x v="13"/>
    <s v="Liberal"/>
    <n v="67901"/>
    <x v="20"/>
    <n v="2015"/>
    <x v="1"/>
    <n v="12"/>
    <d v="2015-06-14T00:00:00"/>
    <n v="2"/>
    <n v="-435.75749999999999"/>
    <n v="13"/>
    <x v="1114"/>
    <x v="1"/>
    <s v="Eileen Schwartz Bretford Rectangular Conference Table Tops United States"/>
    <s v="Bret"/>
  </r>
  <r>
    <n v="22972"/>
    <x v="2"/>
    <n v="0.06"/>
    <n v="424.21"/>
    <n v="110.2"/>
    <n v="2046"/>
    <s v="Eileen Schwartz"/>
    <x v="1"/>
    <s v="Corporate"/>
    <x v="1"/>
    <x v="11"/>
    <s v="Jumbo Box"/>
    <x v="651"/>
    <n v="88219"/>
    <n v="0.67"/>
    <x v="0"/>
    <x v="2"/>
    <x v="13"/>
    <s v="Liberal"/>
    <n v="67901"/>
    <x v="20"/>
    <n v="2015"/>
    <x v="1"/>
    <n v="12"/>
    <d v="2015-06-13T00:00:00"/>
    <n v="1"/>
    <n v="682.53"/>
    <n v="17"/>
    <x v="1115"/>
    <x v="0"/>
    <s v="Eileen Schwartz Bush Advantage Collection® Racetrack Conference Table United States"/>
    <s v="Bush"/>
  </r>
  <r>
    <n v="22973"/>
    <x v="2"/>
    <n v="0.06"/>
    <n v="195.99"/>
    <n v="8.99"/>
    <n v="2046"/>
    <s v="Eileen Schwartz"/>
    <x v="2"/>
    <s v="Corporate"/>
    <x v="2"/>
    <x v="5"/>
    <s v="Small Box"/>
    <x v="258"/>
    <n v="88219"/>
    <n v="0.6"/>
    <x v="0"/>
    <x v="2"/>
    <x v="13"/>
    <s v="Liberal"/>
    <n v="67901"/>
    <x v="20"/>
    <n v="2015"/>
    <x v="1"/>
    <n v="12"/>
    <d v="2015-06-14T00:00:00"/>
    <n v="2"/>
    <n v="-277.22200000000004"/>
    <n v="4"/>
    <x v="1116"/>
    <x v="1"/>
    <s v="Eileen Schwartz T28 WORLD United States"/>
    <s v="T28 "/>
  </r>
  <r>
    <n v="18497"/>
    <x v="0"/>
    <n v="0.03"/>
    <n v="15.28"/>
    <n v="1.99"/>
    <n v="2049"/>
    <s v="Kenneth Pollock"/>
    <x v="2"/>
    <s v="Corporate"/>
    <x v="2"/>
    <x v="13"/>
    <s v="Small Pack"/>
    <x v="108"/>
    <n v="88220"/>
    <n v="0.42"/>
    <x v="0"/>
    <x v="3"/>
    <x v="8"/>
    <s v="Harrisonburg"/>
    <n v="22801"/>
    <x v="123"/>
    <n v="2015"/>
    <x v="1"/>
    <n v="21"/>
    <d v="2015-06-23T00:00:00"/>
    <n v="2"/>
    <n v="-266.68600000000004"/>
    <n v="19"/>
    <x v="1117"/>
    <x v="1"/>
    <s v="Kenneth Pollock Memorex 4.7GB DVD+R, 3/Pack United States"/>
    <s v="Memo"/>
  </r>
  <r>
    <n v="18498"/>
    <x v="0"/>
    <n v="0.09"/>
    <n v="1.76"/>
    <n v="0.7"/>
    <n v="2049"/>
    <s v="Kenneth Pollock"/>
    <x v="2"/>
    <s v="Corporate"/>
    <x v="0"/>
    <x v="0"/>
    <s v="Wrap Bag"/>
    <x v="671"/>
    <n v="88220"/>
    <n v="0.56000000000000005"/>
    <x v="0"/>
    <x v="3"/>
    <x v="8"/>
    <s v="Harrisonburg"/>
    <n v="22801"/>
    <x v="123"/>
    <n v="2015"/>
    <x v="1"/>
    <n v="21"/>
    <d v="2015-06-24T00:00:00"/>
    <n v="3"/>
    <n v="-12.277999999999999"/>
    <n v="13"/>
    <x v="1118"/>
    <x v="1"/>
    <s v="Kenneth Pollock Newell 326 United States"/>
    <s v="Newe"/>
  </r>
  <r>
    <n v="18251"/>
    <x v="1"/>
    <n v="7.0000000000000007E-2"/>
    <n v="31.78"/>
    <n v="1.99"/>
    <n v="2052"/>
    <s v="Francis Kendall"/>
    <x v="2"/>
    <s v="Home Office"/>
    <x v="2"/>
    <x v="13"/>
    <s v="Small Pack"/>
    <x v="323"/>
    <n v="87234"/>
    <n v="0.42"/>
    <x v="0"/>
    <x v="0"/>
    <x v="27"/>
    <s v="Albuquerque"/>
    <n v="87105"/>
    <x v="153"/>
    <n v="2015"/>
    <x v="2"/>
    <n v="19"/>
    <d v="2015-02-21T00:00:00"/>
    <n v="2"/>
    <n v="265.11180000000002"/>
    <n v="13"/>
    <x v="1119"/>
    <x v="0"/>
    <s v="Francis Kendall Memorex 4.7GB DVD-RAM, 3/Pack United States"/>
    <s v="Memo"/>
  </r>
  <r>
    <n v="18252"/>
    <x v="1"/>
    <n v="0"/>
    <n v="5.98"/>
    <n v="2.5"/>
    <n v="2052"/>
    <s v="Francis Kendall"/>
    <x v="2"/>
    <s v="Home Office"/>
    <x v="0"/>
    <x v="4"/>
    <s v="Small Box"/>
    <x v="70"/>
    <n v="87234"/>
    <n v="0.36"/>
    <x v="0"/>
    <x v="0"/>
    <x v="27"/>
    <s v="Albuquerque"/>
    <n v="87105"/>
    <x v="153"/>
    <n v="2015"/>
    <x v="2"/>
    <n v="19"/>
    <d v="2015-02-20T00:00:00"/>
    <n v="1"/>
    <n v="9.5608000000000004"/>
    <n v="5"/>
    <x v="1120"/>
    <x v="0"/>
    <s v="Francis Kendall Wausau Papers Astrobrights® Colored Envelopes United States"/>
    <s v="Waus"/>
  </r>
  <r>
    <n v="18253"/>
    <x v="1"/>
    <n v="0.1"/>
    <n v="35.99"/>
    <n v="1.1000000000000001"/>
    <n v="2052"/>
    <s v="Francis Kendall"/>
    <x v="0"/>
    <s v="Home Office"/>
    <x v="2"/>
    <x v="5"/>
    <s v="Small Box"/>
    <x v="337"/>
    <n v="87234"/>
    <n v="0.55000000000000004"/>
    <x v="0"/>
    <x v="0"/>
    <x v="27"/>
    <s v="Albuquerque"/>
    <n v="87105"/>
    <x v="153"/>
    <n v="2015"/>
    <x v="2"/>
    <n v="19"/>
    <d v="2015-02-20T00:00:00"/>
    <n v="1"/>
    <n v="390.09839999999997"/>
    <n v="19"/>
    <x v="1121"/>
    <x v="0"/>
    <s v="Francis Kendall Accessory35 United States"/>
    <s v="Acce"/>
  </r>
  <r>
    <n v="20481"/>
    <x v="3"/>
    <n v="7.0000000000000007E-2"/>
    <n v="5.98"/>
    <n v="5.46"/>
    <n v="2058"/>
    <s v="Louise Webster Sharma"/>
    <x v="2"/>
    <s v="Corporate"/>
    <x v="0"/>
    <x v="7"/>
    <s v="Small Box"/>
    <x v="381"/>
    <n v="88040"/>
    <n v="0.36"/>
    <x v="0"/>
    <x v="3"/>
    <x v="24"/>
    <s v="Hickory"/>
    <n v="28601"/>
    <x v="169"/>
    <n v="2015"/>
    <x v="2"/>
    <n v="13"/>
    <d v="2015-02-15T00:00:00"/>
    <n v="2"/>
    <n v="46.65"/>
    <n v="5"/>
    <x v="1122"/>
    <x v="0"/>
    <s v="Louise Webster Sharma Xerox 1983 United States"/>
    <s v="Xero"/>
  </r>
  <r>
    <n v="23499"/>
    <x v="1"/>
    <n v="0.09"/>
    <n v="28.48"/>
    <n v="1.99"/>
    <n v="2059"/>
    <s v="Nathan Newton"/>
    <x v="2"/>
    <s v="Corporate"/>
    <x v="2"/>
    <x v="13"/>
    <s v="Small Pack"/>
    <x v="137"/>
    <n v="88039"/>
    <n v="0.4"/>
    <x v="0"/>
    <x v="3"/>
    <x v="24"/>
    <s v="High Point"/>
    <n v="27260"/>
    <x v="60"/>
    <n v="2015"/>
    <x v="0"/>
    <n v="17"/>
    <d v="2015-01-18T00:00:00"/>
    <n v="1"/>
    <n v="-1250.7460000000001"/>
    <n v="13"/>
    <x v="1123"/>
    <x v="1"/>
    <s v="Nathan Newton Memorex 4.7GB DVD+RW, 3/Pack United States"/>
    <s v="Memo"/>
  </r>
  <r>
    <n v="21632"/>
    <x v="2"/>
    <n v="0.1"/>
    <n v="9.85"/>
    <n v="4.82"/>
    <n v="2059"/>
    <s v="Nathan Newton"/>
    <x v="2"/>
    <s v="Corporate"/>
    <x v="0"/>
    <x v="0"/>
    <s v="Wrap Bag"/>
    <x v="672"/>
    <n v="88041"/>
    <n v="0.47"/>
    <x v="0"/>
    <x v="3"/>
    <x v="24"/>
    <s v="High Point"/>
    <n v="27260"/>
    <x v="12"/>
    <n v="2015"/>
    <x v="5"/>
    <n v="27"/>
    <d v="2015-03-28T00:00:00"/>
    <n v="1"/>
    <n v="374.904"/>
    <n v="12"/>
    <x v="1124"/>
    <x v="0"/>
    <s v="Nathan Newton Lumber Crayons United States"/>
    <s v="Lumb"/>
  </r>
  <r>
    <n v="21633"/>
    <x v="2"/>
    <n v="0.04"/>
    <n v="125.99"/>
    <n v="7.69"/>
    <n v="2059"/>
    <s v="Nathan Newton"/>
    <x v="2"/>
    <s v="Corporate"/>
    <x v="2"/>
    <x v="5"/>
    <s v="Small Box"/>
    <x v="442"/>
    <n v="88041"/>
    <n v="0.57999999999999996"/>
    <x v="0"/>
    <x v="3"/>
    <x v="24"/>
    <s v="High Point"/>
    <n v="27260"/>
    <x v="12"/>
    <n v="2015"/>
    <x v="5"/>
    <n v="27"/>
    <d v="2015-03-28T00:00:00"/>
    <n v="1"/>
    <n v="-528.83600000000001"/>
    <n v="9"/>
    <x v="1125"/>
    <x v="1"/>
    <s v="Nathan Newton Timeport L7089 United States"/>
    <s v="Time"/>
  </r>
  <r>
    <n v="20841"/>
    <x v="3"/>
    <n v="0.02"/>
    <n v="240.98"/>
    <n v="60.2"/>
    <n v="2061"/>
    <s v="Marianne Carey"/>
    <x v="1"/>
    <s v="Corporate"/>
    <x v="1"/>
    <x v="14"/>
    <s v="Jumbo Box"/>
    <x v="673"/>
    <n v="87146"/>
    <n v="0.56000000000000005"/>
    <x v="0"/>
    <x v="2"/>
    <x v="32"/>
    <s v="North Platte"/>
    <n v="69101"/>
    <x v="134"/>
    <n v="2015"/>
    <x v="0"/>
    <n v="29"/>
    <d v="2015-01-31T00:00:00"/>
    <n v="2"/>
    <n v="-272.71320000000003"/>
    <n v="1"/>
    <x v="1126"/>
    <x v="1"/>
    <s v="Marianne Carey Atlantic Metals Mobile 2-Shelf Bookcases, Custom Colors United States"/>
    <s v="Atla"/>
  </r>
  <r>
    <n v="20840"/>
    <x v="3"/>
    <n v="0.02"/>
    <n v="420.98"/>
    <n v="19.989999999999998"/>
    <n v="2062"/>
    <s v="Alfred Singh"/>
    <x v="2"/>
    <s v="Corporate"/>
    <x v="0"/>
    <x v="8"/>
    <s v="Small Box"/>
    <x v="534"/>
    <n v="87146"/>
    <n v="0.35"/>
    <x v="0"/>
    <x v="3"/>
    <x v="8"/>
    <s v="Mechanicsville"/>
    <n v="23111"/>
    <x v="134"/>
    <n v="2015"/>
    <x v="0"/>
    <n v="29"/>
    <d v="2015-02-01T00:00:00"/>
    <n v="3"/>
    <n v="-162.69399999999999"/>
    <n v="10"/>
    <x v="1127"/>
    <x v="1"/>
    <s v="Alfred Singh GBC DocuBind 200 Manual Binding Machine United States"/>
    <s v="GBC "/>
  </r>
  <r>
    <n v="22511"/>
    <x v="4"/>
    <n v="0.04"/>
    <n v="291.73"/>
    <n v="48.8"/>
    <n v="2062"/>
    <s v="Alfred Singh"/>
    <x v="1"/>
    <s v="Corporate"/>
    <x v="1"/>
    <x v="1"/>
    <s v="Jumbo Drum"/>
    <x v="34"/>
    <n v="87148"/>
    <n v="0.56000000000000005"/>
    <x v="0"/>
    <x v="3"/>
    <x v="8"/>
    <s v="Mechanicsville"/>
    <n v="23111"/>
    <x v="175"/>
    <n v="2015"/>
    <x v="1"/>
    <n v="26"/>
    <d v="2015-06-30T00:00:00"/>
    <n v="4"/>
    <n v="-115.90389999999999"/>
    <n v="22"/>
    <x v="1128"/>
    <x v="1"/>
    <s v="Alfred Singh Hon 4070 Series Pagoda™ Armless Upholstered Stacking Chairs United States"/>
    <s v="Hon "/>
  </r>
  <r>
    <n v="25759"/>
    <x v="4"/>
    <n v="0.06"/>
    <n v="300.97000000000003"/>
    <n v="7.18"/>
    <n v="2063"/>
    <s v="Todd D Norris"/>
    <x v="2"/>
    <s v="Corporate"/>
    <x v="2"/>
    <x v="13"/>
    <s v="Small Box"/>
    <x v="394"/>
    <n v="87147"/>
    <n v="0.48"/>
    <x v="0"/>
    <x v="3"/>
    <x v="8"/>
    <s v="Newport News"/>
    <n v="23602"/>
    <x v="100"/>
    <n v="2015"/>
    <x v="3"/>
    <n v="8"/>
    <d v="2015-05-08T00:00:00"/>
    <n v="0"/>
    <n v="-729.98799999999994"/>
    <n v="1"/>
    <x v="1129"/>
    <x v="1"/>
    <s v="Todd D Norris Gyration Ultra Professional Cordless Optical Suite United States"/>
    <s v="Gyra"/>
  </r>
  <r>
    <n v="25228"/>
    <x v="3"/>
    <n v="0.09"/>
    <n v="20.89"/>
    <n v="11.52"/>
    <n v="2066"/>
    <s v="Claudia Webb"/>
    <x v="2"/>
    <s v="Home Office"/>
    <x v="0"/>
    <x v="10"/>
    <s v="Small Box"/>
    <x v="254"/>
    <n v="85833"/>
    <n v="0.83"/>
    <x v="0"/>
    <x v="3"/>
    <x v="24"/>
    <s v="Indian Trail"/>
    <n v="28079"/>
    <x v="173"/>
    <n v="2015"/>
    <x v="5"/>
    <n v="26"/>
    <d v="2015-03-27T00:00:00"/>
    <n v="1"/>
    <n v="-133.54599999999999"/>
    <n v="7"/>
    <x v="1130"/>
    <x v="1"/>
    <s v="Claudia Webb Iris® 3-Drawer Stacking Bin, Black United States"/>
    <s v="Iris"/>
  </r>
  <r>
    <n v="24748"/>
    <x v="2"/>
    <n v="0.09"/>
    <n v="20.99"/>
    <n v="4.8099999999999996"/>
    <n v="2066"/>
    <s v="Claudia Webb"/>
    <x v="0"/>
    <s v="Home Office"/>
    <x v="2"/>
    <x v="5"/>
    <s v="Medium Box"/>
    <x v="160"/>
    <n v="85834"/>
    <n v="0.57999999999999996"/>
    <x v="0"/>
    <x v="3"/>
    <x v="24"/>
    <s v="Indian Trail"/>
    <n v="28079"/>
    <x v="157"/>
    <n v="2015"/>
    <x v="5"/>
    <n v="31"/>
    <d v="2015-04-01T00:00:00"/>
    <n v="1"/>
    <n v="272.69399999999996"/>
    <n v="2"/>
    <x v="1131"/>
    <x v="0"/>
    <s v="Claudia Webb 1726 Digital Answering Machine United States"/>
    <s v="1726"/>
  </r>
  <r>
    <n v="25381"/>
    <x v="4"/>
    <n v="0.1"/>
    <n v="4.24"/>
    <n v="5.41"/>
    <n v="2066"/>
    <s v="Claudia Webb"/>
    <x v="2"/>
    <s v="Corporate"/>
    <x v="0"/>
    <x v="8"/>
    <s v="Small Box"/>
    <x v="21"/>
    <n v="85835"/>
    <n v="0.35"/>
    <x v="0"/>
    <x v="3"/>
    <x v="24"/>
    <s v="Indian Trail"/>
    <n v="28079"/>
    <x v="47"/>
    <n v="2015"/>
    <x v="4"/>
    <n v="19"/>
    <d v="2015-04-23T00:00:00"/>
    <n v="4"/>
    <n v="-61.6"/>
    <n v="8"/>
    <x v="1132"/>
    <x v="1"/>
    <s v="Claudia Webb Storex DuraTech Recycled Plastic Frosted Binders United States"/>
    <s v="Stor"/>
  </r>
  <r>
    <n v="21901"/>
    <x v="3"/>
    <n v="0.1"/>
    <n v="40.98"/>
    <n v="6.5"/>
    <n v="2069"/>
    <s v="Elsie Boykin"/>
    <x v="2"/>
    <s v="Consumer"/>
    <x v="2"/>
    <x v="13"/>
    <s v="Small Box"/>
    <x v="456"/>
    <n v="88554"/>
    <n v="0.74"/>
    <x v="0"/>
    <x v="3"/>
    <x v="35"/>
    <s v="Fort Thomas"/>
    <n v="41075"/>
    <x v="38"/>
    <n v="2015"/>
    <x v="0"/>
    <n v="12"/>
    <d v="2015-01-14T00:00:00"/>
    <n v="2"/>
    <n v="66.852000000000004"/>
    <n v="3"/>
    <x v="1133"/>
    <x v="0"/>
    <s v="Elsie Boykin Targus USB Numeric Keypad United States"/>
    <s v="Targ"/>
  </r>
  <r>
    <n v="19567"/>
    <x v="4"/>
    <n v="7.0000000000000007E-2"/>
    <n v="35.99"/>
    <n v="5.99"/>
    <n v="2070"/>
    <s v="Kelly Collins"/>
    <x v="2"/>
    <s v="Corporate"/>
    <x v="2"/>
    <x v="5"/>
    <s v="Wrap Bag"/>
    <x v="351"/>
    <n v="88558"/>
    <n v="0.38"/>
    <x v="0"/>
    <x v="2"/>
    <x v="22"/>
    <s v="Eastpointe"/>
    <n v="48021"/>
    <x v="41"/>
    <n v="2015"/>
    <x v="3"/>
    <n v="16"/>
    <d v="2015-05-20T00:00:00"/>
    <n v="4"/>
    <n v="17.839800000000011"/>
    <n v="5"/>
    <x v="1134"/>
    <x v="0"/>
    <s v="Kelly Collins Accessory41 United States"/>
    <s v="Acce"/>
  </r>
  <r>
    <n v="20498"/>
    <x v="1"/>
    <n v="0.03"/>
    <n v="60.98"/>
    <n v="1.99"/>
    <n v="2071"/>
    <s v="Victor Cherry"/>
    <x v="2"/>
    <s v="Corporate"/>
    <x v="2"/>
    <x v="13"/>
    <s v="Small Pack"/>
    <x v="674"/>
    <n v="88555"/>
    <n v="0.5"/>
    <x v="0"/>
    <x v="2"/>
    <x v="22"/>
    <s v="Farmington Hills"/>
    <n v="48336"/>
    <x v="108"/>
    <n v="2015"/>
    <x v="2"/>
    <n v="1"/>
    <d v="2015-02-01T00:00:00"/>
    <n v="0"/>
    <n v="976.2672"/>
    <n v="23"/>
    <x v="1135"/>
    <x v="0"/>
    <s v="Victor Cherry Imation 5.2GB DVD-RAM United States"/>
    <s v="Imat"/>
  </r>
  <r>
    <n v="20499"/>
    <x v="1"/>
    <n v="0.04"/>
    <n v="3.08"/>
    <n v="0.99"/>
    <n v="2071"/>
    <s v="Victor Cherry"/>
    <x v="2"/>
    <s v="Corporate"/>
    <x v="0"/>
    <x v="9"/>
    <s v="Small Box"/>
    <x v="675"/>
    <n v="88555"/>
    <n v="0.37"/>
    <x v="0"/>
    <x v="2"/>
    <x v="22"/>
    <s v="Farmington Hills"/>
    <n v="48336"/>
    <x v="108"/>
    <n v="2015"/>
    <x v="2"/>
    <n v="1"/>
    <d v="2015-02-02T00:00:00"/>
    <n v="1"/>
    <n v="23.204699999999999"/>
    <n v="11"/>
    <x v="1136"/>
    <x v="0"/>
    <s v="Victor Cherry Avery 481 United States"/>
    <s v="Aver"/>
  </r>
  <r>
    <n v="19568"/>
    <x v="4"/>
    <n v="0.08"/>
    <n v="65.989999999999995"/>
    <n v="5.92"/>
    <n v="2071"/>
    <s v="Victor Cherry"/>
    <x v="0"/>
    <s v="Corporate"/>
    <x v="2"/>
    <x v="5"/>
    <s v="Small Box"/>
    <x v="411"/>
    <n v="88558"/>
    <n v="0.57999999999999996"/>
    <x v="0"/>
    <x v="2"/>
    <x v="22"/>
    <s v="Farmington Hills"/>
    <n v="48336"/>
    <x v="41"/>
    <n v="2015"/>
    <x v="3"/>
    <n v="16"/>
    <d v="2015-05-23T00:00:00"/>
    <n v="7"/>
    <n v="183.84300000000002"/>
    <n v="20"/>
    <x v="1137"/>
    <x v="0"/>
    <s v="Victor Cherry i500plus United States"/>
    <s v="i500"/>
  </r>
  <r>
    <n v="20500"/>
    <x v="1"/>
    <n v="0"/>
    <n v="10.31"/>
    <n v="1.79"/>
    <n v="2072"/>
    <s v="Malcolm S Lanier"/>
    <x v="2"/>
    <s v="Corporate"/>
    <x v="0"/>
    <x v="7"/>
    <s v="Wrap Bag"/>
    <x v="676"/>
    <n v="88555"/>
    <n v="0.38"/>
    <x v="0"/>
    <x v="2"/>
    <x v="22"/>
    <s v="Flint"/>
    <n v="48505"/>
    <x v="108"/>
    <n v="2015"/>
    <x v="2"/>
    <n v="1"/>
    <d v="2015-02-03T00:00:00"/>
    <n v="2"/>
    <n v="167.46299999999997"/>
    <n v="23"/>
    <x v="1138"/>
    <x v="0"/>
    <s v="Malcolm S Lanier Speediset Carbonless Redi-Letter® 7&quot; x 8 1/2&quot; United States"/>
    <s v="Spee"/>
  </r>
  <r>
    <n v="20824"/>
    <x v="0"/>
    <n v="0.09"/>
    <n v="260.98"/>
    <n v="41.91"/>
    <n v="2072"/>
    <s v="Malcolm S Lanier"/>
    <x v="1"/>
    <s v="Corporate"/>
    <x v="1"/>
    <x v="14"/>
    <s v="Jumbo Box"/>
    <x v="343"/>
    <n v="88556"/>
    <n v="0.59"/>
    <x v="0"/>
    <x v="2"/>
    <x v="22"/>
    <s v="Flint"/>
    <n v="48505"/>
    <x v="143"/>
    <n v="2015"/>
    <x v="2"/>
    <n v="11"/>
    <d v="2015-02-13T00:00:00"/>
    <n v="2"/>
    <n v="1307.2692"/>
    <n v="14"/>
    <x v="1139"/>
    <x v="0"/>
    <s v="Malcolm S Lanier Atlantic Metals Mobile 3-Shelf Bookcases, Custom Colors United States"/>
    <s v="Atla"/>
  </r>
  <r>
    <n v="20825"/>
    <x v="0"/>
    <n v="0.01"/>
    <n v="10.52"/>
    <n v="7.94"/>
    <n v="2072"/>
    <s v="Malcolm S Lanier"/>
    <x v="2"/>
    <s v="Corporate"/>
    <x v="1"/>
    <x v="2"/>
    <s v="Small Pack"/>
    <x v="677"/>
    <n v="88556"/>
    <n v="0.52"/>
    <x v="0"/>
    <x v="2"/>
    <x v="22"/>
    <s v="Flint"/>
    <n v="48505"/>
    <x v="143"/>
    <n v="2015"/>
    <x v="2"/>
    <n v="11"/>
    <d v="2015-02-13T00:00:00"/>
    <n v="2"/>
    <n v="-15.818400000000002"/>
    <n v="11"/>
    <x v="1140"/>
    <x v="1"/>
    <s v="Malcolm S Lanier Ultra Door Pull Handle United States"/>
    <s v="Ultr"/>
  </r>
  <r>
    <n v="20826"/>
    <x v="0"/>
    <n v="0.02"/>
    <n v="5.98"/>
    <n v="7.5"/>
    <n v="2072"/>
    <s v="Malcolm S Lanier"/>
    <x v="0"/>
    <s v="Corporate"/>
    <x v="0"/>
    <x v="7"/>
    <s v="Small Box"/>
    <x v="678"/>
    <n v="88556"/>
    <n v="0.4"/>
    <x v="0"/>
    <x v="2"/>
    <x v="22"/>
    <s v="Flint"/>
    <n v="48505"/>
    <x v="143"/>
    <n v="2015"/>
    <x v="2"/>
    <n v="11"/>
    <d v="2015-02-13T00:00:00"/>
    <n v="2"/>
    <n v="-55.832400000000007"/>
    <n v="14"/>
    <x v="1141"/>
    <x v="1"/>
    <s v="Malcolm S Lanier Xerox 1920 United States"/>
    <s v="Xero"/>
  </r>
  <r>
    <n v="24677"/>
    <x v="1"/>
    <n v="0.05"/>
    <n v="291.73"/>
    <n v="48.8"/>
    <n v="2073"/>
    <s v="Evan Kelley"/>
    <x v="1"/>
    <s v="Consumer"/>
    <x v="1"/>
    <x v="1"/>
    <s v="Jumbo Drum"/>
    <x v="34"/>
    <n v="88557"/>
    <n v="0.56000000000000005"/>
    <x v="0"/>
    <x v="2"/>
    <x v="22"/>
    <s v="Garden City"/>
    <n v="48135"/>
    <x v="74"/>
    <n v="2015"/>
    <x v="4"/>
    <n v="7"/>
    <d v="2015-04-09T00:00:00"/>
    <n v="2"/>
    <n v="550.38080000000002"/>
    <n v="6"/>
    <x v="1142"/>
    <x v="0"/>
    <s v="Evan Kelley Hon 4070 Series Pagoda™ Armless Upholstered Stacking Chairs United States"/>
    <s v="Hon "/>
  </r>
  <r>
    <n v="24094"/>
    <x v="4"/>
    <n v="0.09"/>
    <n v="1.48"/>
    <n v="0.7"/>
    <n v="2081"/>
    <s v="Matthew Conway"/>
    <x v="2"/>
    <s v="Corporate"/>
    <x v="0"/>
    <x v="3"/>
    <s v="Wrap Bag"/>
    <x v="679"/>
    <n v="86092"/>
    <n v="0.37"/>
    <x v="0"/>
    <x v="1"/>
    <x v="4"/>
    <s v="Ithaca"/>
    <n v="14853"/>
    <x v="35"/>
    <n v="2015"/>
    <x v="0"/>
    <n v="3"/>
    <d v="2015-01-05T00:00:00"/>
    <n v="2"/>
    <n v="1.68"/>
    <n v="6"/>
    <x v="1143"/>
    <x v="0"/>
    <s v="Matthew Conway Binder Clips by OIC United States"/>
    <s v="Bind"/>
  </r>
  <r>
    <n v="21697"/>
    <x v="4"/>
    <n v="0.06"/>
    <n v="38.06"/>
    <n v="4.5"/>
    <n v="2089"/>
    <s v="Annie Odom"/>
    <x v="2"/>
    <s v="Corporate"/>
    <x v="0"/>
    <x v="15"/>
    <s v="Small Box"/>
    <x v="680"/>
    <n v="88348"/>
    <n v="0.56000000000000005"/>
    <x v="0"/>
    <x v="1"/>
    <x v="4"/>
    <s v="New City"/>
    <n v="10956"/>
    <x v="133"/>
    <n v="2015"/>
    <x v="1"/>
    <n v="30"/>
    <d v="2015-07-06T00:00:00"/>
    <n v="6"/>
    <n v="450.45959999999997"/>
    <n v="17"/>
    <x v="1144"/>
    <x v="0"/>
    <s v="Annie Odom Fellowes Superior 10 Outlet Split Surge Protector United States"/>
    <s v="Fell"/>
  </r>
  <r>
    <n v="21698"/>
    <x v="4"/>
    <n v="0.08"/>
    <n v="599.99"/>
    <n v="24.49"/>
    <n v="2089"/>
    <s v="Annie Odom"/>
    <x v="2"/>
    <s v="Corporate"/>
    <x v="2"/>
    <x v="16"/>
    <s v="Large Box"/>
    <x v="681"/>
    <n v="88348"/>
    <n v="0.37"/>
    <x v="0"/>
    <x v="1"/>
    <x v="4"/>
    <s v="New City"/>
    <n v="10956"/>
    <x v="133"/>
    <n v="2015"/>
    <x v="1"/>
    <n v="30"/>
    <d v="2015-07-08T00:00:00"/>
    <n v="8"/>
    <n v="8798.1830999999984"/>
    <n v="22"/>
    <x v="1145"/>
    <x v="0"/>
    <s v="Annie Odom Hewlett Packard LaserJet 3310 Copier United States"/>
    <s v="Hewl"/>
  </r>
  <r>
    <n v="21699"/>
    <x v="4"/>
    <n v="0.1"/>
    <n v="3.98"/>
    <n v="2.97"/>
    <n v="2089"/>
    <s v="Annie Odom"/>
    <x v="0"/>
    <s v="Corporate"/>
    <x v="0"/>
    <x v="7"/>
    <s v="Wrap Bag"/>
    <x v="682"/>
    <n v="88348"/>
    <n v="0.35"/>
    <x v="0"/>
    <x v="1"/>
    <x v="4"/>
    <s v="New City"/>
    <n v="10956"/>
    <x v="133"/>
    <n v="2015"/>
    <x v="1"/>
    <n v="30"/>
    <d v="2015-07-04T00:00:00"/>
    <n v="4"/>
    <n v="-5.3849999999999998"/>
    <n v="5"/>
    <x v="1146"/>
    <x v="1"/>
    <s v="Annie Odom Unpadded Memo Slips United States"/>
    <s v="Unpa"/>
  </r>
  <r>
    <n v="18696"/>
    <x v="3"/>
    <n v="0.08"/>
    <n v="400.98"/>
    <n v="42.52"/>
    <n v="2094"/>
    <s v="Vernon Hirsch Singleton"/>
    <x v="1"/>
    <s v="Corporate"/>
    <x v="1"/>
    <x v="11"/>
    <s v="Jumbo Box"/>
    <x v="395"/>
    <n v="86629"/>
    <n v="0.71"/>
    <x v="0"/>
    <x v="0"/>
    <x v="1"/>
    <s v="Chico"/>
    <n v="95928"/>
    <x v="64"/>
    <n v="2015"/>
    <x v="2"/>
    <n v="5"/>
    <d v="2015-02-06T00:00:00"/>
    <n v="1"/>
    <n v="3031.9724000000001"/>
    <n v="20"/>
    <x v="1147"/>
    <x v="0"/>
    <s v="Vernon Hirsch Singleton Bretford CR8500 Series Meeting Room Furniture United States"/>
    <s v="Bret"/>
  </r>
  <r>
    <n v="18417"/>
    <x v="3"/>
    <n v="0.1"/>
    <n v="300.97000000000003"/>
    <n v="7.18"/>
    <n v="2097"/>
    <s v="Patsy Shea"/>
    <x v="2"/>
    <s v="Home Office"/>
    <x v="2"/>
    <x v="13"/>
    <s v="Small Box"/>
    <x v="394"/>
    <n v="87889"/>
    <n v="0.48"/>
    <x v="0"/>
    <x v="3"/>
    <x v="39"/>
    <s v="Hilton Head Island"/>
    <n v="29915"/>
    <x v="106"/>
    <n v="2015"/>
    <x v="4"/>
    <n v="18"/>
    <d v="2015-04-19T00:00:00"/>
    <n v="1"/>
    <n v="138.018"/>
    <n v="4"/>
    <x v="1148"/>
    <x v="0"/>
    <s v="Patsy Shea Gyration Ultra Professional Cordless Optical Suite United States"/>
    <s v="Gyra"/>
  </r>
  <r>
    <n v="18418"/>
    <x v="3"/>
    <n v="0.06"/>
    <n v="39.89"/>
    <n v="3.04"/>
    <n v="2098"/>
    <s v="Tracy Dyer"/>
    <x v="2"/>
    <s v="Home Office"/>
    <x v="1"/>
    <x v="2"/>
    <s v="Wrap Bag"/>
    <x v="683"/>
    <n v="87889"/>
    <n v="0.53"/>
    <x v="0"/>
    <x v="3"/>
    <x v="39"/>
    <s v="Mount Pleasant"/>
    <n v="29464"/>
    <x v="106"/>
    <n v="2015"/>
    <x v="4"/>
    <n v="18"/>
    <d v="2015-04-20T00:00:00"/>
    <n v="2"/>
    <n v="38.874000000000002"/>
    <n v="10"/>
    <x v="1149"/>
    <x v="0"/>
    <s v="Tracy Dyer Ultra Commercial Grade Dual Valve Door Closer United States"/>
    <s v="Ultr"/>
  </r>
  <r>
    <n v="22234"/>
    <x v="1"/>
    <n v="7.0000000000000007E-2"/>
    <n v="14.56"/>
    <n v="3.5"/>
    <n v="2099"/>
    <s v="Nathan Fox"/>
    <x v="2"/>
    <s v="Home Office"/>
    <x v="0"/>
    <x v="15"/>
    <s v="Small Box"/>
    <x v="324"/>
    <n v="87888"/>
    <n v="0.57999999999999996"/>
    <x v="0"/>
    <x v="3"/>
    <x v="39"/>
    <s v="Myrtle Beach"/>
    <n v="29577"/>
    <x v="176"/>
    <n v="2015"/>
    <x v="0"/>
    <n v="8"/>
    <d v="2015-01-09T00:00:00"/>
    <n v="1"/>
    <n v="-45.528000000000006"/>
    <n v="6"/>
    <x v="1150"/>
    <x v="1"/>
    <s v="Nathan Fox Acco 6 Outlet Guardian Premium Surge Suppressor United States"/>
    <s v="Acco"/>
  </r>
  <r>
    <n v="5501"/>
    <x v="3"/>
    <n v="0.05"/>
    <n v="399.98"/>
    <n v="12.06"/>
    <n v="2107"/>
    <s v="Leigh Burnette Hurley"/>
    <x v="1"/>
    <s v="Corporate"/>
    <x v="2"/>
    <x v="6"/>
    <s v="Jumbo Box"/>
    <x v="79"/>
    <n v="39015"/>
    <n v="0.56000000000000005"/>
    <x v="0"/>
    <x v="2"/>
    <x v="12"/>
    <s v="Chicago"/>
    <n v="60601"/>
    <x v="132"/>
    <n v="2015"/>
    <x v="1"/>
    <n v="6"/>
    <d v="2015-06-06T00:00:00"/>
    <n v="0"/>
    <n v="567.59"/>
    <n v="24"/>
    <x v="1151"/>
    <x v="0"/>
    <s v="Leigh Burnette Hurley Okidata ML320 Series Turbo Dot Matrix Printers United States"/>
    <s v="Okid"/>
  </r>
  <r>
    <n v="5502"/>
    <x v="3"/>
    <n v="7.0000000000000007E-2"/>
    <n v="6.48"/>
    <n v="5.74"/>
    <n v="2107"/>
    <s v="Leigh Burnette Hurley"/>
    <x v="2"/>
    <s v="Corporate"/>
    <x v="0"/>
    <x v="7"/>
    <s v="Small Box"/>
    <x v="684"/>
    <n v="39015"/>
    <n v="0.37"/>
    <x v="0"/>
    <x v="2"/>
    <x v="12"/>
    <s v="Chicago"/>
    <n v="60601"/>
    <x v="132"/>
    <n v="2015"/>
    <x v="1"/>
    <n v="6"/>
    <d v="2015-06-06T00:00:00"/>
    <n v="0"/>
    <n v="-28.45"/>
    <n v="20"/>
    <x v="1152"/>
    <x v="1"/>
    <s v="Leigh Burnette Hurley Xerox 1994 United States"/>
    <s v="Xero"/>
  </r>
  <r>
    <n v="23502"/>
    <x v="3"/>
    <n v="7.0000000000000007E-2"/>
    <n v="6.48"/>
    <n v="5.74"/>
    <n v="2108"/>
    <s v="Alfred Barber"/>
    <x v="2"/>
    <s v="Corporate"/>
    <x v="0"/>
    <x v="7"/>
    <s v="Small Box"/>
    <x v="684"/>
    <n v="87862"/>
    <n v="0.37"/>
    <x v="0"/>
    <x v="2"/>
    <x v="33"/>
    <s v="Mehlville"/>
    <n v="63129"/>
    <x v="132"/>
    <n v="2015"/>
    <x v="1"/>
    <n v="6"/>
    <d v="2015-06-06T00:00:00"/>
    <n v="0"/>
    <n v="-14.225"/>
    <n v="5"/>
    <x v="1153"/>
    <x v="1"/>
    <s v="Alfred Barber Xerox 1994 United States"/>
    <s v="Xero"/>
  </r>
  <r>
    <n v="18540"/>
    <x v="2"/>
    <n v="0.08"/>
    <n v="6.68"/>
    <n v="1.5"/>
    <n v="2114"/>
    <s v="Paige Mason"/>
    <x v="2"/>
    <s v="Corporate"/>
    <x v="0"/>
    <x v="0"/>
    <s v="Wrap Bag"/>
    <x v="685"/>
    <n v="88403"/>
    <n v="0.48"/>
    <x v="0"/>
    <x v="3"/>
    <x v="8"/>
    <s v="Norfolk"/>
    <n v="23518"/>
    <x v="173"/>
    <n v="2015"/>
    <x v="5"/>
    <n v="26"/>
    <d v="2015-03-28T00:00:00"/>
    <n v="2"/>
    <n v="-601.80400000000009"/>
    <n v="10"/>
    <x v="1154"/>
    <x v="1"/>
    <s v="Paige Mason Sanford Liquid Accent Highlighters United States"/>
    <s v="Sanf"/>
  </r>
  <r>
    <n v="18562"/>
    <x v="2"/>
    <n v="0.08"/>
    <n v="2.89"/>
    <n v="0.49"/>
    <n v="2114"/>
    <s v="Paige Mason"/>
    <x v="2"/>
    <s v="Corporate"/>
    <x v="0"/>
    <x v="9"/>
    <s v="Small Box"/>
    <x v="686"/>
    <n v="88404"/>
    <n v="0.38"/>
    <x v="0"/>
    <x v="3"/>
    <x v="8"/>
    <s v="Norfolk"/>
    <n v="23518"/>
    <x v="45"/>
    <n v="2015"/>
    <x v="4"/>
    <n v="23"/>
    <d v="2015-04-23T00:00:00"/>
    <n v="0"/>
    <n v="38.406000000000006"/>
    <n v="1"/>
    <x v="1155"/>
    <x v="0"/>
    <s v="Paige Mason *Staples* Packaging Labels United States"/>
    <s v="*Sta"/>
  </r>
  <r>
    <n v="21066"/>
    <x v="2"/>
    <n v="7.0000000000000007E-2"/>
    <n v="226.67"/>
    <n v="28.16"/>
    <n v="2114"/>
    <s v="Paige Mason"/>
    <x v="1"/>
    <s v="Corporate"/>
    <x v="1"/>
    <x v="1"/>
    <s v="Jumbo Drum"/>
    <x v="558"/>
    <n v="88405"/>
    <n v="0.59"/>
    <x v="0"/>
    <x v="3"/>
    <x v="8"/>
    <s v="Norfolk"/>
    <n v="23518"/>
    <x v="115"/>
    <n v="2015"/>
    <x v="2"/>
    <n v="26"/>
    <d v="2015-02-27T00:00:00"/>
    <n v="1"/>
    <n v="53.114399999999996"/>
    <n v="1"/>
    <x v="1156"/>
    <x v="0"/>
    <s v="Paige Mason Hon GuestStacker Chair United States"/>
    <s v="Hon "/>
  </r>
  <r>
    <n v="21067"/>
    <x v="2"/>
    <n v="0.08"/>
    <n v="20.98"/>
    <n v="53.03"/>
    <n v="2114"/>
    <s v="Paige Mason"/>
    <x v="1"/>
    <s v="Corporate"/>
    <x v="0"/>
    <x v="10"/>
    <s v="Jumbo Drum"/>
    <x v="211"/>
    <n v="88405"/>
    <n v="0.78"/>
    <x v="0"/>
    <x v="3"/>
    <x v="8"/>
    <s v="Norfolk"/>
    <n v="23518"/>
    <x v="115"/>
    <n v="2015"/>
    <x v="2"/>
    <n v="26"/>
    <d v="2015-02-28T00:00:00"/>
    <n v="2"/>
    <n v="8.7420000000000009"/>
    <n v="20"/>
    <x v="1157"/>
    <x v="0"/>
    <s v="Paige Mason Tennsco Lockers, Gray United States"/>
    <s v="Tenn"/>
  </r>
  <r>
    <n v="21153"/>
    <x v="3"/>
    <n v="0.02"/>
    <n v="95.95"/>
    <n v="74.349999999999994"/>
    <n v="2115"/>
    <s v="Jeffrey Lloyd"/>
    <x v="1"/>
    <s v="Corporate"/>
    <x v="1"/>
    <x v="1"/>
    <s v="Jumbo Drum"/>
    <x v="687"/>
    <n v="88406"/>
    <n v="0.56999999999999995"/>
    <x v="0"/>
    <x v="3"/>
    <x v="8"/>
    <s v="Oakton"/>
    <n v="22124"/>
    <x v="119"/>
    <n v="2015"/>
    <x v="4"/>
    <n v="29"/>
    <d v="2015-05-01T00:00:00"/>
    <n v="2"/>
    <n v="636.52199999999993"/>
    <n v="14"/>
    <x v="1158"/>
    <x v="0"/>
    <s v="Jeffrey Lloyd Bevis Steel Folding Chairs United States"/>
    <s v="Bevi"/>
  </r>
  <r>
    <n v="20249"/>
    <x v="0"/>
    <n v="0.03"/>
    <n v="320.98"/>
    <n v="24.49"/>
    <n v="2117"/>
    <s v="Jack Hatcher"/>
    <x v="2"/>
    <s v="Home Office"/>
    <x v="1"/>
    <x v="1"/>
    <s v="Large Box"/>
    <x v="688"/>
    <n v="90891"/>
    <n v="0.55000000000000004"/>
    <x v="0"/>
    <x v="2"/>
    <x v="7"/>
    <s v="Greenville"/>
    <n v="75401"/>
    <x v="18"/>
    <n v="2015"/>
    <x v="4"/>
    <n v="20"/>
    <d v="2015-04-22T00:00:00"/>
    <n v="2"/>
    <n v="4554.4346999999998"/>
    <n v="20"/>
    <x v="1159"/>
    <x v="0"/>
    <s v="Jack Hatcher Hon Pagoda™ Stacking Chairs United States"/>
    <s v="Hon "/>
  </r>
  <r>
    <n v="20250"/>
    <x v="0"/>
    <n v="0.06"/>
    <n v="125.99"/>
    <n v="8.8000000000000007"/>
    <n v="2117"/>
    <s v="Jack Hatcher"/>
    <x v="2"/>
    <s v="Home Office"/>
    <x v="2"/>
    <x v="5"/>
    <s v="Small Box"/>
    <x v="689"/>
    <n v="90891"/>
    <n v="0.59"/>
    <x v="0"/>
    <x v="2"/>
    <x v="7"/>
    <s v="Greenville"/>
    <n v="75401"/>
    <x v="18"/>
    <n v="2015"/>
    <x v="4"/>
    <n v="20"/>
    <d v="2015-04-21T00:00:00"/>
    <n v="1"/>
    <n v="618.19308000000001"/>
    <n v="18"/>
    <x v="1160"/>
    <x v="0"/>
    <s v="Jack Hatcher StarTAC 6500 United States"/>
    <s v="Star"/>
  </r>
  <r>
    <n v="22231"/>
    <x v="2"/>
    <n v="0.06"/>
    <n v="80.97"/>
    <n v="33.6"/>
    <n v="2122"/>
    <s v="Carolyn Fisher"/>
    <x v="1"/>
    <s v="Consumer"/>
    <x v="2"/>
    <x v="6"/>
    <s v="Jumbo Drum"/>
    <x v="690"/>
    <n v="89664"/>
    <n v="0.37"/>
    <x v="0"/>
    <x v="3"/>
    <x v="40"/>
    <s v="Sherwood"/>
    <n v="72116"/>
    <x v="108"/>
    <n v="2015"/>
    <x v="2"/>
    <n v="1"/>
    <d v="2015-02-03T00:00:00"/>
    <n v="2"/>
    <n v="-15.1844"/>
    <n v="10"/>
    <x v="1161"/>
    <x v="1"/>
    <s v="Carolyn Fisher Lexmark Z25 Color Inkjet Printer United States"/>
    <s v="Lexm"/>
  </r>
  <r>
    <n v="24674"/>
    <x v="0"/>
    <n v="0.04"/>
    <n v="45.19"/>
    <n v="1.99"/>
    <n v="2124"/>
    <s v="Paige Powers"/>
    <x v="2"/>
    <s v="Consumer"/>
    <x v="2"/>
    <x v="13"/>
    <s v="Small Pack"/>
    <x v="397"/>
    <n v="89665"/>
    <n v="0.55000000000000004"/>
    <x v="0"/>
    <x v="3"/>
    <x v="40"/>
    <s v="West Memphis"/>
    <n v="72301"/>
    <x v="167"/>
    <n v="2015"/>
    <x v="0"/>
    <n v="1"/>
    <d v="2015-01-02T00:00:00"/>
    <n v="1"/>
    <n v="-61.194000000000003"/>
    <n v="13"/>
    <x v="1162"/>
    <x v="1"/>
    <s v="Paige Powers Verbatim DVD-RAM, 9.4GB, Rewritable, Type 1, DS, DataLife Plus United States"/>
    <s v="Verb"/>
  </r>
  <r>
    <n v="23852"/>
    <x v="0"/>
    <n v="0.03"/>
    <n v="124.49"/>
    <n v="51.94"/>
    <n v="2124"/>
    <s v="Paige Powers"/>
    <x v="1"/>
    <s v="Corporate"/>
    <x v="1"/>
    <x v="11"/>
    <s v="Jumbo Box"/>
    <x v="156"/>
    <n v="89666"/>
    <n v="0.63"/>
    <x v="0"/>
    <x v="3"/>
    <x v="40"/>
    <s v="West Memphis"/>
    <n v="72301"/>
    <x v="173"/>
    <n v="2015"/>
    <x v="5"/>
    <n v="26"/>
    <d v="2015-03-27T00:00:00"/>
    <n v="1"/>
    <n v="18.173999999999999"/>
    <n v="21"/>
    <x v="1163"/>
    <x v="0"/>
    <s v="Paige Powers Bevis 36 x 72 Conference Tables United States"/>
    <s v="Bevi"/>
  </r>
  <r>
    <n v="24091"/>
    <x v="2"/>
    <n v="0.1"/>
    <n v="5.98"/>
    <n v="5.14"/>
    <n v="2127"/>
    <s v="Joyce Kern"/>
    <x v="2"/>
    <s v="Home Office"/>
    <x v="0"/>
    <x v="7"/>
    <s v="Small Box"/>
    <x v="691"/>
    <n v="88418"/>
    <n v="0.36"/>
    <x v="0"/>
    <x v="2"/>
    <x v="22"/>
    <s v="Sterling Heights"/>
    <n v="48310"/>
    <x v="103"/>
    <n v="2015"/>
    <x v="5"/>
    <n v="18"/>
    <d v="2015-03-20T00:00:00"/>
    <n v="2"/>
    <n v="-49.53"/>
    <n v="6"/>
    <x v="1164"/>
    <x v="1"/>
    <s v="Joyce Kern Xerox 1974 United States"/>
    <s v="Xero"/>
  </r>
  <r>
    <n v="21902"/>
    <x v="0"/>
    <n v="0.09"/>
    <n v="150.97999999999999"/>
    <n v="66.27"/>
    <n v="2131"/>
    <s v="Mary Hewitt"/>
    <x v="1"/>
    <s v="Home Office"/>
    <x v="1"/>
    <x v="14"/>
    <s v="Jumbo Box"/>
    <x v="692"/>
    <n v="90079"/>
    <n v="0.65"/>
    <x v="0"/>
    <x v="2"/>
    <x v="33"/>
    <s v="Gladstone"/>
    <n v="64118"/>
    <x v="35"/>
    <n v="2015"/>
    <x v="0"/>
    <n v="3"/>
    <d v="2015-01-04T00:00:00"/>
    <n v="1"/>
    <n v="-407.85"/>
    <n v="2"/>
    <x v="1165"/>
    <x v="1"/>
    <s v="Mary Hewitt Bush Mission Pointe Library United States"/>
    <s v="Bush"/>
  </r>
  <r>
    <n v="21964"/>
    <x v="4"/>
    <n v="0.05"/>
    <n v="30.42"/>
    <n v="8.65"/>
    <n v="2132"/>
    <s v="Philip Hawkins"/>
    <x v="0"/>
    <s v="Home Office"/>
    <x v="2"/>
    <x v="13"/>
    <s v="Small Box"/>
    <x v="434"/>
    <n v="90078"/>
    <n v="0.74"/>
    <x v="0"/>
    <x v="2"/>
    <x v="33"/>
    <s v="Hazelwood"/>
    <n v="63042"/>
    <x v="56"/>
    <n v="2015"/>
    <x v="0"/>
    <n v="10"/>
    <d v="2015-01-14T00:00:00"/>
    <n v="4"/>
    <n v="-191.25760000000002"/>
    <n v="11"/>
    <x v="1166"/>
    <x v="1"/>
    <s v="Philip Hawkins Fellowes Internet Keyboard, Platinum United States"/>
    <s v="Fell"/>
  </r>
  <r>
    <n v="24348"/>
    <x v="0"/>
    <n v="0.01"/>
    <n v="28.99"/>
    <n v="8.59"/>
    <n v="2135"/>
    <s v="Melvin Kendall"/>
    <x v="2"/>
    <s v="Home Office"/>
    <x v="2"/>
    <x v="5"/>
    <s v="Medium Box"/>
    <x v="693"/>
    <n v="91583"/>
    <n v="0.56000000000000005"/>
    <x v="0"/>
    <x v="0"/>
    <x v="27"/>
    <s v="Clovis"/>
    <n v="88101"/>
    <x v="92"/>
    <n v="2015"/>
    <x v="2"/>
    <n v="6"/>
    <d v="2015-02-07T00:00:00"/>
    <n v="1"/>
    <n v="196.52328"/>
    <n v="21"/>
    <x v="1167"/>
    <x v="0"/>
    <s v="Melvin Kendall SouthWestern Bell FA970 Digital Answering Machine with Time/Day Stamp United States"/>
    <s v="Sout"/>
  </r>
  <r>
    <n v="20138"/>
    <x v="1"/>
    <n v="0"/>
    <n v="6.98"/>
    <n v="1.6"/>
    <n v="2137"/>
    <s v="Crystal Crabtree"/>
    <x v="2"/>
    <s v="Corporate"/>
    <x v="0"/>
    <x v="7"/>
    <s v="Wrap Bag"/>
    <x v="344"/>
    <n v="86002"/>
    <n v="0.38"/>
    <x v="0"/>
    <x v="3"/>
    <x v="26"/>
    <s v="West Palm Beach"/>
    <n v="33407"/>
    <x v="70"/>
    <n v="2015"/>
    <x v="0"/>
    <n v="31"/>
    <d v="2015-02-02T00:00:00"/>
    <n v="2"/>
    <n v="-343.86799999999999"/>
    <n v="9"/>
    <x v="1168"/>
    <x v="1"/>
    <s v="Crystal Crabtree Adams Phone Message Book, Professional, 400 Message Capacity, 5 3/6” x 11” United States"/>
    <s v="Adam"/>
  </r>
  <r>
    <n v="20712"/>
    <x v="2"/>
    <n v="0.05"/>
    <n v="2550.14"/>
    <n v="29.7"/>
    <n v="2139"/>
    <s v="Jon Kendall"/>
    <x v="1"/>
    <s v="Corporate"/>
    <x v="2"/>
    <x v="6"/>
    <s v="Jumbo Drum"/>
    <x v="440"/>
    <n v="86003"/>
    <n v="0.56999999999999995"/>
    <x v="0"/>
    <x v="2"/>
    <x v="45"/>
    <s v="Watertown"/>
    <n v="53094"/>
    <x v="125"/>
    <n v="2015"/>
    <x v="4"/>
    <n v="16"/>
    <d v="2015-04-17T00:00:00"/>
    <n v="1"/>
    <n v="-3971.0627999999997"/>
    <n v="2"/>
    <x v="1169"/>
    <x v="1"/>
    <s v="Jon Kendall Epson DFX-8500 Dot Matrix Printer United States"/>
    <s v="Epso"/>
  </r>
  <r>
    <n v="18409"/>
    <x v="0"/>
    <n v="0.01"/>
    <n v="5.44"/>
    <n v="7.46"/>
    <n v="2141"/>
    <s v="Molly Webster"/>
    <x v="2"/>
    <s v="Home Office"/>
    <x v="0"/>
    <x v="8"/>
    <s v="Small Box"/>
    <x v="425"/>
    <n v="87570"/>
    <n v="0.36"/>
    <x v="0"/>
    <x v="0"/>
    <x v="21"/>
    <s v="Durango"/>
    <n v="81301"/>
    <x v="29"/>
    <n v="2015"/>
    <x v="2"/>
    <n v="18"/>
    <d v="2015-02-19T00:00:00"/>
    <n v="1"/>
    <n v="-18.478199999999998"/>
    <n v="3"/>
    <x v="1170"/>
    <x v="1"/>
    <s v="Molly Webster Wilson Jones Custom Binder Spines &amp; Labels United States"/>
    <s v="Wils"/>
  </r>
  <r>
    <n v="18410"/>
    <x v="0"/>
    <n v="0.02"/>
    <n v="549.99"/>
    <n v="49"/>
    <n v="2141"/>
    <s v="Molly Webster"/>
    <x v="1"/>
    <s v="Home Office"/>
    <x v="2"/>
    <x v="16"/>
    <s v="Jumbo Drum"/>
    <x v="229"/>
    <n v="87570"/>
    <n v="0.35"/>
    <x v="0"/>
    <x v="0"/>
    <x v="21"/>
    <s v="Durango"/>
    <n v="81301"/>
    <x v="29"/>
    <n v="2015"/>
    <x v="2"/>
    <n v="18"/>
    <d v="2015-02-20T00:00:00"/>
    <n v="2"/>
    <n v="-381.84119999999996"/>
    <n v="18"/>
    <x v="1171"/>
    <x v="1"/>
    <s v="Molly Webster Sharp 1540cs Digital Laser Copier United States"/>
    <s v="Shar"/>
  </r>
  <r>
    <n v="18411"/>
    <x v="0"/>
    <n v="0.03"/>
    <n v="22.01"/>
    <n v="5.53"/>
    <n v="2141"/>
    <s v="Molly Webster"/>
    <x v="0"/>
    <s v="Home Office"/>
    <x v="0"/>
    <x v="0"/>
    <s v="Small Pack"/>
    <x v="694"/>
    <n v="87570"/>
    <n v="0.59"/>
    <x v="0"/>
    <x v="0"/>
    <x v="21"/>
    <s v="Durango"/>
    <n v="81301"/>
    <x v="29"/>
    <n v="2015"/>
    <x v="2"/>
    <n v="18"/>
    <d v="2015-02-19T00:00:00"/>
    <n v="1"/>
    <n v="12.5504"/>
    <n v="7"/>
    <x v="1172"/>
    <x v="0"/>
    <s v="Molly Webster Boston 16801 Nautilus™ Battery Pencil Sharpener United States"/>
    <s v="Bost"/>
  </r>
  <r>
    <n v="18412"/>
    <x v="0"/>
    <n v="0.09"/>
    <n v="34.76"/>
    <n v="8.2200000000000006"/>
    <n v="2141"/>
    <s v="Molly Webster"/>
    <x v="2"/>
    <s v="Home Office"/>
    <x v="0"/>
    <x v="10"/>
    <s v="Small Box"/>
    <x v="695"/>
    <n v="87570"/>
    <n v="0.56999999999999995"/>
    <x v="0"/>
    <x v="0"/>
    <x v="21"/>
    <s v="Durango"/>
    <n v="81301"/>
    <x v="29"/>
    <n v="2015"/>
    <x v="2"/>
    <n v="18"/>
    <d v="2015-02-20T00:00:00"/>
    <n v="2"/>
    <n v="45.3324"/>
    <n v="7"/>
    <x v="1173"/>
    <x v="0"/>
    <s v="Molly Webster Multi-Use Personal File Cart and Caster Set, Three Stacking Bins United States"/>
    <s v="Mult"/>
  </r>
  <r>
    <n v="23249"/>
    <x v="0"/>
    <n v="0.08"/>
    <n v="17.149999999999999"/>
    <n v="4.96"/>
    <n v="2143"/>
    <s v="Lester Sawyer"/>
    <x v="2"/>
    <s v="Home Office"/>
    <x v="0"/>
    <x v="10"/>
    <s v="Small Box"/>
    <x v="206"/>
    <n v="87569"/>
    <n v="0.57999999999999996"/>
    <x v="0"/>
    <x v="3"/>
    <x v="8"/>
    <s v="Fairfax"/>
    <n v="20151"/>
    <x v="1"/>
    <n v="2015"/>
    <x v="1"/>
    <n v="13"/>
    <d v="2015-06-16T00:00:00"/>
    <n v="3"/>
    <n v="33.659999999999997"/>
    <n v="12"/>
    <x v="1174"/>
    <x v="0"/>
    <s v="Lester Sawyer Advantus Rolling Storage Box United States"/>
    <s v="Adva"/>
  </r>
  <r>
    <n v="24264"/>
    <x v="3"/>
    <n v="0"/>
    <n v="20.28"/>
    <n v="14.39"/>
    <n v="2145"/>
    <s v="Kerry Hardy"/>
    <x v="2"/>
    <s v="Corporate"/>
    <x v="1"/>
    <x v="2"/>
    <s v="Small Box"/>
    <x v="654"/>
    <n v="87072"/>
    <n v="0.47"/>
    <x v="0"/>
    <x v="3"/>
    <x v="26"/>
    <s v="Fort Lauderdale"/>
    <n v="33311"/>
    <x v="104"/>
    <n v="2015"/>
    <x v="2"/>
    <n v="10"/>
    <d v="2015-02-12T00:00:00"/>
    <n v="2"/>
    <n v="15.677999999999999"/>
    <n v="11"/>
    <x v="1175"/>
    <x v="0"/>
    <s v="Kerry Hardy Career Cubicle Clock, 8 1/4&quot;, Black United States"/>
    <s v="Care"/>
  </r>
  <r>
    <n v="23795"/>
    <x v="4"/>
    <n v="0.05"/>
    <n v="20.34"/>
    <n v="35"/>
    <n v="2146"/>
    <s v="Courtney Boyd"/>
    <x v="2"/>
    <s v="Corporate"/>
    <x v="0"/>
    <x v="10"/>
    <s v="Large Box"/>
    <x v="126"/>
    <n v="87071"/>
    <n v="0.84"/>
    <x v="0"/>
    <x v="3"/>
    <x v="8"/>
    <s v="Fairfax"/>
    <n v="20151"/>
    <x v="61"/>
    <n v="2015"/>
    <x v="0"/>
    <n v="6"/>
    <d v="2015-01-10T00:00:00"/>
    <n v="4"/>
    <n v="52.775999999999996"/>
    <n v="2"/>
    <x v="1176"/>
    <x v="0"/>
    <s v="Courtney Boyd Tennsco Commercial Shelving United States"/>
    <s v="Tenn"/>
  </r>
  <r>
    <n v="22555"/>
    <x v="1"/>
    <n v="0.08"/>
    <n v="243.98"/>
    <n v="43.32"/>
    <n v="2151"/>
    <s v="Melinda Rogers"/>
    <x v="1"/>
    <s v="Corporate"/>
    <x v="1"/>
    <x v="1"/>
    <s v="Jumbo Drum"/>
    <x v="696"/>
    <n v="90404"/>
    <n v="0.55000000000000004"/>
    <x v="0"/>
    <x v="2"/>
    <x v="25"/>
    <s v="Dubuque"/>
    <n v="52001"/>
    <x v="99"/>
    <n v="2015"/>
    <x v="0"/>
    <n v="5"/>
    <d v="2015-01-06T00:00:00"/>
    <n v="1"/>
    <n v="-162.8244"/>
    <n v="1"/>
    <x v="1177"/>
    <x v="1"/>
    <s v="Melinda Rogers Hon Deluxe Fabric Upholstered Stacking Chairs, Rounded Back United States"/>
    <s v="Hon "/>
  </r>
  <r>
    <n v="24791"/>
    <x v="0"/>
    <n v="0.08"/>
    <n v="5.74"/>
    <n v="5.01"/>
    <n v="2151"/>
    <s v="Melinda Rogers"/>
    <x v="2"/>
    <s v="Corporate"/>
    <x v="0"/>
    <x v="8"/>
    <s v="Small Box"/>
    <x v="697"/>
    <n v="90405"/>
    <n v="0.39"/>
    <x v="0"/>
    <x v="2"/>
    <x v="25"/>
    <s v="Dubuque"/>
    <n v="52001"/>
    <x v="170"/>
    <n v="2015"/>
    <x v="2"/>
    <n v="9"/>
    <d v="2015-02-11T00:00:00"/>
    <n v="2"/>
    <n v="-6.9308200000000006"/>
    <n v="1"/>
    <x v="1178"/>
    <x v="1"/>
    <s v="Melinda Rogers Binder Posts United States"/>
    <s v="Bind"/>
  </r>
  <r>
    <n v="21834"/>
    <x v="4"/>
    <n v="0.05"/>
    <n v="55.5"/>
    <n v="52.2"/>
    <n v="2157"/>
    <s v="Tom Hoyle Honeycutt"/>
    <x v="2"/>
    <s v="Home Office"/>
    <x v="1"/>
    <x v="2"/>
    <s v="Medium Box"/>
    <x v="698"/>
    <n v="90385"/>
    <n v="0.72"/>
    <x v="0"/>
    <x v="2"/>
    <x v="22"/>
    <s v="Warren"/>
    <n v="48093"/>
    <x v="44"/>
    <n v="2015"/>
    <x v="5"/>
    <n v="16"/>
    <d v="2015-03-16T00:00:00"/>
    <n v="0"/>
    <n v="-118.54"/>
    <n v="4"/>
    <x v="1179"/>
    <x v="1"/>
    <s v="Tom Hoyle Honeycutt Eldon Cleatmat® Chair Mats for Medium Pile Carpets United States"/>
    <s v="Eldo"/>
  </r>
  <r>
    <n v="21835"/>
    <x v="4"/>
    <n v="0.05"/>
    <n v="442.14"/>
    <n v="14.7"/>
    <n v="2157"/>
    <s v="Tom Hoyle Honeycutt"/>
    <x v="1"/>
    <s v="Home Office"/>
    <x v="2"/>
    <x v="6"/>
    <s v="Jumbo Drum"/>
    <x v="110"/>
    <n v="90385"/>
    <n v="0.56000000000000005"/>
    <x v="0"/>
    <x v="2"/>
    <x v="22"/>
    <s v="Warren"/>
    <n v="48093"/>
    <x v="44"/>
    <n v="2015"/>
    <x v="5"/>
    <n v="16"/>
    <d v="2015-03-25T00:00:00"/>
    <n v="9"/>
    <n v="2963.48"/>
    <n v="14"/>
    <x v="1180"/>
    <x v="0"/>
    <s v="Tom Hoyle Honeycutt Okidata ML390 Turbo Dot Matrix Printers United States"/>
    <s v="Okid"/>
  </r>
  <r>
    <n v="21975"/>
    <x v="0"/>
    <n v="7.0000000000000007E-2"/>
    <n v="30.93"/>
    <n v="3.92"/>
    <n v="2157"/>
    <s v="Tom Hoyle Honeycutt"/>
    <x v="2"/>
    <s v="Home Office"/>
    <x v="1"/>
    <x v="2"/>
    <s v="Small Pack"/>
    <x v="609"/>
    <n v="90386"/>
    <n v="0.44"/>
    <x v="0"/>
    <x v="2"/>
    <x v="22"/>
    <s v="Warren"/>
    <n v="48093"/>
    <x v="32"/>
    <n v="2015"/>
    <x v="3"/>
    <n v="3"/>
    <d v="2015-05-04T00:00:00"/>
    <n v="1"/>
    <n v="398.30249999999995"/>
    <n v="19"/>
    <x v="1181"/>
    <x v="0"/>
    <s v="Tom Hoyle Honeycutt Advantus Employee of the Month Certificate Frame, 11 x 13-1/2 United States"/>
    <s v="Adva"/>
  </r>
  <r>
    <n v="21976"/>
    <x v="0"/>
    <n v="0.05"/>
    <n v="297.48"/>
    <n v="18.059999999999999"/>
    <n v="2157"/>
    <s v="Tom Hoyle Honeycutt"/>
    <x v="1"/>
    <s v="Home Office"/>
    <x v="2"/>
    <x v="6"/>
    <s v="Jumbo Drum"/>
    <x v="192"/>
    <n v="90386"/>
    <n v="0.6"/>
    <x v="0"/>
    <x v="2"/>
    <x v="22"/>
    <s v="Warren"/>
    <n v="48093"/>
    <x v="32"/>
    <n v="2015"/>
    <x v="3"/>
    <n v="3"/>
    <d v="2015-05-04T00:00:00"/>
    <n v="1"/>
    <n v="709.85200000000009"/>
    <n v="14"/>
    <x v="1182"/>
    <x v="0"/>
    <s v="Tom Hoyle Honeycutt Panasonic KX-P3200 Dot Matrix Printer United States"/>
    <s v="Pana"/>
  </r>
  <r>
    <n v="21977"/>
    <x v="0"/>
    <n v="7.0000000000000007E-2"/>
    <n v="296.18"/>
    <n v="54.12"/>
    <n v="2157"/>
    <s v="Tom Hoyle Honeycutt"/>
    <x v="1"/>
    <s v="Home Office"/>
    <x v="1"/>
    <x v="11"/>
    <s v="Jumbo Box"/>
    <x v="37"/>
    <n v="90386"/>
    <n v="0.76"/>
    <x v="0"/>
    <x v="2"/>
    <x v="22"/>
    <s v="Warren"/>
    <n v="48093"/>
    <x v="32"/>
    <n v="2015"/>
    <x v="3"/>
    <n v="3"/>
    <d v="2015-05-05T00:00:00"/>
    <n v="2"/>
    <n v="80.809200000000089"/>
    <n v="6"/>
    <x v="1183"/>
    <x v="0"/>
    <s v="Tom Hoyle Honeycutt Hon 94000 Series Round Tables United States"/>
    <s v="Hon "/>
  </r>
  <r>
    <n v="23775"/>
    <x v="3"/>
    <n v="0.08"/>
    <n v="30.98"/>
    <n v="8.74"/>
    <n v="2159"/>
    <s v="Wesley Field"/>
    <x v="2"/>
    <s v="Corporate"/>
    <x v="0"/>
    <x v="7"/>
    <s v="Small Box"/>
    <x v="699"/>
    <n v="90387"/>
    <n v="0.4"/>
    <x v="0"/>
    <x v="2"/>
    <x v="22"/>
    <s v="Westland"/>
    <n v="48185"/>
    <x v="135"/>
    <n v="2015"/>
    <x v="3"/>
    <n v="20"/>
    <d v="2015-05-21T00:00:00"/>
    <n v="1"/>
    <n v="371.27200000000005"/>
    <n v="25"/>
    <x v="1184"/>
    <x v="0"/>
    <s v="Wesley Field Xerox 1979 United States"/>
    <s v="Xero"/>
  </r>
  <r>
    <n v="23773"/>
    <x v="3"/>
    <n v="0.09"/>
    <n v="159.31"/>
    <n v="60"/>
    <n v="2162"/>
    <s v="Brenda Jain"/>
    <x v="1"/>
    <s v="Corporate"/>
    <x v="1"/>
    <x v="11"/>
    <s v="Jumbo Drum"/>
    <x v="700"/>
    <n v="90387"/>
    <n v="0.55000000000000004"/>
    <x v="0"/>
    <x v="1"/>
    <x v="19"/>
    <s v="Sharon"/>
    <n v="16146"/>
    <x v="135"/>
    <n v="2015"/>
    <x v="3"/>
    <n v="20"/>
    <d v="2015-05-22T00:00:00"/>
    <n v="2"/>
    <n v="77.000895400000104"/>
    <n v="41"/>
    <x v="1185"/>
    <x v="0"/>
    <s v="Brenda Jain Hon Non-Folding Utility Tables United States"/>
    <s v="Hon "/>
  </r>
  <r>
    <n v="23774"/>
    <x v="3"/>
    <n v="0.06"/>
    <n v="55.99"/>
    <n v="5"/>
    <n v="2162"/>
    <s v="Brenda Jain"/>
    <x v="2"/>
    <s v="Corporate"/>
    <x v="2"/>
    <x v="5"/>
    <s v="Small Pack"/>
    <x v="134"/>
    <n v="90387"/>
    <n v="0.83"/>
    <x v="0"/>
    <x v="1"/>
    <x v="19"/>
    <s v="Sharon"/>
    <n v="16146"/>
    <x v="135"/>
    <n v="2015"/>
    <x v="3"/>
    <n v="20"/>
    <d v="2015-05-22T00:00:00"/>
    <n v="2"/>
    <n v="27.968600000000009"/>
    <n v="33"/>
    <x v="1186"/>
    <x v="0"/>
    <s v="Brenda Jain Accessory36 United States"/>
    <s v="Acce"/>
  </r>
  <r>
    <n v="22450"/>
    <x v="1"/>
    <n v="0.01"/>
    <n v="5.38"/>
    <n v="7.57"/>
    <n v="2164"/>
    <s v="Harry Sellers"/>
    <x v="2"/>
    <s v="Small Business"/>
    <x v="0"/>
    <x v="8"/>
    <s v="Small Box"/>
    <x v="701"/>
    <n v="88794"/>
    <n v="0.36"/>
    <x v="0"/>
    <x v="0"/>
    <x v="1"/>
    <s v="Pasadena"/>
    <n v="91104"/>
    <x v="85"/>
    <n v="2015"/>
    <x v="0"/>
    <n v="9"/>
    <d v="2015-01-10T00:00:00"/>
    <n v="1"/>
    <n v="-66.779579999999996"/>
    <n v="3"/>
    <x v="1187"/>
    <x v="1"/>
    <s v="Harry Sellers Acco PRESSTEX® Data Binder with Storage Hooks, Dark Blue, 9 1/2&quot; X 11&quot; United States"/>
    <s v="Acco"/>
  </r>
  <r>
    <n v="22451"/>
    <x v="1"/>
    <n v="0.05"/>
    <n v="3.28"/>
    <n v="3.97"/>
    <n v="2164"/>
    <s v="Harry Sellers"/>
    <x v="2"/>
    <s v="Small Business"/>
    <x v="0"/>
    <x v="0"/>
    <s v="Wrap Bag"/>
    <x v="365"/>
    <n v="88794"/>
    <n v="0.56000000000000005"/>
    <x v="0"/>
    <x v="0"/>
    <x v="1"/>
    <s v="Pasadena"/>
    <n v="91104"/>
    <x v="85"/>
    <n v="2015"/>
    <x v="0"/>
    <n v="9"/>
    <d v="2015-01-09T00:00:00"/>
    <n v="0"/>
    <n v="-144.9188"/>
    <n v="11"/>
    <x v="1188"/>
    <x v="1"/>
    <s v="Harry Sellers Newell 337 United States"/>
    <s v="Newe"/>
  </r>
  <r>
    <n v="22449"/>
    <x v="1"/>
    <n v="0.09"/>
    <n v="2.78"/>
    <n v="0.97"/>
    <n v="2165"/>
    <s v="Melanie Knight"/>
    <x v="2"/>
    <s v="Small Business"/>
    <x v="0"/>
    <x v="0"/>
    <s v="Wrap Bag"/>
    <x v="702"/>
    <n v="88794"/>
    <n v="0.59"/>
    <x v="0"/>
    <x v="1"/>
    <x v="14"/>
    <s v="Augusta"/>
    <n v="4330"/>
    <x v="85"/>
    <n v="2015"/>
    <x v="0"/>
    <n v="9"/>
    <d v="2015-01-11T00:00:00"/>
    <n v="2"/>
    <n v="-5.0716000000000001"/>
    <n v="6"/>
    <x v="1189"/>
    <x v="1"/>
    <s v="Melanie Knight Newell 339 United States"/>
    <s v="Newe"/>
  </r>
  <r>
    <n v="20980"/>
    <x v="3"/>
    <n v="0.08"/>
    <n v="2.94"/>
    <n v="0.96"/>
    <n v="2178"/>
    <s v="Judy Hall"/>
    <x v="2"/>
    <s v="Small Business"/>
    <x v="0"/>
    <x v="0"/>
    <s v="Wrap Bag"/>
    <x v="202"/>
    <n v="89465"/>
    <n v="0.57999999999999996"/>
    <x v="0"/>
    <x v="1"/>
    <x v="15"/>
    <s v="Worcester"/>
    <n v="1610"/>
    <x v="39"/>
    <n v="2015"/>
    <x v="0"/>
    <n v="27"/>
    <d v="2015-01-29T00:00:00"/>
    <n v="2"/>
    <n v="-1.18"/>
    <n v="9"/>
    <x v="1190"/>
    <x v="1"/>
    <s v="Judy Hall Newell 343 United States"/>
    <s v="Newe"/>
  </r>
  <r>
    <n v="26331"/>
    <x v="1"/>
    <n v="0"/>
    <n v="1.48"/>
    <n v="0.7"/>
    <n v="2183"/>
    <s v="Sheryl Reese"/>
    <x v="2"/>
    <s v="Home Office"/>
    <x v="0"/>
    <x v="3"/>
    <s v="Wrap Bag"/>
    <x v="679"/>
    <n v="91571"/>
    <n v="0.37"/>
    <x v="0"/>
    <x v="3"/>
    <x v="35"/>
    <s v="Owensboro"/>
    <n v="42301"/>
    <x v="15"/>
    <n v="2015"/>
    <x v="1"/>
    <n v="15"/>
    <d v="2015-06-17T00:00:00"/>
    <n v="2"/>
    <n v="-203.09799999999998"/>
    <n v="12"/>
    <x v="1191"/>
    <x v="1"/>
    <s v="Sheryl Reese Binder Clips by OIC United States"/>
    <s v="Bind"/>
  </r>
  <r>
    <n v="19008"/>
    <x v="0"/>
    <n v="0.09"/>
    <n v="16.98"/>
    <n v="12.39"/>
    <n v="2187"/>
    <s v="Joanne Spivey"/>
    <x v="2"/>
    <s v="Corporate"/>
    <x v="0"/>
    <x v="4"/>
    <s v="Small Box"/>
    <x v="703"/>
    <n v="89440"/>
    <n v="0.35"/>
    <x v="0"/>
    <x v="2"/>
    <x v="33"/>
    <s v="Independence"/>
    <n v="64055"/>
    <x v="100"/>
    <n v="2015"/>
    <x v="3"/>
    <n v="8"/>
    <d v="2015-05-10T00:00:00"/>
    <n v="2"/>
    <n v="-48.57"/>
    <n v="5"/>
    <x v="1192"/>
    <x v="1"/>
    <s v="Joanne Spivey Brown Kraft Recycled Envelopes United States"/>
    <s v="Brow"/>
  </r>
  <r>
    <n v="1008"/>
    <x v="0"/>
    <n v="0.09"/>
    <n v="16.98"/>
    <n v="12.39"/>
    <n v="2189"/>
    <s v="Frank Cross"/>
    <x v="2"/>
    <s v="Corporate"/>
    <x v="0"/>
    <x v="4"/>
    <s v="Small Box"/>
    <x v="703"/>
    <n v="7364"/>
    <n v="0.35"/>
    <x v="0"/>
    <x v="1"/>
    <x v="4"/>
    <s v="New York City"/>
    <n v="10177"/>
    <x v="100"/>
    <n v="2015"/>
    <x v="3"/>
    <n v="8"/>
    <d v="2015-05-10T00:00:00"/>
    <n v="2"/>
    <n v="-48.57"/>
    <n v="22"/>
    <x v="1193"/>
    <x v="1"/>
    <s v="Frank Cross Brown Kraft Recycled Envelopes United States"/>
    <s v="Brow"/>
  </r>
  <r>
    <n v="5870"/>
    <x v="2"/>
    <n v="0.05"/>
    <n v="16.98"/>
    <n v="7.78"/>
    <n v="2190"/>
    <s v="Marvin Patrick"/>
    <x v="2"/>
    <s v="Home Office"/>
    <x v="0"/>
    <x v="0"/>
    <s v="Small Pack"/>
    <x v="704"/>
    <n v="41636"/>
    <n v="0.56999999999999995"/>
    <x v="0"/>
    <x v="2"/>
    <x v="22"/>
    <s v="Detroit"/>
    <n v="48227"/>
    <x v="79"/>
    <n v="2015"/>
    <x v="2"/>
    <n v="14"/>
    <d v="2015-02-16T00:00:00"/>
    <n v="2"/>
    <n v="-47.28"/>
    <n v="45"/>
    <x v="1194"/>
    <x v="1"/>
    <s v="Marvin Patrick Stanley Bostitch Contemporary Electric Pencil Sharpeners United States"/>
    <s v="Stan"/>
  </r>
  <r>
    <n v="5871"/>
    <x v="2"/>
    <n v="0.03"/>
    <n v="115.99"/>
    <n v="4.2300000000000004"/>
    <n v="2190"/>
    <s v="Marvin Patrick"/>
    <x v="2"/>
    <s v="Home Office"/>
    <x v="2"/>
    <x v="5"/>
    <s v="Small Box"/>
    <x v="705"/>
    <n v="41636"/>
    <n v="0.56000000000000005"/>
    <x v="0"/>
    <x v="2"/>
    <x v="22"/>
    <s v="Detroit"/>
    <n v="48227"/>
    <x v="79"/>
    <n v="2015"/>
    <x v="2"/>
    <n v="14"/>
    <d v="2015-02-16T00:00:00"/>
    <n v="2"/>
    <n v="722.24099999999999"/>
    <n v="49"/>
    <x v="1195"/>
    <x v="0"/>
    <s v="Marvin Patrick 282 United States"/>
    <s v="282"/>
  </r>
  <r>
    <n v="23870"/>
    <x v="2"/>
    <n v="0.05"/>
    <n v="16.98"/>
    <n v="7.78"/>
    <n v="2193"/>
    <s v="Donald Melton"/>
    <x v="2"/>
    <s v="Home Office"/>
    <x v="0"/>
    <x v="0"/>
    <s v="Small Pack"/>
    <x v="704"/>
    <n v="90685"/>
    <n v="0.56999999999999995"/>
    <x v="0"/>
    <x v="3"/>
    <x v="24"/>
    <s v="New Bern"/>
    <n v="28560"/>
    <x v="79"/>
    <n v="2015"/>
    <x v="2"/>
    <n v="14"/>
    <d v="2015-02-16T00:00:00"/>
    <n v="2"/>
    <n v="-161"/>
    <n v="11"/>
    <x v="1196"/>
    <x v="1"/>
    <s v="Donald Melton Stanley Bostitch Contemporary Electric Pencil Sharpeners United States"/>
    <s v="Stan"/>
  </r>
  <r>
    <n v="23871"/>
    <x v="2"/>
    <n v="0.03"/>
    <n v="115.99"/>
    <n v="4.2300000000000004"/>
    <n v="2193"/>
    <s v="Donald Melton"/>
    <x v="2"/>
    <s v="Home Office"/>
    <x v="2"/>
    <x v="5"/>
    <s v="Small Box"/>
    <x v="705"/>
    <n v="90685"/>
    <n v="0.56000000000000005"/>
    <x v="0"/>
    <x v="3"/>
    <x v="24"/>
    <s v="New Bern"/>
    <n v="28560"/>
    <x v="79"/>
    <n v="2015"/>
    <x v="2"/>
    <n v="14"/>
    <d v="2015-02-16T00:00:00"/>
    <n v="2"/>
    <n v="848.3646"/>
    <n v="12"/>
    <x v="1197"/>
    <x v="0"/>
    <s v="Donald Melton 282 United States"/>
    <s v="282"/>
  </r>
  <r>
    <n v="19112"/>
    <x v="3"/>
    <n v="0.03"/>
    <n v="27.48"/>
    <n v="4"/>
    <n v="2196"/>
    <s v="Gene Heath Cross"/>
    <x v="2"/>
    <s v="Small Business"/>
    <x v="2"/>
    <x v="13"/>
    <s v="Small Box"/>
    <x v="312"/>
    <n v="89175"/>
    <n v="0.75"/>
    <x v="0"/>
    <x v="1"/>
    <x v="4"/>
    <s v="Jamestown"/>
    <n v="14701"/>
    <x v="74"/>
    <n v="2015"/>
    <x v="4"/>
    <n v="7"/>
    <d v="2015-04-08T00:00:00"/>
    <n v="1"/>
    <n v="-88.840800000000002"/>
    <n v="11"/>
    <x v="1198"/>
    <x v="1"/>
    <s v="Gene Heath Cross Belkin MediaBoard 104- Keyboard United States"/>
    <s v="Belk"/>
  </r>
  <r>
    <n v="19113"/>
    <x v="3"/>
    <n v="0.1"/>
    <n v="179.99"/>
    <n v="19.989999999999998"/>
    <n v="2196"/>
    <s v="Gene Heath Cross"/>
    <x v="2"/>
    <s v="Small Business"/>
    <x v="2"/>
    <x v="13"/>
    <s v="Small Box"/>
    <x v="196"/>
    <n v="89175"/>
    <n v="0.48"/>
    <x v="0"/>
    <x v="1"/>
    <x v="4"/>
    <s v="Jamestown"/>
    <n v="14701"/>
    <x v="74"/>
    <n v="2015"/>
    <x v="4"/>
    <n v="7"/>
    <d v="2015-04-08T00:00:00"/>
    <n v="1"/>
    <n v="1208.9903999999999"/>
    <n v="14"/>
    <x v="1199"/>
    <x v="0"/>
    <s v="Gene Heath Cross Motorola SB4200 Cable Modem United States"/>
    <s v="Moto"/>
  </r>
  <r>
    <n v="19114"/>
    <x v="3"/>
    <n v="0.1"/>
    <n v="140.85"/>
    <n v="19.989999999999998"/>
    <n v="2196"/>
    <s v="Gene Heath Cross"/>
    <x v="2"/>
    <s v="Small Business"/>
    <x v="0"/>
    <x v="10"/>
    <s v="Small Box"/>
    <x v="706"/>
    <n v="89175"/>
    <n v="0.73"/>
    <x v="0"/>
    <x v="1"/>
    <x v="4"/>
    <s v="Jamestown"/>
    <n v="14701"/>
    <x v="74"/>
    <n v="2015"/>
    <x v="4"/>
    <n v="7"/>
    <d v="2015-04-09T00:00:00"/>
    <n v="2"/>
    <n v="9.9911999999999992"/>
    <n v="19"/>
    <x v="1200"/>
    <x v="0"/>
    <s v="Gene Heath Cross Fellowes Strictly Business® Drawer File, Letter/Legal Size United States"/>
    <s v="Fell"/>
  </r>
  <r>
    <n v="23300"/>
    <x v="2"/>
    <n v="0.08"/>
    <n v="100.97"/>
    <n v="7.18"/>
    <n v="2197"/>
    <s v="Karen O'Donnell"/>
    <x v="2"/>
    <s v="Small Business"/>
    <x v="2"/>
    <x v="13"/>
    <s v="Small Box"/>
    <x v="707"/>
    <n v="89176"/>
    <n v="0.46"/>
    <x v="0"/>
    <x v="1"/>
    <x v="4"/>
    <s v="Levittown"/>
    <n v="11756"/>
    <x v="175"/>
    <n v="2015"/>
    <x v="1"/>
    <n v="26"/>
    <d v="2015-06-27T00:00:00"/>
    <n v="1"/>
    <n v="126.22500000000001"/>
    <n v="7"/>
    <x v="1201"/>
    <x v="0"/>
    <s v="Karen O'Donnell Gyration Ultra Cordless Optical Suite United States"/>
    <s v="Gyra"/>
  </r>
  <r>
    <n v="23301"/>
    <x v="2"/>
    <n v="0"/>
    <n v="13.4"/>
    <n v="4.95"/>
    <n v="2197"/>
    <s v="Karen O'Donnell"/>
    <x v="2"/>
    <s v="Small Business"/>
    <x v="1"/>
    <x v="2"/>
    <s v="Small Pack"/>
    <x v="271"/>
    <n v="89176"/>
    <n v="0.37"/>
    <x v="0"/>
    <x v="1"/>
    <x v="4"/>
    <s v="Levittown"/>
    <n v="11756"/>
    <x v="175"/>
    <n v="2015"/>
    <x v="1"/>
    <n v="26"/>
    <d v="2015-06-27T00:00:00"/>
    <n v="1"/>
    <n v="187.7628"/>
    <n v="19"/>
    <x v="1202"/>
    <x v="0"/>
    <s v="Karen O'Donnell Electrix 20W Halogen Replacement Bulb for Zoom-In Desk Lamp United States"/>
    <s v="Elec"/>
  </r>
  <r>
    <n v="26083"/>
    <x v="1"/>
    <n v="0.03"/>
    <n v="25.98"/>
    <n v="4.08"/>
    <n v="2198"/>
    <s v="Lester Woodward Maynard"/>
    <x v="2"/>
    <s v="Small Business"/>
    <x v="0"/>
    <x v="0"/>
    <s v="Small Pack"/>
    <x v="708"/>
    <n v="89174"/>
    <n v="0.56999999999999995"/>
    <x v="0"/>
    <x v="1"/>
    <x v="4"/>
    <s v="Lindenhurst"/>
    <n v="11757"/>
    <x v="55"/>
    <n v="2015"/>
    <x v="3"/>
    <n v="22"/>
    <d v="2015-05-25T00:00:00"/>
    <n v="3"/>
    <n v="295.90649999999999"/>
    <n v="16"/>
    <x v="1203"/>
    <x v="0"/>
    <s v="Lester Woodward Maynard Boston 1799 Powerhouse™ Electric Pencil Sharpener United States"/>
    <s v="Bost"/>
  </r>
  <r>
    <n v="26084"/>
    <x v="1"/>
    <n v="0.1"/>
    <n v="20.98"/>
    <n v="53.03"/>
    <n v="2198"/>
    <s v="Lester Woodward Maynard"/>
    <x v="1"/>
    <s v="Small Business"/>
    <x v="0"/>
    <x v="10"/>
    <s v="Jumbo Drum"/>
    <x v="211"/>
    <n v="89174"/>
    <n v="0.78"/>
    <x v="0"/>
    <x v="1"/>
    <x v="4"/>
    <s v="Lindenhurst"/>
    <n v="11757"/>
    <x v="55"/>
    <n v="2015"/>
    <x v="3"/>
    <n v="22"/>
    <d v="2015-05-22T00:00:00"/>
    <n v="0"/>
    <n v="-2111.36"/>
    <n v="16"/>
    <x v="1204"/>
    <x v="1"/>
    <s v="Lester Woodward Maynard Tennsco Lockers, Gray United States"/>
    <s v="Tenn"/>
  </r>
  <r>
    <n v="20234"/>
    <x v="2"/>
    <n v="0.17"/>
    <n v="14.89"/>
    <n v="13.56"/>
    <n v="2201"/>
    <s v="David Hoyle"/>
    <x v="2"/>
    <s v="Small Business"/>
    <x v="1"/>
    <x v="2"/>
    <s v="Large Box"/>
    <x v="709"/>
    <n v="86054"/>
    <n v="0.57999999999999996"/>
    <x v="0"/>
    <x v="2"/>
    <x v="3"/>
    <s v="Bloomington"/>
    <n v="55420"/>
    <x v="78"/>
    <n v="2015"/>
    <x v="5"/>
    <n v="25"/>
    <d v="2015-03-27T00:00:00"/>
    <n v="2"/>
    <n v="-9.1300000000000008"/>
    <n v="1"/>
    <x v="1205"/>
    <x v="1"/>
    <s v="David Hoyle Tensor Computer Mounted Lamp United States"/>
    <s v="Tens"/>
  </r>
  <r>
    <n v="22259"/>
    <x v="4"/>
    <n v="0.09"/>
    <n v="160.97999999999999"/>
    <n v="30"/>
    <n v="2202"/>
    <s v="Laurie Howe"/>
    <x v="1"/>
    <s v="Home Office"/>
    <x v="1"/>
    <x v="1"/>
    <s v="Jumbo Drum"/>
    <x v="48"/>
    <n v="86050"/>
    <n v="0.62"/>
    <x v="0"/>
    <x v="2"/>
    <x v="3"/>
    <s v="Brooklyn Center"/>
    <n v="55429"/>
    <x v="70"/>
    <n v="2015"/>
    <x v="0"/>
    <n v="31"/>
    <d v="2015-01-31T00:00:00"/>
    <n v="0"/>
    <n v="357.428"/>
    <n v="11"/>
    <x v="1206"/>
    <x v="0"/>
    <s v="Laurie Howe Office Star - Mid Back Dual function Ergonomic High Back Chair with 2-Way Adjustable Arms United States"/>
    <s v="Offi"/>
  </r>
  <r>
    <n v="22260"/>
    <x v="4"/>
    <n v="0.09"/>
    <n v="6.3"/>
    <n v="0.5"/>
    <n v="2202"/>
    <s v="Laurie Howe"/>
    <x v="2"/>
    <s v="Home Office"/>
    <x v="0"/>
    <x v="9"/>
    <s v="Small Box"/>
    <x v="57"/>
    <n v="86050"/>
    <n v="0.39"/>
    <x v="0"/>
    <x v="2"/>
    <x v="3"/>
    <s v="Brooklyn Center"/>
    <n v="55429"/>
    <x v="70"/>
    <n v="2015"/>
    <x v="0"/>
    <n v="31"/>
    <d v="2015-01-31T00:00:00"/>
    <n v="0"/>
    <n v="40.351199999999992"/>
    <n v="10"/>
    <x v="1207"/>
    <x v="0"/>
    <s v="Laurie Howe Avery 51 United States"/>
    <s v="Aver"/>
  </r>
  <r>
    <n v="22261"/>
    <x v="4"/>
    <n v="0"/>
    <n v="4.9800000000000004"/>
    <n v="0.8"/>
    <n v="2202"/>
    <s v="Laurie Howe"/>
    <x v="2"/>
    <s v="Home Office"/>
    <x v="0"/>
    <x v="7"/>
    <s v="Wrap Bag"/>
    <x v="177"/>
    <n v="86050"/>
    <n v="0.36"/>
    <x v="0"/>
    <x v="2"/>
    <x v="3"/>
    <s v="Brooklyn Center"/>
    <n v="55429"/>
    <x v="70"/>
    <n v="2015"/>
    <x v="0"/>
    <n v="31"/>
    <d v="2015-02-07T00:00:00"/>
    <n v="7"/>
    <n v="27.634499999999996"/>
    <n v="8"/>
    <x v="1208"/>
    <x v="0"/>
    <s v="Laurie Howe Rediform S.O.S. Phone Message Books United States"/>
    <s v="Redi"/>
  </r>
  <r>
    <n v="23919"/>
    <x v="4"/>
    <n v="0.08"/>
    <n v="145.44999999999999"/>
    <n v="17.850000000000001"/>
    <n v="2203"/>
    <s v="Eddie Walker"/>
    <x v="1"/>
    <s v="Home Office"/>
    <x v="2"/>
    <x v="6"/>
    <s v="Jumbo Drum"/>
    <x v="390"/>
    <n v="86051"/>
    <n v="0.56000000000000005"/>
    <x v="0"/>
    <x v="2"/>
    <x v="3"/>
    <s v="Brooklyn Park"/>
    <n v="55445"/>
    <x v="128"/>
    <n v="2015"/>
    <x v="2"/>
    <n v="4"/>
    <d v="2015-02-04T00:00:00"/>
    <n v="0"/>
    <n v="751.58"/>
    <n v="8"/>
    <x v="1209"/>
    <x v="0"/>
    <s v="Eddie Walker Panasonic KX-P1150 Dot Matrix Printer United States"/>
    <s v="Pana"/>
  </r>
  <r>
    <n v="22595"/>
    <x v="2"/>
    <n v="0.03"/>
    <n v="399.98"/>
    <n v="12.06"/>
    <n v="2203"/>
    <s v="Eddie Walker"/>
    <x v="1"/>
    <s v="Home Office"/>
    <x v="2"/>
    <x v="6"/>
    <s v="Jumbo Box"/>
    <x v="79"/>
    <n v="86052"/>
    <n v="0.56000000000000005"/>
    <x v="0"/>
    <x v="2"/>
    <x v="3"/>
    <s v="Brooklyn Park"/>
    <n v="55445"/>
    <x v="148"/>
    <n v="2015"/>
    <x v="0"/>
    <n v="4"/>
    <d v="2015-01-06T00:00:00"/>
    <n v="2"/>
    <n v="-663.51419999999996"/>
    <n v="2"/>
    <x v="1210"/>
    <x v="1"/>
    <s v="Eddie Walker Okidata ML320 Series Turbo Dot Matrix Printers United States"/>
    <s v="Okid"/>
  </r>
  <r>
    <n v="23920"/>
    <x v="4"/>
    <n v="7.0000000000000007E-2"/>
    <n v="33.94"/>
    <n v="19.190000000000001"/>
    <n v="2204"/>
    <s v="Oscar Ford"/>
    <x v="1"/>
    <s v="Home Office"/>
    <x v="1"/>
    <x v="1"/>
    <s v="Jumbo Drum"/>
    <x v="362"/>
    <n v="86051"/>
    <n v="0.57999999999999996"/>
    <x v="0"/>
    <x v="2"/>
    <x v="3"/>
    <s v="Burnsville"/>
    <n v="55337"/>
    <x v="128"/>
    <n v="2015"/>
    <x v="2"/>
    <n v="4"/>
    <d v="2015-02-08T00:00:00"/>
    <n v="4"/>
    <n v="-157.56"/>
    <n v="5"/>
    <x v="1211"/>
    <x v="1"/>
    <s v="Oscar Ford Metal Folding Chairs, Beige, 4/Carton United States"/>
    <s v="Meta"/>
  </r>
  <r>
    <n v="24434"/>
    <x v="2"/>
    <n v="0.04"/>
    <n v="296.18"/>
    <n v="154.12"/>
    <n v="2204"/>
    <s v="Oscar Ford"/>
    <x v="1"/>
    <s v="Consumer"/>
    <x v="1"/>
    <x v="11"/>
    <s v="Jumbo Box"/>
    <x v="37"/>
    <n v="86053"/>
    <n v="0.76"/>
    <x v="0"/>
    <x v="2"/>
    <x v="3"/>
    <s v="Burnsville"/>
    <n v="55337"/>
    <x v="104"/>
    <n v="2015"/>
    <x v="2"/>
    <n v="10"/>
    <d v="2015-02-11T00:00:00"/>
    <n v="1"/>
    <n v="-87.998040000000003"/>
    <n v="20"/>
    <x v="1212"/>
    <x v="1"/>
    <s v="Oscar Ford Hon 94000 Series Round Tables United States"/>
    <s v="Hon "/>
  </r>
  <r>
    <n v="18164"/>
    <x v="0"/>
    <n v="0.03"/>
    <n v="28.48"/>
    <n v="1.99"/>
    <n v="2206"/>
    <s v="Bobby Powell"/>
    <x v="2"/>
    <s v="Consumer"/>
    <x v="2"/>
    <x v="13"/>
    <s v="Small Pack"/>
    <x v="137"/>
    <n v="86258"/>
    <n v="0.4"/>
    <x v="0"/>
    <x v="2"/>
    <x v="25"/>
    <s v="Fort Dodge"/>
    <n v="50501"/>
    <x v="99"/>
    <n v="2015"/>
    <x v="0"/>
    <n v="5"/>
    <d v="2015-01-06T00:00:00"/>
    <n v="1"/>
    <n v="-35.290399999999998"/>
    <n v="2"/>
    <x v="1213"/>
    <x v="1"/>
    <s v="Bobby Powell Memorex 4.7GB DVD+RW, 3/Pack United States"/>
    <s v="Memo"/>
  </r>
  <r>
    <n v="18165"/>
    <x v="0"/>
    <n v="0.01"/>
    <n v="205.99"/>
    <n v="5.99"/>
    <n v="2206"/>
    <s v="Bobby Powell"/>
    <x v="2"/>
    <s v="Consumer"/>
    <x v="2"/>
    <x v="5"/>
    <s v="Small Box"/>
    <x v="710"/>
    <n v="86258"/>
    <n v="0.59"/>
    <x v="0"/>
    <x v="2"/>
    <x v="25"/>
    <s v="Fort Dodge"/>
    <n v="50501"/>
    <x v="99"/>
    <n v="2015"/>
    <x v="0"/>
    <n v="5"/>
    <d v="2015-01-07T00:00:00"/>
    <n v="2"/>
    <n v="-74.883600000000001"/>
    <n v="3"/>
    <x v="1214"/>
    <x v="1"/>
    <s v="Bobby Powell 3285 United States"/>
    <s v="3285"/>
  </r>
  <r>
    <n v="23317"/>
    <x v="4"/>
    <n v="0.06"/>
    <n v="6.98"/>
    <n v="1.6"/>
    <n v="2209"/>
    <s v="Sharon Thomas"/>
    <x v="2"/>
    <s v="Home Office"/>
    <x v="0"/>
    <x v="7"/>
    <s v="Wrap Bag"/>
    <x v="344"/>
    <n v="88030"/>
    <n v="0.38"/>
    <x v="0"/>
    <x v="3"/>
    <x v="29"/>
    <s v="College Park"/>
    <n v="30337"/>
    <x v="46"/>
    <n v="2015"/>
    <x v="0"/>
    <n v="22"/>
    <d v="2015-01-29T00:00:00"/>
    <n v="7"/>
    <n v="-98.056000000000012"/>
    <n v="12"/>
    <x v="1215"/>
    <x v="1"/>
    <s v="Sharon Thomas Adams Phone Message Book, Professional, 400 Message Capacity, 5 3/6” x 11” United States"/>
    <s v="Adam"/>
  </r>
  <r>
    <n v="19914"/>
    <x v="1"/>
    <n v="0.08"/>
    <n v="95.99"/>
    <n v="35"/>
    <n v="2211"/>
    <s v="Anita Hahn"/>
    <x v="0"/>
    <s v="Home Office"/>
    <x v="0"/>
    <x v="10"/>
    <s v="Large Box"/>
    <x v="711"/>
    <n v="88028"/>
    <n v="0"/>
    <x v="0"/>
    <x v="1"/>
    <x v="30"/>
    <s v="Bowie"/>
    <n v="20715"/>
    <x v="167"/>
    <n v="2015"/>
    <x v="0"/>
    <n v="1"/>
    <d v="2015-01-03T00:00:00"/>
    <n v="2"/>
    <n v="-425.20840000000004"/>
    <n v="2"/>
    <x v="1216"/>
    <x v="1"/>
    <s v="Anita Hahn Safco Industrial Wire Shelving United States"/>
    <s v="Safc"/>
  </r>
  <r>
    <n v="24756"/>
    <x v="0"/>
    <n v="0.09"/>
    <n v="199.99"/>
    <n v="24.49"/>
    <n v="2212"/>
    <s v="Stacy Chang"/>
    <x v="0"/>
    <s v="Home Office"/>
    <x v="2"/>
    <x v="16"/>
    <s v="Large Box"/>
    <x v="495"/>
    <n v="88029"/>
    <n v="0.46"/>
    <x v="0"/>
    <x v="1"/>
    <x v="30"/>
    <s v="Catonsville"/>
    <n v="21228"/>
    <x v="47"/>
    <n v="2015"/>
    <x v="4"/>
    <n v="19"/>
    <d v="2015-04-21T00:00:00"/>
    <n v="2"/>
    <n v="631.33000000000004"/>
    <n v="5"/>
    <x v="1217"/>
    <x v="0"/>
    <s v="Stacy Chang Canon PC-428 Personal Copier United States"/>
    <s v="Cano"/>
  </r>
  <r>
    <n v="23512"/>
    <x v="4"/>
    <n v="7.0000000000000007E-2"/>
    <n v="3.28"/>
    <n v="3.97"/>
    <n v="2215"/>
    <s v="Christopher High"/>
    <x v="2"/>
    <s v="Corporate"/>
    <x v="0"/>
    <x v="0"/>
    <s v="Wrap Bag"/>
    <x v="365"/>
    <n v="90314"/>
    <n v="0.56000000000000005"/>
    <x v="0"/>
    <x v="1"/>
    <x v="10"/>
    <s v="Massillon"/>
    <n v="44646"/>
    <x v="96"/>
    <n v="2015"/>
    <x v="1"/>
    <n v="23"/>
    <d v="2015-06-23T00:00:00"/>
    <n v="0"/>
    <n v="-22.175999999999998"/>
    <n v="4"/>
    <x v="1218"/>
    <x v="1"/>
    <s v="Christopher High Newell 337 United States"/>
    <s v="Newe"/>
  </r>
  <r>
    <n v="23513"/>
    <x v="4"/>
    <n v="0.02"/>
    <n v="256.99"/>
    <n v="11.25"/>
    <n v="2216"/>
    <s v="Clara Kaplan"/>
    <x v="2"/>
    <s v="Corporate"/>
    <x v="2"/>
    <x v="13"/>
    <s v="Small Box"/>
    <x v="476"/>
    <n v="90314"/>
    <n v="0.51"/>
    <x v="0"/>
    <x v="1"/>
    <x v="10"/>
    <s v="Medina"/>
    <n v="44256"/>
    <x v="96"/>
    <n v="2015"/>
    <x v="1"/>
    <n v="23"/>
    <d v="2015-06-30T00:00:00"/>
    <n v="7"/>
    <n v="-214.10399999999998"/>
    <n v="3"/>
    <x v="1219"/>
    <x v="1"/>
    <s v="Clara Kaplan Hayes Optima 56K V.90 Internal Voice Modem United States"/>
    <s v="Haye"/>
  </r>
  <r>
    <n v="23514"/>
    <x v="4"/>
    <n v="0.01"/>
    <n v="6.48"/>
    <n v="5.14"/>
    <n v="2216"/>
    <s v="Clara Kaplan"/>
    <x v="2"/>
    <s v="Corporate"/>
    <x v="0"/>
    <x v="7"/>
    <s v="Small Box"/>
    <x v="339"/>
    <n v="90314"/>
    <n v="0.37"/>
    <x v="0"/>
    <x v="1"/>
    <x v="10"/>
    <s v="Medina"/>
    <n v="44256"/>
    <x v="96"/>
    <n v="2015"/>
    <x v="1"/>
    <n v="23"/>
    <d v="2015-06-25T00:00:00"/>
    <n v="2"/>
    <n v="-26.936"/>
    <n v="10"/>
    <x v="1220"/>
    <x v="1"/>
    <s v="Clara Kaplan Xerox 23 United States"/>
    <s v="Xero"/>
  </r>
  <r>
    <n v="22712"/>
    <x v="4"/>
    <n v="0.09"/>
    <n v="14.2"/>
    <n v="5.3"/>
    <n v="2220"/>
    <s v="Jennifer Stanton"/>
    <x v="2"/>
    <s v="Consumer"/>
    <x v="1"/>
    <x v="2"/>
    <s v="Wrap Bag"/>
    <x v="257"/>
    <n v="91036"/>
    <n v="0.46"/>
    <x v="0"/>
    <x v="3"/>
    <x v="26"/>
    <s v="Winter Garden"/>
    <n v="34787"/>
    <x v="136"/>
    <n v="2015"/>
    <x v="2"/>
    <n v="28"/>
    <d v="2015-03-01T00:00:00"/>
    <n v="1"/>
    <n v="-324.73"/>
    <n v="4"/>
    <x v="1221"/>
    <x v="1"/>
    <s v="Jennifer Stanton Coloredge Poster Frame United States"/>
    <s v="Colo"/>
  </r>
  <r>
    <n v="24113"/>
    <x v="2"/>
    <n v="0"/>
    <n v="100.89"/>
    <n v="42"/>
    <n v="2225"/>
    <s v="Sean McKenna"/>
    <x v="1"/>
    <s v="Small Business"/>
    <x v="1"/>
    <x v="1"/>
    <s v="Jumbo Drum"/>
    <x v="712"/>
    <n v="89970"/>
    <n v="0.61"/>
    <x v="0"/>
    <x v="0"/>
    <x v="27"/>
    <s v="Hobbs"/>
    <n v="88240"/>
    <x v="54"/>
    <n v="2015"/>
    <x v="2"/>
    <n v="21"/>
    <d v="2015-02-22T00:00:00"/>
    <n v="1"/>
    <n v="1500.12"/>
    <n v="15"/>
    <x v="1222"/>
    <x v="0"/>
    <s v="Sean McKenna Office Star Flex Back Scooter Chair with Aluminum Finish Frame United States"/>
    <s v="Offi"/>
  </r>
  <r>
    <n v="18820"/>
    <x v="4"/>
    <n v="0.01"/>
    <n v="13.43"/>
    <n v="5.5"/>
    <n v="2240"/>
    <s v="Maurice Kelly"/>
    <x v="0"/>
    <s v="Corporate"/>
    <x v="0"/>
    <x v="10"/>
    <s v="Small Box"/>
    <x v="599"/>
    <n v="89102"/>
    <n v="0.56999999999999995"/>
    <x v="0"/>
    <x v="3"/>
    <x v="26"/>
    <s v="Lakeland"/>
    <n v="33801"/>
    <x v="34"/>
    <n v="2015"/>
    <x v="4"/>
    <n v="6"/>
    <d v="2015-04-13T00:00:00"/>
    <n v="7"/>
    <n v="-313.02180000000004"/>
    <n v="7"/>
    <x v="1223"/>
    <x v="1"/>
    <s v="Maurice Kelly Fellowes Personal Hanging Folder Files, Navy United States"/>
    <s v="Fell"/>
  </r>
  <r>
    <n v="24121"/>
    <x v="4"/>
    <n v="0"/>
    <n v="2.08"/>
    <n v="5.33"/>
    <n v="2250"/>
    <s v="Alvin Hoover"/>
    <x v="2"/>
    <s v="Home Office"/>
    <x v="1"/>
    <x v="2"/>
    <s v="Small Box"/>
    <x v="261"/>
    <n v="86699"/>
    <n v="0.43"/>
    <x v="0"/>
    <x v="1"/>
    <x v="19"/>
    <s v="State College"/>
    <n v="16801"/>
    <x v="53"/>
    <n v="2015"/>
    <x v="4"/>
    <n v="13"/>
    <d v="2015-04-20T00:00:00"/>
    <n v="7"/>
    <n v="-192.5532"/>
    <n v="22"/>
    <x v="1224"/>
    <x v="1"/>
    <s v="Alvin Hoover Eldon® Wave Desk Accessories United States"/>
    <s v="Eldo"/>
  </r>
  <r>
    <n v="25440"/>
    <x v="4"/>
    <n v="0.1"/>
    <n v="6.3"/>
    <n v="0.5"/>
    <n v="2254"/>
    <s v="Jeff Meadows"/>
    <x v="2"/>
    <s v="Corporate"/>
    <x v="0"/>
    <x v="9"/>
    <s v="Small Box"/>
    <x v="421"/>
    <n v="89278"/>
    <n v="0.39"/>
    <x v="0"/>
    <x v="3"/>
    <x v="35"/>
    <s v="Paducah"/>
    <n v="42003"/>
    <x v="39"/>
    <n v="2015"/>
    <x v="0"/>
    <n v="27"/>
    <d v="2015-02-01T00:00:00"/>
    <n v="5"/>
    <n v="-464.28200000000004"/>
    <n v="12"/>
    <x v="1225"/>
    <x v="1"/>
    <s v="Jeff Meadows Avery 48 United States"/>
    <s v="Aver"/>
  </r>
  <r>
    <n v="20639"/>
    <x v="0"/>
    <n v="0.1"/>
    <n v="48.91"/>
    <n v="5.97"/>
    <n v="2254"/>
    <s v="Jeff Meadows"/>
    <x v="2"/>
    <s v="Corporate"/>
    <x v="0"/>
    <x v="7"/>
    <s v="Small Box"/>
    <x v="713"/>
    <n v="89279"/>
    <n v="0.38"/>
    <x v="0"/>
    <x v="3"/>
    <x v="35"/>
    <s v="Paducah"/>
    <n v="42003"/>
    <x v="65"/>
    <n v="2015"/>
    <x v="4"/>
    <n v="28"/>
    <d v="2015-04-30T00:00:00"/>
    <n v="2"/>
    <n v="156.74339999999998"/>
    <n v="14"/>
    <x v="1226"/>
    <x v="0"/>
    <s v="Jeff Meadows Xerox 1917 United States"/>
    <s v="Xero"/>
  </r>
  <r>
    <n v="20640"/>
    <x v="0"/>
    <n v="0.08"/>
    <n v="5.98"/>
    <n v="5.46"/>
    <n v="2254"/>
    <s v="Jeff Meadows"/>
    <x v="2"/>
    <s v="Corporate"/>
    <x v="0"/>
    <x v="7"/>
    <s v="Small Box"/>
    <x v="381"/>
    <n v="89279"/>
    <n v="0.36"/>
    <x v="0"/>
    <x v="3"/>
    <x v="35"/>
    <s v="Paducah"/>
    <n v="42003"/>
    <x v="65"/>
    <n v="2015"/>
    <x v="4"/>
    <n v="28"/>
    <d v="2015-04-28T00:00:00"/>
    <n v="0"/>
    <n v="110.11799999999999"/>
    <n v="13"/>
    <x v="1227"/>
    <x v="0"/>
    <s v="Jeff Meadows Xerox 1983 United States"/>
    <s v="Xero"/>
  </r>
  <r>
    <n v="19054"/>
    <x v="2"/>
    <n v="7.0000000000000007E-2"/>
    <n v="60.97"/>
    <n v="4.5"/>
    <n v="2256"/>
    <s v="Lloyd Levin"/>
    <x v="0"/>
    <s v="Corporate"/>
    <x v="0"/>
    <x v="15"/>
    <s v="Small Box"/>
    <x v="714"/>
    <n v="87963"/>
    <n v="0.56000000000000005"/>
    <x v="0"/>
    <x v="3"/>
    <x v="24"/>
    <s v="New Bern"/>
    <n v="28560"/>
    <x v="22"/>
    <n v="2015"/>
    <x v="0"/>
    <n v="2"/>
    <d v="2015-01-04T00:00:00"/>
    <n v="2"/>
    <n v="-42.588000000000001"/>
    <n v="6"/>
    <x v="1228"/>
    <x v="1"/>
    <s v="Lloyd Levin Tripp Lite Isotel 6 Outlet Surge Protector with Fax/Modem Protection United States"/>
    <s v="Trip"/>
  </r>
  <r>
    <n v="18652"/>
    <x v="3"/>
    <n v="7.0000000000000007E-2"/>
    <n v="70.98"/>
    <n v="30"/>
    <n v="2256"/>
    <s v="Lloyd Levin"/>
    <x v="1"/>
    <s v="Corporate"/>
    <x v="1"/>
    <x v="1"/>
    <s v="Jumbo Drum"/>
    <x v="715"/>
    <n v="87964"/>
    <n v="0.73"/>
    <x v="0"/>
    <x v="3"/>
    <x v="24"/>
    <s v="New Bern"/>
    <n v="28560"/>
    <x v="120"/>
    <n v="2015"/>
    <x v="5"/>
    <n v="24"/>
    <d v="2015-03-26T00:00:00"/>
    <n v="2"/>
    <n v="-222.95"/>
    <n v="20"/>
    <x v="1229"/>
    <x v="1"/>
    <s v="Lloyd Levin Novimex Turbo Task Chair United States"/>
    <s v="Novi"/>
  </r>
  <r>
    <n v="21937"/>
    <x v="0"/>
    <n v="0.06"/>
    <n v="6.68"/>
    <n v="6.93"/>
    <n v="2257"/>
    <s v="Bernard Thompson"/>
    <x v="2"/>
    <s v="Corporate"/>
    <x v="0"/>
    <x v="7"/>
    <s v="Small Box"/>
    <x v="716"/>
    <n v="87965"/>
    <n v="0.37"/>
    <x v="0"/>
    <x v="3"/>
    <x v="24"/>
    <s v="Raleigh"/>
    <n v="27604"/>
    <x v="20"/>
    <n v="2015"/>
    <x v="1"/>
    <n v="12"/>
    <d v="2015-06-13T00:00:00"/>
    <n v="1"/>
    <n v="7.6244999999999994"/>
    <n v="14"/>
    <x v="1230"/>
    <x v="0"/>
    <s v="Bernard Thompson HP Office Paper (20Lb. and 87 Bright) United States"/>
    <s v="HP O"/>
  </r>
  <r>
    <n v="26361"/>
    <x v="4"/>
    <n v="0.01"/>
    <n v="7.64"/>
    <n v="1.39"/>
    <n v="2258"/>
    <s v="Nicole Pope"/>
    <x v="0"/>
    <s v="Corporate"/>
    <x v="0"/>
    <x v="4"/>
    <s v="Small Box"/>
    <x v="448"/>
    <n v="87962"/>
    <n v="0.36"/>
    <x v="0"/>
    <x v="3"/>
    <x v="24"/>
    <s v="Rocky Mount"/>
    <n v="27801"/>
    <x v="156"/>
    <n v="2015"/>
    <x v="5"/>
    <n v="9"/>
    <d v="2015-03-13T00:00:00"/>
    <n v="4"/>
    <n v="-1676.6119999999999"/>
    <n v="9"/>
    <x v="1231"/>
    <x v="1"/>
    <s v="Nicole Pope #10- 4 1/8&quot; x 9 1/2&quot; Security-Tint Envelopes United States"/>
    <s v="#10-"/>
  </r>
  <r>
    <n v="26362"/>
    <x v="4"/>
    <n v="7.0000000000000007E-2"/>
    <n v="400.97"/>
    <n v="48.26"/>
    <n v="2258"/>
    <s v="Nicole Pope"/>
    <x v="1"/>
    <s v="Corporate"/>
    <x v="2"/>
    <x v="6"/>
    <s v="Jumbo Box"/>
    <x v="460"/>
    <n v="87962"/>
    <n v="0.36"/>
    <x v="0"/>
    <x v="3"/>
    <x v="24"/>
    <s v="Rocky Mount"/>
    <n v="27801"/>
    <x v="156"/>
    <n v="2015"/>
    <x v="5"/>
    <n v="9"/>
    <d v="2015-03-13T00:00:00"/>
    <n v="4"/>
    <n v="45.127799999999993"/>
    <n v="8"/>
    <x v="1232"/>
    <x v="0"/>
    <s v="Nicole Pope Hewlett-Packard Deskjet 1220Cse Color Inkjet Printer United States"/>
    <s v="Hewl"/>
  </r>
  <r>
    <n v="20187"/>
    <x v="2"/>
    <n v="0.02"/>
    <n v="4.9800000000000004"/>
    <n v="0.49"/>
    <n v="2260"/>
    <s v="Geoffrey H Wong"/>
    <x v="2"/>
    <s v="Corporate"/>
    <x v="0"/>
    <x v="9"/>
    <s v="Small Box"/>
    <x v="509"/>
    <n v="89601"/>
    <n v="0.39"/>
    <x v="0"/>
    <x v="3"/>
    <x v="29"/>
    <s v="Rome"/>
    <n v="30161"/>
    <x v="2"/>
    <n v="2015"/>
    <x v="2"/>
    <n v="15"/>
    <d v="2015-02-16T00:00:00"/>
    <n v="1"/>
    <n v="-52.863999999999997"/>
    <n v="17"/>
    <x v="1233"/>
    <x v="1"/>
    <s v="Geoffrey H Wong Avery White Multi-Purpose Labels United States"/>
    <s v="Aver"/>
  </r>
  <r>
    <n v="20188"/>
    <x v="2"/>
    <n v="0.01"/>
    <n v="20.99"/>
    <n v="0.99"/>
    <n v="2260"/>
    <s v="Geoffrey H Wong"/>
    <x v="2"/>
    <s v="Corporate"/>
    <x v="2"/>
    <x v="5"/>
    <s v="Small Pack"/>
    <x v="717"/>
    <n v="89601"/>
    <n v="0.83"/>
    <x v="0"/>
    <x v="3"/>
    <x v="29"/>
    <s v="Rome"/>
    <n v="30161"/>
    <x v="2"/>
    <n v="2015"/>
    <x v="2"/>
    <n v="15"/>
    <d v="2015-02-16T00:00:00"/>
    <n v="1"/>
    <n v="45.378"/>
    <n v="9"/>
    <x v="1234"/>
    <x v="0"/>
    <s v="Geoffrey H Wong Accessory15 United States"/>
    <s v="Acce"/>
  </r>
  <r>
    <n v="19569"/>
    <x v="0"/>
    <n v="0.08"/>
    <n v="4.9800000000000004"/>
    <n v="0.49"/>
    <n v="2260"/>
    <s v="Geoffrey H Wong"/>
    <x v="2"/>
    <s v="Corporate"/>
    <x v="0"/>
    <x v="9"/>
    <s v="Small Box"/>
    <x v="509"/>
    <n v="89602"/>
    <n v="0.39"/>
    <x v="0"/>
    <x v="3"/>
    <x v="29"/>
    <s v="Rome"/>
    <n v="30161"/>
    <x v="109"/>
    <n v="2015"/>
    <x v="4"/>
    <n v="21"/>
    <d v="2015-04-22T00:00:00"/>
    <n v="1"/>
    <n v="4949.9160000000002"/>
    <n v="1"/>
    <x v="1235"/>
    <x v="0"/>
    <s v="Geoffrey H Wong Avery White Multi-Purpose Labels United States"/>
    <s v="Aver"/>
  </r>
  <r>
    <n v="19570"/>
    <x v="0"/>
    <n v="0.09"/>
    <n v="119.99"/>
    <n v="14"/>
    <n v="2260"/>
    <s v="Geoffrey H Wong"/>
    <x v="1"/>
    <s v="Corporate"/>
    <x v="2"/>
    <x v="6"/>
    <s v="Jumbo Drum"/>
    <x v="319"/>
    <n v="89602"/>
    <n v="0.36"/>
    <x v="0"/>
    <x v="3"/>
    <x v="29"/>
    <s v="Rome"/>
    <n v="30161"/>
    <x v="109"/>
    <n v="2015"/>
    <x v="4"/>
    <n v="21"/>
    <d v="2015-04-23T00:00:00"/>
    <n v="2"/>
    <n v="1055.6039999999998"/>
    <n v="4"/>
    <x v="1236"/>
    <x v="0"/>
    <s v="Geoffrey H Wong Epson C82 Color Inkjet Printer United States"/>
    <s v="Epso"/>
  </r>
  <r>
    <n v="18142"/>
    <x v="1"/>
    <n v="0.09"/>
    <n v="207.48"/>
    <n v="0.99"/>
    <n v="2264"/>
    <s v="Helen Dickerson"/>
    <x v="2"/>
    <s v="Corporate"/>
    <x v="0"/>
    <x v="15"/>
    <s v="Small Box"/>
    <x v="718"/>
    <n v="86611"/>
    <n v="0.55000000000000004"/>
    <x v="0"/>
    <x v="2"/>
    <x v="33"/>
    <s v="Joplin"/>
    <n v="64804"/>
    <x v="161"/>
    <n v="2015"/>
    <x v="0"/>
    <n v="26"/>
    <d v="2015-01-29T00:00:00"/>
    <n v="3"/>
    <n v="359.83"/>
    <n v="3"/>
    <x v="1237"/>
    <x v="0"/>
    <s v="Helen Dickerson Kensington 7 Outlet MasterPiece Power Center with Fax/Phone Line Protection United States"/>
    <s v="Kens"/>
  </r>
  <r>
    <n v="19171"/>
    <x v="2"/>
    <n v="0.1"/>
    <n v="7.45"/>
    <n v="6.28"/>
    <n v="2265"/>
    <s v="James Davenport"/>
    <x v="2"/>
    <s v="Corporate"/>
    <x v="0"/>
    <x v="8"/>
    <s v="Small Box"/>
    <x v="719"/>
    <n v="86612"/>
    <n v="0.4"/>
    <x v="0"/>
    <x v="2"/>
    <x v="33"/>
    <s v="Kansas City"/>
    <n v="64130"/>
    <x v="134"/>
    <n v="2015"/>
    <x v="0"/>
    <n v="29"/>
    <d v="2015-02-01T00:00:00"/>
    <n v="3"/>
    <n v="-69.873999999999995"/>
    <n v="8"/>
    <x v="1238"/>
    <x v="1"/>
    <s v="James Davenport Acco Four Pocket Poly Ring Binder with Label Holder, Smoke, 1&quot; United States"/>
    <s v="Acco"/>
  </r>
  <r>
    <n v="19172"/>
    <x v="2"/>
    <n v="0.01"/>
    <n v="6.48"/>
    <n v="7.86"/>
    <n v="2265"/>
    <s v="James Davenport"/>
    <x v="2"/>
    <s v="Corporate"/>
    <x v="0"/>
    <x v="7"/>
    <s v="Small Box"/>
    <x v="405"/>
    <n v="86612"/>
    <n v="0.37"/>
    <x v="0"/>
    <x v="2"/>
    <x v="33"/>
    <s v="Kansas City"/>
    <n v="64130"/>
    <x v="134"/>
    <n v="2015"/>
    <x v="0"/>
    <n v="29"/>
    <d v="2015-01-31T00:00:00"/>
    <n v="2"/>
    <n v="-135.74"/>
    <n v="10"/>
    <x v="1239"/>
    <x v="1"/>
    <s v="James Davenport Xerox 213 United States"/>
    <s v="Xero"/>
  </r>
  <r>
    <n v="25996"/>
    <x v="2"/>
    <n v="0.02"/>
    <n v="11.33"/>
    <n v="6.12"/>
    <n v="2266"/>
    <s v="Brandon Beach"/>
    <x v="2"/>
    <s v="Corporate"/>
    <x v="0"/>
    <x v="15"/>
    <s v="Medium Box"/>
    <x v="720"/>
    <n v="86610"/>
    <n v="0.42"/>
    <x v="0"/>
    <x v="2"/>
    <x v="33"/>
    <s v="Kirkwood"/>
    <n v="63122"/>
    <x v="66"/>
    <n v="2015"/>
    <x v="3"/>
    <n v="26"/>
    <d v="2015-05-28T00:00:00"/>
    <n v="2"/>
    <n v="-14.52"/>
    <n v="3"/>
    <x v="1240"/>
    <x v="1"/>
    <s v="Brandon Beach Holmes Replacement Filter for HEPA Air Cleaner, Medium Room United States"/>
    <s v="Holm"/>
  </r>
  <r>
    <n v="25997"/>
    <x v="2"/>
    <n v="0.01"/>
    <n v="15.67"/>
    <n v="1.39"/>
    <n v="2266"/>
    <s v="Brandon Beach"/>
    <x v="2"/>
    <s v="Corporate"/>
    <x v="0"/>
    <x v="4"/>
    <s v="Small Box"/>
    <x v="598"/>
    <n v="86610"/>
    <n v="0.38"/>
    <x v="0"/>
    <x v="2"/>
    <x v="33"/>
    <s v="Kirkwood"/>
    <n v="63122"/>
    <x v="66"/>
    <n v="2015"/>
    <x v="3"/>
    <n v="26"/>
    <d v="2015-05-27T00:00:00"/>
    <n v="1"/>
    <n v="171.26489999999998"/>
    <n v="16"/>
    <x v="1241"/>
    <x v="0"/>
    <s v="Brandon Beach #10 White Business Envelopes,4 1/8 x 9 1/2 United States"/>
    <s v="#10 "/>
  </r>
  <r>
    <n v="19072"/>
    <x v="4"/>
    <n v="0.08"/>
    <n v="259.70999999999998"/>
    <n v="66.67"/>
    <n v="2268"/>
    <s v="Carlos Adkins"/>
    <x v="1"/>
    <s v="Small Business"/>
    <x v="1"/>
    <x v="11"/>
    <s v="Jumbo Box"/>
    <x v="112"/>
    <n v="89571"/>
    <n v="0.61"/>
    <x v="0"/>
    <x v="3"/>
    <x v="26"/>
    <s v="Land O Lakes"/>
    <n v="34639"/>
    <x v="26"/>
    <n v="2015"/>
    <x v="1"/>
    <n v="3"/>
    <d v="2015-06-07T00:00:00"/>
    <n v="4"/>
    <n v="138.22199999999998"/>
    <n v="17"/>
    <x v="1242"/>
    <x v="0"/>
    <s v="Carlos Adkins Bevis Round Bullnose 29&quot; High Table Top United States"/>
    <s v="Bevi"/>
  </r>
  <r>
    <n v="23963"/>
    <x v="4"/>
    <n v="0.01"/>
    <n v="20.48"/>
    <n v="6.32"/>
    <n v="2270"/>
    <s v="Kristine Holden"/>
    <x v="2"/>
    <s v="Small Business"/>
    <x v="0"/>
    <x v="15"/>
    <s v="Small Box"/>
    <x v="656"/>
    <n v="89572"/>
    <n v="0.57999999999999996"/>
    <x v="0"/>
    <x v="3"/>
    <x v="39"/>
    <s v="Mauldin"/>
    <n v="29662"/>
    <x v="92"/>
    <n v="2015"/>
    <x v="2"/>
    <n v="6"/>
    <d v="2015-02-08T00:00:00"/>
    <n v="2"/>
    <n v="711.24479999999994"/>
    <n v="18"/>
    <x v="1243"/>
    <x v="0"/>
    <s v="Kristine Holden Kensington 6 Outlet Guardian Standard Surge Protector United States"/>
    <s v="Kens"/>
  </r>
  <r>
    <n v="23964"/>
    <x v="4"/>
    <n v="0.09"/>
    <n v="1.86"/>
    <n v="2.58"/>
    <n v="2270"/>
    <s v="Kristine Holden"/>
    <x v="2"/>
    <s v="Small Business"/>
    <x v="0"/>
    <x v="3"/>
    <s v="Wrap Bag"/>
    <x v="96"/>
    <n v="89572"/>
    <n v="0.82"/>
    <x v="0"/>
    <x v="3"/>
    <x v="39"/>
    <s v="Mauldin"/>
    <n v="29662"/>
    <x v="92"/>
    <n v="2015"/>
    <x v="2"/>
    <n v="6"/>
    <d v="2015-02-11T00:00:00"/>
    <n v="5"/>
    <n v="-1084.8469632000001"/>
    <n v="12"/>
    <x v="1244"/>
    <x v="1"/>
    <s v="Kristine Holden Super Bands, 12/Pack United States"/>
    <s v="Supe"/>
  </r>
  <r>
    <n v="23965"/>
    <x v="4"/>
    <n v="0.08"/>
    <n v="205.99"/>
    <n v="2.5"/>
    <n v="2270"/>
    <s v="Kristine Holden"/>
    <x v="2"/>
    <s v="Small Business"/>
    <x v="2"/>
    <x v="5"/>
    <s v="Small Box"/>
    <x v="721"/>
    <n v="89572"/>
    <n v="0.59"/>
    <x v="0"/>
    <x v="3"/>
    <x v="39"/>
    <s v="Mauldin"/>
    <n v="29662"/>
    <x v="92"/>
    <n v="2015"/>
    <x v="2"/>
    <n v="6"/>
    <d v="2015-02-11T00:00:00"/>
    <n v="5"/>
    <n v="-156.77199999999999"/>
    <n v="17"/>
    <x v="1245"/>
    <x v="1"/>
    <s v="Kristine Holden V70 United States"/>
    <s v="V70"/>
  </r>
  <r>
    <n v="19438"/>
    <x v="0"/>
    <n v="0.08"/>
    <n v="15.73"/>
    <n v="7.42"/>
    <n v="2272"/>
    <s v="Brett Ingram"/>
    <x v="0"/>
    <s v="Corporate"/>
    <x v="0"/>
    <x v="12"/>
    <s v="Small Pack"/>
    <x v="722"/>
    <n v="90110"/>
    <n v="0.56000000000000005"/>
    <x v="0"/>
    <x v="2"/>
    <x v="7"/>
    <s v="Harker Heights"/>
    <n v="76543"/>
    <x v="44"/>
    <n v="2015"/>
    <x v="5"/>
    <n v="16"/>
    <d v="2015-03-18T00:00:00"/>
    <n v="2"/>
    <n v="-37.6"/>
    <n v="5"/>
    <x v="1246"/>
    <x v="1"/>
    <s v="Brett Ingram Acme Galleria® Hot Forged Steel Scissors with Colored Handles United States"/>
    <s v="Acme"/>
  </r>
  <r>
    <n v="23416"/>
    <x v="4"/>
    <n v="0.04"/>
    <n v="120.98"/>
    <n v="3.99"/>
    <n v="2273"/>
    <s v="Debra Block"/>
    <x v="2"/>
    <s v="Corporate"/>
    <x v="0"/>
    <x v="15"/>
    <s v="Small Box"/>
    <x v="723"/>
    <n v="90109"/>
    <n v="0.6"/>
    <x v="0"/>
    <x v="2"/>
    <x v="7"/>
    <s v="Harlingen"/>
    <n v="78550"/>
    <x v="130"/>
    <n v="2015"/>
    <x v="3"/>
    <n v="5"/>
    <d v="2015-05-05T00:00:00"/>
    <n v="0"/>
    <n v="1389.5771999999999"/>
    <n v="17"/>
    <x v="1247"/>
    <x v="0"/>
    <s v="Debra Block Belkin 325VA UPS Surge Protector, 6' United States"/>
    <s v="Belk"/>
  </r>
  <r>
    <n v="23417"/>
    <x v="4"/>
    <n v="0.02"/>
    <n v="55.99"/>
    <n v="5"/>
    <n v="2273"/>
    <s v="Debra Block"/>
    <x v="2"/>
    <s v="Corporate"/>
    <x v="2"/>
    <x v="5"/>
    <s v="Small Pack"/>
    <x v="134"/>
    <n v="90109"/>
    <n v="0.83"/>
    <x v="0"/>
    <x v="2"/>
    <x v="7"/>
    <s v="Harlingen"/>
    <n v="78550"/>
    <x v="130"/>
    <n v="2015"/>
    <x v="3"/>
    <n v="5"/>
    <d v="2015-05-05T00:00:00"/>
    <n v="0"/>
    <n v="-222.816"/>
    <n v="4"/>
    <x v="1248"/>
    <x v="1"/>
    <s v="Debra Block Accessory36 United States"/>
    <s v="Acce"/>
  </r>
  <r>
    <n v="23418"/>
    <x v="4"/>
    <n v="0.05"/>
    <n v="23.99"/>
    <n v="15.68"/>
    <n v="2274"/>
    <s v="Marlene Harrison"/>
    <x v="1"/>
    <s v="Corporate"/>
    <x v="1"/>
    <x v="2"/>
    <s v="Jumbo Drum"/>
    <x v="724"/>
    <n v="90109"/>
    <n v="0.62"/>
    <x v="0"/>
    <x v="2"/>
    <x v="7"/>
    <s v="Houston"/>
    <n v="77036"/>
    <x v="130"/>
    <n v="2015"/>
    <x v="3"/>
    <n v="5"/>
    <d v="2015-05-09T00:00:00"/>
    <n v="4"/>
    <n v="-133.71"/>
    <n v="12"/>
    <x v="1249"/>
    <x v="1"/>
    <s v="Marlene Harrison Westinghouse Floor Lamp with Metal Mesh Shade, Black United States"/>
    <s v="West"/>
  </r>
  <r>
    <n v="24552"/>
    <x v="1"/>
    <n v="0.01"/>
    <n v="195.99"/>
    <n v="8.99"/>
    <n v="2276"/>
    <s v="Dennis Block Richardson"/>
    <x v="2"/>
    <s v="Consumer"/>
    <x v="2"/>
    <x v="5"/>
    <s v="Small Box"/>
    <x v="258"/>
    <n v="91502"/>
    <n v="0.6"/>
    <x v="0"/>
    <x v="1"/>
    <x v="4"/>
    <s v="Niagara Falls"/>
    <n v="14304"/>
    <x v="133"/>
    <n v="2015"/>
    <x v="1"/>
    <n v="30"/>
    <d v="2015-06-30T00:00:00"/>
    <n v="0"/>
    <n v="2653.7813999999998"/>
    <n v="22"/>
    <x v="1250"/>
    <x v="0"/>
    <s v="Dennis Block Richardson T28 WORLD United States"/>
    <s v="T28 "/>
  </r>
  <r>
    <n v="23572"/>
    <x v="4"/>
    <n v="0.04"/>
    <n v="4.4800000000000004"/>
    <n v="2.5"/>
    <n v="2279"/>
    <s v="Lucille McGee"/>
    <x v="0"/>
    <s v="Home Office"/>
    <x v="0"/>
    <x v="4"/>
    <s v="Small Box"/>
    <x v="409"/>
    <n v="85949"/>
    <n v="0.37"/>
    <x v="0"/>
    <x v="1"/>
    <x v="19"/>
    <s v="Greensburg"/>
    <n v="15601"/>
    <x v="33"/>
    <n v="2015"/>
    <x v="1"/>
    <n v="22"/>
    <d v="2015-06-26T00:00:00"/>
    <n v="4"/>
    <n v="10.32"/>
    <n v="7"/>
    <x v="1251"/>
    <x v="0"/>
    <s v="Lucille McGee Ampad #10 Peel &amp; Seel® Holiday Envelopes United States"/>
    <s v="Ampa"/>
  </r>
  <r>
    <n v="19615"/>
    <x v="1"/>
    <n v="0.08"/>
    <n v="205.99"/>
    <n v="2.5"/>
    <n v="2281"/>
    <s v="Monica Harvey"/>
    <x v="2"/>
    <s v="Home Office"/>
    <x v="2"/>
    <x v="5"/>
    <s v="Small Box"/>
    <x v="721"/>
    <n v="85948"/>
    <n v="0.59"/>
    <x v="0"/>
    <x v="2"/>
    <x v="45"/>
    <s v="Eau Claire"/>
    <n v="54703"/>
    <x v="39"/>
    <n v="2015"/>
    <x v="0"/>
    <n v="27"/>
    <d v="2015-01-28T00:00:00"/>
    <n v="1"/>
    <n v="997.38144000000011"/>
    <n v="10"/>
    <x v="1252"/>
    <x v="0"/>
    <s v="Monica Harvey V70 United States"/>
    <s v="V70"/>
  </r>
  <r>
    <n v="21260"/>
    <x v="3"/>
    <n v="0.04"/>
    <n v="5.98"/>
    <n v="5.79"/>
    <n v="2282"/>
    <s v="Jimmy Waters"/>
    <x v="2"/>
    <s v="Home Office"/>
    <x v="0"/>
    <x v="7"/>
    <s v="Small Box"/>
    <x v="26"/>
    <n v="85950"/>
    <n v="0.36"/>
    <x v="0"/>
    <x v="2"/>
    <x v="45"/>
    <s v="Fitchburg"/>
    <n v="53713"/>
    <x v="64"/>
    <n v="2015"/>
    <x v="2"/>
    <n v="5"/>
    <d v="2015-02-07T00:00:00"/>
    <n v="2"/>
    <n v="-36.030800000000006"/>
    <n v="14"/>
    <x v="1253"/>
    <x v="1"/>
    <s v="Jimmy Waters Xerox 1903 United States"/>
    <s v="Xero"/>
  </r>
  <r>
    <n v="26148"/>
    <x v="3"/>
    <n v="0.01"/>
    <n v="11.7"/>
    <n v="6.96"/>
    <n v="2283"/>
    <s v="Nancy Holden"/>
    <x v="2"/>
    <s v="Home Office"/>
    <x v="0"/>
    <x v="15"/>
    <s v="Medium Box"/>
    <x v="459"/>
    <n v="85947"/>
    <n v="0.5"/>
    <x v="0"/>
    <x v="2"/>
    <x v="45"/>
    <s v="Franklin"/>
    <n v="53132"/>
    <x v="76"/>
    <n v="2015"/>
    <x v="0"/>
    <n v="24"/>
    <d v="2015-01-26T00:00:00"/>
    <n v="2"/>
    <n v="-28.954000000000001"/>
    <n v="6"/>
    <x v="1254"/>
    <x v="1"/>
    <s v="Nancy Holden Harmony HEPA Quiet Air Purifiers United States"/>
    <s v="Harm"/>
  </r>
  <r>
    <n v="19460"/>
    <x v="3"/>
    <n v="0.02"/>
    <n v="17.7"/>
    <n v="9.4700000000000006"/>
    <n v="2285"/>
    <s v="Arnold Floyd Blair"/>
    <x v="0"/>
    <s v="Corporate"/>
    <x v="0"/>
    <x v="10"/>
    <s v="Small Box"/>
    <x v="552"/>
    <n v="90148"/>
    <n v="0.59"/>
    <x v="0"/>
    <x v="3"/>
    <x v="39"/>
    <s v="Rock Hill"/>
    <n v="29730"/>
    <x v="114"/>
    <n v="2015"/>
    <x v="5"/>
    <n v="13"/>
    <d v="2015-03-15T00:00:00"/>
    <n v="2"/>
    <n v="-85.021999999999991"/>
    <n v="21"/>
    <x v="1255"/>
    <x v="1"/>
    <s v="Arnold Floyd Blair Portfile® Personal File Boxes United States"/>
    <s v="Port"/>
  </r>
  <r>
    <n v="21529"/>
    <x v="3"/>
    <n v="0"/>
    <n v="4.91"/>
    <n v="0.5"/>
    <n v="2286"/>
    <s v="Larry Langston"/>
    <x v="2"/>
    <s v="Corporate"/>
    <x v="0"/>
    <x v="9"/>
    <s v="Small Box"/>
    <x v="41"/>
    <n v="90145"/>
    <n v="0.36"/>
    <x v="0"/>
    <x v="3"/>
    <x v="39"/>
    <s v="Spartanburg"/>
    <n v="29301"/>
    <x v="128"/>
    <n v="2015"/>
    <x v="2"/>
    <n v="4"/>
    <d v="2015-02-06T00:00:00"/>
    <n v="2"/>
    <n v="99.198000000000008"/>
    <n v="12"/>
    <x v="1256"/>
    <x v="0"/>
    <s v="Larry Langston Avery 493 United States"/>
    <s v="Aver"/>
  </r>
  <r>
    <n v="21530"/>
    <x v="3"/>
    <n v="0.01"/>
    <n v="7.28"/>
    <n v="11.15"/>
    <n v="2286"/>
    <s v="Larry Langston"/>
    <x v="2"/>
    <s v="Corporate"/>
    <x v="0"/>
    <x v="7"/>
    <s v="Small Box"/>
    <x v="306"/>
    <n v="90145"/>
    <n v="0.37"/>
    <x v="0"/>
    <x v="3"/>
    <x v="39"/>
    <s v="Spartanburg"/>
    <n v="29301"/>
    <x v="128"/>
    <n v="2015"/>
    <x v="2"/>
    <n v="4"/>
    <d v="2015-02-05T00:00:00"/>
    <n v="1"/>
    <n v="136.03139999999999"/>
    <n v="6"/>
    <x v="1257"/>
    <x v="0"/>
    <s v="Larry Langston Array® Parchment Paper, Assorted Colors United States"/>
    <s v="Arra"/>
  </r>
  <r>
    <n v="21531"/>
    <x v="3"/>
    <n v="0.1"/>
    <n v="6.68"/>
    <n v="6.93"/>
    <n v="2286"/>
    <s v="Larry Langston"/>
    <x v="2"/>
    <s v="Corporate"/>
    <x v="0"/>
    <x v="7"/>
    <s v="Small Box"/>
    <x v="716"/>
    <n v="90145"/>
    <n v="0.37"/>
    <x v="0"/>
    <x v="3"/>
    <x v="39"/>
    <s v="Spartanburg"/>
    <n v="29301"/>
    <x v="128"/>
    <n v="2015"/>
    <x v="2"/>
    <n v="4"/>
    <d v="2015-02-07T00:00:00"/>
    <n v="3"/>
    <n v="-100.072"/>
    <n v="3"/>
    <x v="1258"/>
    <x v="1"/>
    <s v="Larry Langston HP Office Paper (20Lb. and 87 Bright) United States"/>
    <s v="HP O"/>
  </r>
  <r>
    <n v="25183"/>
    <x v="1"/>
    <n v="0.01"/>
    <n v="18.97"/>
    <n v="9.0299999999999994"/>
    <n v="2287"/>
    <s v="Samuel Newman"/>
    <x v="2"/>
    <s v="Corporate"/>
    <x v="0"/>
    <x v="7"/>
    <s v="Small Box"/>
    <x v="273"/>
    <n v="90146"/>
    <n v="0.37"/>
    <x v="0"/>
    <x v="3"/>
    <x v="39"/>
    <s v="Summerville"/>
    <n v="29483"/>
    <x v="78"/>
    <n v="2015"/>
    <x v="5"/>
    <n v="25"/>
    <d v="2015-03-25T00:00:00"/>
    <n v="0"/>
    <n v="-12.026699999999998"/>
    <n v="8"/>
    <x v="1259"/>
    <x v="1"/>
    <s v="Samuel Newman Computer Printout Paper with Letter-Trim Perforations United States"/>
    <s v="Comp"/>
  </r>
  <r>
    <n v="25184"/>
    <x v="1"/>
    <n v="0.03"/>
    <n v="12.28"/>
    <n v="4.8600000000000003"/>
    <n v="2287"/>
    <s v="Samuel Newman"/>
    <x v="2"/>
    <s v="Corporate"/>
    <x v="0"/>
    <x v="7"/>
    <s v="Small Box"/>
    <x v="94"/>
    <n v="90146"/>
    <n v="0.38"/>
    <x v="0"/>
    <x v="3"/>
    <x v="39"/>
    <s v="Summerville"/>
    <n v="29483"/>
    <x v="78"/>
    <n v="2015"/>
    <x v="5"/>
    <n v="25"/>
    <d v="2015-03-26T00:00:00"/>
    <n v="1"/>
    <n v="122.508"/>
    <n v="6"/>
    <x v="1260"/>
    <x v="0"/>
    <s v="Samuel Newman Xerox 1933 United States"/>
    <s v="Xero"/>
  </r>
  <r>
    <n v="25185"/>
    <x v="1"/>
    <n v="0.05"/>
    <n v="34.99"/>
    <n v="7.73"/>
    <n v="2287"/>
    <s v="Samuel Newman"/>
    <x v="0"/>
    <s v="Corporate"/>
    <x v="0"/>
    <x v="0"/>
    <s v="Small Box"/>
    <x v="17"/>
    <n v="90146"/>
    <n v="0.59"/>
    <x v="0"/>
    <x v="3"/>
    <x v="39"/>
    <s v="Summerville"/>
    <n v="29483"/>
    <x v="78"/>
    <n v="2015"/>
    <x v="5"/>
    <n v="25"/>
    <d v="2015-03-27T00:00:00"/>
    <n v="2"/>
    <n v="-12.026699999999998"/>
    <n v="12"/>
    <x v="1261"/>
    <x v="1"/>
    <s v="Samuel Newman Hunt Boston® Vacuum Mount KS Pencil Sharpener United States"/>
    <s v="Hunt"/>
  </r>
  <r>
    <n v="24396"/>
    <x v="4"/>
    <n v="0.1"/>
    <n v="54.1"/>
    <n v="19.989999999999998"/>
    <n v="2287"/>
    <s v="Samuel Newman"/>
    <x v="2"/>
    <s v="Corporate"/>
    <x v="0"/>
    <x v="10"/>
    <s v="Small Box"/>
    <x v="725"/>
    <n v="90147"/>
    <n v="0.59"/>
    <x v="0"/>
    <x v="3"/>
    <x v="39"/>
    <s v="Summerville"/>
    <n v="29483"/>
    <x v="153"/>
    <n v="2015"/>
    <x v="2"/>
    <n v="19"/>
    <d v="2015-02-24T00:00:00"/>
    <n v="5"/>
    <n v="34.067999999999998"/>
    <n v="9"/>
    <x v="1262"/>
    <x v="0"/>
    <s v="Samuel Newman Desktop 3-Pocket Hot File® United States"/>
    <s v="Desk"/>
  </r>
  <r>
    <n v="19243"/>
    <x v="2"/>
    <n v="0.01"/>
    <n v="7.59"/>
    <n v="4"/>
    <n v="2289"/>
    <s v="Ryan Herman"/>
    <x v="2"/>
    <s v="Home Office"/>
    <x v="1"/>
    <x v="2"/>
    <s v="Wrap Bag"/>
    <x v="150"/>
    <n v="88165"/>
    <n v="0.42"/>
    <x v="0"/>
    <x v="2"/>
    <x v="3"/>
    <s v="Burnsville"/>
    <n v="55337"/>
    <x v="82"/>
    <n v="2015"/>
    <x v="3"/>
    <n v="4"/>
    <d v="2015-05-04T00:00:00"/>
    <n v="0"/>
    <n v="2.9700000000000006"/>
    <n v="17"/>
    <x v="1263"/>
    <x v="0"/>
    <s v="Ryan Herman Master Giant Foot® Doorstop, Safety Yellow United States"/>
    <s v="Mast"/>
  </r>
  <r>
    <n v="21334"/>
    <x v="1"/>
    <n v="0"/>
    <n v="42.98"/>
    <n v="4.62"/>
    <n v="2290"/>
    <s v="Glen Robertson"/>
    <x v="2"/>
    <s v="Home Office"/>
    <x v="0"/>
    <x v="15"/>
    <s v="Small Box"/>
    <x v="647"/>
    <n v="88163"/>
    <n v="0.56000000000000005"/>
    <x v="0"/>
    <x v="2"/>
    <x v="3"/>
    <s v="Coon Rapids"/>
    <n v="55433"/>
    <x v="61"/>
    <n v="2015"/>
    <x v="0"/>
    <n v="6"/>
    <d v="2015-01-08T00:00:00"/>
    <n v="2"/>
    <n v="385.30289999999997"/>
    <n v="12"/>
    <x v="1264"/>
    <x v="0"/>
    <s v="Glen Robertson Belkin F9M820V08 8 Outlet Surge United States"/>
    <s v="Belk"/>
  </r>
  <r>
    <n v="21335"/>
    <x v="1"/>
    <n v="0.03"/>
    <n v="21.78"/>
    <n v="5.94"/>
    <n v="2290"/>
    <s v="Glen Robertson"/>
    <x v="2"/>
    <s v="Home Office"/>
    <x v="0"/>
    <x v="15"/>
    <s v="Medium Box"/>
    <x v="726"/>
    <n v="88163"/>
    <n v="0.5"/>
    <x v="0"/>
    <x v="2"/>
    <x v="3"/>
    <s v="Coon Rapids"/>
    <n v="55433"/>
    <x v="61"/>
    <n v="2015"/>
    <x v="0"/>
    <n v="6"/>
    <d v="2015-01-08T00:00:00"/>
    <n v="2"/>
    <n v="187.2"/>
    <n v="13"/>
    <x v="1265"/>
    <x v="0"/>
    <s v="Glen Robertson Holmes HEPA Air Purifier United States"/>
    <s v="Holm"/>
  </r>
  <r>
    <n v="19723"/>
    <x v="3"/>
    <n v="7.0000000000000007E-2"/>
    <n v="80.98"/>
    <n v="7.18"/>
    <n v="2290"/>
    <s v="Glen Robertson"/>
    <x v="2"/>
    <s v="Corporate"/>
    <x v="2"/>
    <x v="13"/>
    <s v="Small Box"/>
    <x v="727"/>
    <n v="88164"/>
    <n v="0.48"/>
    <x v="0"/>
    <x v="2"/>
    <x v="3"/>
    <s v="Coon Rapids"/>
    <n v="55433"/>
    <x v="128"/>
    <n v="2015"/>
    <x v="2"/>
    <n v="4"/>
    <d v="2015-02-06T00:00:00"/>
    <n v="2"/>
    <n v="779.47230000000002"/>
    <n v="15"/>
    <x v="1266"/>
    <x v="0"/>
    <s v="Glen Robertson Logitech Cordless Navigator Duo United States"/>
    <s v="Logi"/>
  </r>
  <r>
    <n v="24673"/>
    <x v="2"/>
    <n v="7.0000000000000007E-2"/>
    <n v="270.98"/>
    <n v="50"/>
    <n v="2302"/>
    <s v="Beth Dolan"/>
    <x v="1"/>
    <s v="Corporate"/>
    <x v="1"/>
    <x v="1"/>
    <s v="Jumbo Drum"/>
    <x v="728"/>
    <n v="87695"/>
    <n v="0.77"/>
    <x v="0"/>
    <x v="3"/>
    <x v="26"/>
    <s v="Panama City"/>
    <n v="32404"/>
    <x v="143"/>
    <n v="2015"/>
    <x v="2"/>
    <n v="11"/>
    <d v="2015-02-13T00:00:00"/>
    <n v="2"/>
    <n v="27.725999999999999"/>
    <n v="9"/>
    <x v="1267"/>
    <x v="0"/>
    <s v="Beth Dolan Global Enterprise Series Seating High-Back Swivel/Tilt Chairs United States"/>
    <s v="Glob"/>
  </r>
  <r>
    <n v="23344"/>
    <x v="0"/>
    <n v="0.1"/>
    <n v="12.53"/>
    <n v="0.49"/>
    <n v="2302"/>
    <s v="Beth Dolan"/>
    <x v="2"/>
    <s v="Corporate"/>
    <x v="0"/>
    <x v="9"/>
    <s v="Small Box"/>
    <x v="369"/>
    <n v="87696"/>
    <n v="0.38"/>
    <x v="0"/>
    <x v="3"/>
    <x v="26"/>
    <s v="Panama City"/>
    <n v="32404"/>
    <x v="35"/>
    <n v="2015"/>
    <x v="0"/>
    <n v="3"/>
    <d v="2015-01-04T00:00:00"/>
    <n v="1"/>
    <n v="244.464"/>
    <n v="8"/>
    <x v="1268"/>
    <x v="0"/>
    <s v="Beth Dolan Round Specialty Laser Printer Labels United States"/>
    <s v="Roun"/>
  </r>
  <r>
    <n v="23345"/>
    <x v="0"/>
    <n v="0.1"/>
    <n v="146.34"/>
    <n v="43.75"/>
    <n v="2302"/>
    <s v="Beth Dolan"/>
    <x v="1"/>
    <s v="Corporate"/>
    <x v="1"/>
    <x v="11"/>
    <s v="Jumbo Box"/>
    <x v="729"/>
    <n v="87696"/>
    <n v="0.64"/>
    <x v="0"/>
    <x v="3"/>
    <x v="26"/>
    <s v="Panama City"/>
    <n v="32404"/>
    <x v="35"/>
    <n v="2015"/>
    <x v="0"/>
    <n v="3"/>
    <d v="2015-01-04T00:00:00"/>
    <n v="1"/>
    <n v="-473.57799999999997"/>
    <n v="2"/>
    <x v="1269"/>
    <x v="1"/>
    <s v="Beth Dolan Bevis Round Conference Table Top &amp; Single Column Base United States"/>
    <s v="Bevi"/>
  </r>
  <r>
    <n v="6673"/>
    <x v="2"/>
    <n v="7.0000000000000007E-2"/>
    <n v="270.98"/>
    <n v="50"/>
    <n v="2303"/>
    <s v="Joe Baldwin"/>
    <x v="1"/>
    <s v="Corporate"/>
    <x v="1"/>
    <x v="1"/>
    <s v="Jumbo Drum"/>
    <x v="728"/>
    <n v="47493"/>
    <n v="0.77"/>
    <x v="0"/>
    <x v="1"/>
    <x v="4"/>
    <s v="New York City"/>
    <n v="10011"/>
    <x v="143"/>
    <n v="2015"/>
    <x v="2"/>
    <n v="11"/>
    <d v="2015-02-13T00:00:00"/>
    <n v="2"/>
    <n v="-96.05"/>
    <n v="36"/>
    <x v="1270"/>
    <x v="1"/>
    <s v="Joe Baldwin Global Enterprise Series Seating High-Back Swivel/Tilt Chairs United States"/>
    <s v="Glob"/>
  </r>
  <r>
    <n v="5345"/>
    <x v="0"/>
    <n v="0.1"/>
    <n v="146.34"/>
    <n v="43.75"/>
    <n v="2303"/>
    <s v="Joe Baldwin"/>
    <x v="1"/>
    <s v="Corporate"/>
    <x v="1"/>
    <x v="11"/>
    <s v="Jumbo Box"/>
    <x v="729"/>
    <n v="37987"/>
    <n v="0.64"/>
    <x v="0"/>
    <x v="1"/>
    <x v="4"/>
    <s v="New York City"/>
    <n v="10011"/>
    <x v="35"/>
    <n v="2015"/>
    <x v="0"/>
    <n v="3"/>
    <d v="2015-01-04T00:00:00"/>
    <n v="1"/>
    <n v="-270.85000000000002"/>
    <n v="6"/>
    <x v="1271"/>
    <x v="1"/>
    <s v="Joe Baldwin Bevis Round Conference Table Top &amp; Single Column Base United States"/>
    <s v="Bevi"/>
  </r>
  <r>
    <n v="19934"/>
    <x v="0"/>
    <n v="0"/>
    <n v="90.48"/>
    <n v="19.989999999999998"/>
    <n v="2305"/>
    <s v="Pat Kinney"/>
    <x v="2"/>
    <s v="Small Business"/>
    <x v="0"/>
    <x v="4"/>
    <s v="Small Box"/>
    <x v="634"/>
    <n v="89869"/>
    <n v="0.4"/>
    <x v="0"/>
    <x v="2"/>
    <x v="46"/>
    <s v="Watertown"/>
    <n v="57201"/>
    <x v="123"/>
    <n v="2015"/>
    <x v="1"/>
    <n v="21"/>
    <d v="2015-06-24T00:00:00"/>
    <n v="3"/>
    <n v="800.25509999999986"/>
    <n v="12"/>
    <x v="1272"/>
    <x v="0"/>
    <s v="Pat Kinney Tyvek® Side-Opening Peel &amp; Seel® Expanding Envelopes United States"/>
    <s v="Tyve"/>
  </r>
  <r>
    <n v="23313"/>
    <x v="4"/>
    <n v="0.08"/>
    <n v="9.48"/>
    <n v="7.29"/>
    <n v="2308"/>
    <s v="Laurence Cummings"/>
    <x v="2"/>
    <s v="Small Business"/>
    <x v="1"/>
    <x v="2"/>
    <s v="Small Pack"/>
    <x v="2"/>
    <n v="90557"/>
    <n v="0.45"/>
    <x v="0"/>
    <x v="3"/>
    <x v="26"/>
    <s v="Lehigh Acres"/>
    <n v="33971"/>
    <x v="120"/>
    <n v="2015"/>
    <x v="5"/>
    <n v="24"/>
    <d v="2015-03-26T00:00:00"/>
    <n v="2"/>
    <n v="-50.4"/>
    <n v="2"/>
    <x v="1273"/>
    <x v="1"/>
    <s v="Laurence Cummings DAX Two-Tone Rosewood/Black Document Frame, Desktop, 5 x 7 United States"/>
    <s v="DAX "/>
  </r>
  <r>
    <n v="23314"/>
    <x v="4"/>
    <n v="0.03"/>
    <n v="193.17"/>
    <n v="19.989999999999998"/>
    <n v="2308"/>
    <s v="Laurence Cummings"/>
    <x v="2"/>
    <s v="Small Business"/>
    <x v="0"/>
    <x v="10"/>
    <s v="Small Box"/>
    <x v="538"/>
    <n v="90557"/>
    <n v="0.71"/>
    <x v="0"/>
    <x v="3"/>
    <x v="26"/>
    <s v="Lehigh Acres"/>
    <n v="33971"/>
    <x v="120"/>
    <n v="2015"/>
    <x v="5"/>
    <n v="24"/>
    <d v="2015-03-28T00:00:00"/>
    <n v="4"/>
    <n v="-348.75400000000002"/>
    <n v="8"/>
    <x v="1274"/>
    <x v="1"/>
    <s v="Laurence Cummings Fellowes Staxonsteel® Drawer Files United States"/>
    <s v="Fell"/>
  </r>
  <r>
    <n v="26048"/>
    <x v="0"/>
    <n v="0.08"/>
    <n v="68.81"/>
    <n v="60"/>
    <n v="2323"/>
    <s v="Emma Buckley"/>
    <x v="1"/>
    <s v="Small Business"/>
    <x v="0"/>
    <x v="15"/>
    <s v="Jumbo Drum"/>
    <x v="730"/>
    <n v="88721"/>
    <n v="0.41"/>
    <x v="0"/>
    <x v="0"/>
    <x v="1"/>
    <s v="Coachella"/>
    <n v="92236"/>
    <x v="44"/>
    <n v="2015"/>
    <x v="5"/>
    <n v="16"/>
    <d v="2015-03-17T00:00:00"/>
    <n v="1"/>
    <n v="-550.42999999999995"/>
    <n v="5"/>
    <x v="1275"/>
    <x v="1"/>
    <s v="Emma Buckley Holmes Replacement Filter for HEPA Air Cleaner, Very Large Room, HEPA Filter United States"/>
    <s v="Holm"/>
  </r>
  <r>
    <n v="26049"/>
    <x v="0"/>
    <n v="0.04"/>
    <n v="21.38"/>
    <n v="8.99"/>
    <n v="2323"/>
    <s v="Emma Buckley"/>
    <x v="2"/>
    <s v="Small Business"/>
    <x v="0"/>
    <x v="0"/>
    <s v="Small Pack"/>
    <x v="731"/>
    <n v="88721"/>
    <n v="0.59"/>
    <x v="0"/>
    <x v="0"/>
    <x v="1"/>
    <s v="Coachella"/>
    <n v="92236"/>
    <x v="44"/>
    <n v="2015"/>
    <x v="5"/>
    <n v="16"/>
    <d v="2015-03-18T00:00:00"/>
    <n v="2"/>
    <n v="-52.12"/>
    <n v="4"/>
    <x v="1276"/>
    <x v="1"/>
    <s v="Emma Buckley Boston 1730 StandUp Electric Pencil Sharpener United States"/>
    <s v="Bost"/>
  </r>
  <r>
    <n v="23053"/>
    <x v="1"/>
    <n v="0.06"/>
    <n v="4.9800000000000004"/>
    <n v="4.62"/>
    <n v="2323"/>
    <s v="Emma Buckley"/>
    <x v="0"/>
    <s v="Small Business"/>
    <x v="2"/>
    <x v="13"/>
    <s v="Small Pack"/>
    <x v="139"/>
    <n v="88722"/>
    <n v="0.64"/>
    <x v="0"/>
    <x v="0"/>
    <x v="1"/>
    <s v="Coachella"/>
    <n v="92236"/>
    <x v="117"/>
    <n v="2015"/>
    <x v="1"/>
    <n v="19"/>
    <d v="2015-06-19T00:00:00"/>
    <n v="0"/>
    <n v="-27.004999999999999"/>
    <n v="7"/>
    <x v="1277"/>
    <x v="1"/>
    <s v="Emma Buckley Imation 3.5&quot;, DISKETTE 44766 HGHLD3.52HD/FM, 10/Pack United States"/>
    <s v="Imat"/>
  </r>
  <r>
    <n v="25456"/>
    <x v="3"/>
    <n v="0.06"/>
    <n v="28.53"/>
    <n v="1.49"/>
    <n v="2330"/>
    <s v="Kara Foster"/>
    <x v="2"/>
    <s v="Home Office"/>
    <x v="0"/>
    <x v="8"/>
    <s v="Small Box"/>
    <x v="107"/>
    <n v="90964"/>
    <n v="0.38"/>
    <x v="0"/>
    <x v="2"/>
    <x v="25"/>
    <s v="Marion"/>
    <n v="52302"/>
    <x v="120"/>
    <n v="2015"/>
    <x v="5"/>
    <n v="24"/>
    <d v="2015-03-27T00:00:00"/>
    <n v="3"/>
    <n v="74.638500000000008"/>
    <n v="5"/>
    <x v="1278"/>
    <x v="0"/>
    <s v="Kara Foster Lock-Up Easel 'Spel-Binder' United States"/>
    <s v="Lock"/>
  </r>
  <r>
    <n v="19441"/>
    <x v="0"/>
    <n v="0.06"/>
    <n v="180.98"/>
    <n v="26.2"/>
    <n v="2333"/>
    <s v="Megan Woods"/>
    <x v="1"/>
    <s v="Small Business"/>
    <x v="1"/>
    <x v="1"/>
    <s v="Jumbo Drum"/>
    <x v="68"/>
    <n v="89611"/>
    <n v="0.59"/>
    <x v="0"/>
    <x v="2"/>
    <x v="45"/>
    <s v="Green Bay"/>
    <n v="54302"/>
    <x v="96"/>
    <n v="2015"/>
    <x v="1"/>
    <n v="23"/>
    <d v="2015-06-24T00:00:00"/>
    <n v="1"/>
    <n v="-122.235"/>
    <n v="1"/>
    <x v="1279"/>
    <x v="1"/>
    <s v="Megan Woods Global Ergonomic Managers Chair United States"/>
    <s v="Glob"/>
  </r>
  <r>
    <n v="23721"/>
    <x v="4"/>
    <n v="0.06"/>
    <n v="60.65"/>
    <n v="12.23"/>
    <n v="2334"/>
    <s v="Stephanie Hawkins"/>
    <x v="2"/>
    <s v="Consumer"/>
    <x v="1"/>
    <x v="2"/>
    <s v="Medium Box"/>
    <x v="614"/>
    <n v="89608"/>
    <n v="0.64"/>
    <x v="0"/>
    <x v="2"/>
    <x v="45"/>
    <s v="Greenfield"/>
    <n v="53220"/>
    <x v="34"/>
    <n v="2015"/>
    <x v="4"/>
    <n v="6"/>
    <d v="2015-04-08T00:00:00"/>
    <n v="2"/>
    <n v="427.00649999999996"/>
    <n v="10"/>
    <x v="1280"/>
    <x v="0"/>
    <s v="Stephanie Hawkins Tenex Traditional Chairmats for Medium Pile Carpet, Standard Lip, 36&quot; x 48&quot; United States"/>
    <s v="Tene"/>
  </r>
  <r>
    <n v="23693"/>
    <x v="1"/>
    <n v="0.05"/>
    <n v="14.81"/>
    <n v="13.32"/>
    <n v="2334"/>
    <s v="Stephanie Hawkins"/>
    <x v="2"/>
    <s v="Small Business"/>
    <x v="0"/>
    <x v="15"/>
    <s v="Small Box"/>
    <x v="296"/>
    <n v="89609"/>
    <n v="0.43"/>
    <x v="0"/>
    <x v="2"/>
    <x v="45"/>
    <s v="Greenfield"/>
    <n v="53220"/>
    <x v="37"/>
    <n v="2015"/>
    <x v="4"/>
    <n v="9"/>
    <d v="2015-04-11T00:00:00"/>
    <n v="2"/>
    <n v="-190.49"/>
    <n v="8"/>
    <x v="1281"/>
    <x v="1"/>
    <s v="Stephanie Hawkins Holmes Replacement Filter for HEPA Air Cleaner, Large Room United States"/>
    <s v="Holm"/>
  </r>
  <r>
    <n v="23694"/>
    <x v="1"/>
    <n v="0.08"/>
    <n v="2.78"/>
    <n v="1.25"/>
    <n v="2334"/>
    <s v="Stephanie Hawkins"/>
    <x v="2"/>
    <s v="Small Business"/>
    <x v="0"/>
    <x v="0"/>
    <s v="Wrap Bag"/>
    <x v="732"/>
    <n v="89609"/>
    <n v="0.59"/>
    <x v="0"/>
    <x v="2"/>
    <x v="45"/>
    <s v="Greenfield"/>
    <n v="53220"/>
    <x v="37"/>
    <n v="2015"/>
    <x v="4"/>
    <n v="9"/>
    <d v="2015-04-10T00:00:00"/>
    <n v="1"/>
    <n v="-8.77"/>
    <n v="7"/>
    <x v="1282"/>
    <x v="1"/>
    <s v="Stephanie Hawkins Newell 318 United States"/>
    <s v="Newe"/>
  </r>
  <r>
    <n v="24952"/>
    <x v="4"/>
    <n v="0.06"/>
    <n v="3.74"/>
    <n v="0.94"/>
    <n v="2334"/>
    <s v="Stephanie Hawkins"/>
    <x v="2"/>
    <s v="Home Office"/>
    <x v="0"/>
    <x v="3"/>
    <s v="Wrap Bag"/>
    <x v="733"/>
    <n v="89610"/>
    <n v="0.83"/>
    <x v="0"/>
    <x v="2"/>
    <x v="45"/>
    <s v="Greenfield"/>
    <n v="53220"/>
    <x v="42"/>
    <n v="2015"/>
    <x v="1"/>
    <n v="2"/>
    <d v="2015-06-09T00:00:00"/>
    <n v="7"/>
    <n v="-7.6849999999999996"/>
    <n v="12"/>
    <x v="1283"/>
    <x v="1"/>
    <s v="Stephanie Hawkins Rubber Band Ball United States"/>
    <s v="Rubb"/>
  </r>
  <r>
    <n v="25241"/>
    <x v="2"/>
    <n v="0.06"/>
    <n v="2.08"/>
    <n v="5.33"/>
    <n v="2338"/>
    <s v="Lynn Hines"/>
    <x v="2"/>
    <s v="Home Office"/>
    <x v="1"/>
    <x v="2"/>
    <s v="Small Box"/>
    <x v="261"/>
    <n v="91480"/>
    <n v="0.43"/>
    <x v="0"/>
    <x v="1"/>
    <x v="30"/>
    <s v="College Park"/>
    <n v="20740"/>
    <x v="107"/>
    <n v="2015"/>
    <x v="0"/>
    <n v="13"/>
    <d v="2015-01-13T00:00:00"/>
    <n v="0"/>
    <n v="-82.559200000000004"/>
    <n v="4"/>
    <x v="1284"/>
    <x v="1"/>
    <s v="Lynn Hines Eldon® Wave Desk Accessories United States"/>
    <s v="Eldo"/>
  </r>
  <r>
    <n v="26137"/>
    <x v="0"/>
    <n v="0.1"/>
    <n v="6.75"/>
    <n v="2.99"/>
    <n v="2338"/>
    <s v="Lynn Hines"/>
    <x v="2"/>
    <s v="Home Office"/>
    <x v="0"/>
    <x v="8"/>
    <s v="Small Box"/>
    <x v="734"/>
    <n v="91481"/>
    <n v="0.35"/>
    <x v="0"/>
    <x v="1"/>
    <x v="30"/>
    <s v="College Park"/>
    <n v="20740"/>
    <x v="48"/>
    <n v="2015"/>
    <x v="5"/>
    <n v="29"/>
    <d v="2015-03-29T00:00:00"/>
    <n v="0"/>
    <n v="18.147500000000001"/>
    <n v="15"/>
    <x v="1285"/>
    <x v="0"/>
    <s v="Lynn Hines Wilson Jones DublLock® D-Ring Binders United States"/>
    <s v="Wils"/>
  </r>
  <r>
    <n v="22526"/>
    <x v="3"/>
    <n v="0.05"/>
    <n v="11.58"/>
    <n v="6.97"/>
    <n v="2339"/>
    <s v="Gordon Boswell"/>
    <x v="2"/>
    <s v="Home Office"/>
    <x v="0"/>
    <x v="4"/>
    <s v="Small Box"/>
    <x v="240"/>
    <n v="91482"/>
    <n v="0.35"/>
    <x v="0"/>
    <x v="2"/>
    <x v="7"/>
    <s v="Cloverleaf"/>
    <n v="77015"/>
    <x v="40"/>
    <n v="2015"/>
    <x v="3"/>
    <n v="25"/>
    <d v="2015-05-28T00:00:00"/>
    <n v="3"/>
    <n v="2.8060000000000027"/>
    <n v="6"/>
    <x v="1286"/>
    <x v="0"/>
    <s v="Gordon Boswell Peel &amp; Seel® Recycled Catalog Envelopes, Brown United States"/>
    <s v="Peel"/>
  </r>
  <r>
    <n v="19052"/>
    <x v="3"/>
    <n v="7.0000000000000007E-2"/>
    <n v="200.98"/>
    <n v="23.76"/>
    <n v="2345"/>
    <s v="Colleen Marsh"/>
    <x v="1"/>
    <s v="Corporate"/>
    <x v="1"/>
    <x v="1"/>
    <s v="Jumbo Drum"/>
    <x v="735"/>
    <n v="89504"/>
    <n v="0.57999999999999996"/>
    <x v="0"/>
    <x v="3"/>
    <x v="35"/>
    <s v="Paducah"/>
    <n v="42003"/>
    <x v="88"/>
    <n v="2015"/>
    <x v="5"/>
    <n v="14"/>
    <d v="2015-03-15T00:00:00"/>
    <n v="1"/>
    <n v="-132.42600000000002"/>
    <n v="9"/>
    <x v="1287"/>
    <x v="1"/>
    <s v="Colleen Marsh Global Leather Highback Executive Chair with Pneumatic Height Adjustment, Black United States"/>
    <s v="Glob"/>
  </r>
  <r>
    <n v="19053"/>
    <x v="3"/>
    <n v="0.02"/>
    <n v="179.29"/>
    <n v="29.21"/>
    <n v="2345"/>
    <s v="Colleen Marsh"/>
    <x v="1"/>
    <s v="Corporate"/>
    <x v="1"/>
    <x v="11"/>
    <s v="Jumbo Box"/>
    <x v="218"/>
    <n v="89504"/>
    <n v="0.76"/>
    <x v="0"/>
    <x v="3"/>
    <x v="35"/>
    <s v="Paducah"/>
    <n v="42003"/>
    <x v="88"/>
    <n v="2015"/>
    <x v="5"/>
    <n v="14"/>
    <d v="2015-03-14T00:00:00"/>
    <n v="0"/>
    <n v="-411.23599999999999"/>
    <n v="2"/>
    <x v="1288"/>
    <x v="1"/>
    <s v="Colleen Marsh Bevis Round Conference Table Top, X-Base United States"/>
    <s v="Bevi"/>
  </r>
  <r>
    <n v="20776"/>
    <x v="4"/>
    <n v="0.03"/>
    <n v="297.64"/>
    <n v="14.7"/>
    <n v="2346"/>
    <s v="Sylvia Kumar"/>
    <x v="1"/>
    <s v="Corporate"/>
    <x v="2"/>
    <x v="6"/>
    <s v="Jumbo Drum"/>
    <x v="192"/>
    <n v="89503"/>
    <n v="0.56999999999999995"/>
    <x v="0"/>
    <x v="3"/>
    <x v="35"/>
    <s v="Pleasure Ridge Park"/>
    <n v="40258"/>
    <x v="56"/>
    <n v="2015"/>
    <x v="0"/>
    <n v="10"/>
    <d v="2015-01-15T00:00:00"/>
    <n v="5"/>
    <n v="-48.971999999999994"/>
    <n v="12"/>
    <x v="1289"/>
    <x v="1"/>
    <s v="Sylvia Kumar Panasonic KX-P3200 Dot Matrix Printer United States"/>
    <s v="Pana"/>
  </r>
  <r>
    <n v="21627"/>
    <x v="0"/>
    <n v="0.1"/>
    <n v="218.75"/>
    <n v="69.64"/>
    <n v="2346"/>
    <s v="Sylvia Kumar"/>
    <x v="1"/>
    <s v="Corporate"/>
    <x v="1"/>
    <x v="11"/>
    <s v="Jumbo Box"/>
    <x v="228"/>
    <n v="89505"/>
    <n v="0.77"/>
    <x v="0"/>
    <x v="3"/>
    <x v="35"/>
    <s v="Pleasure Ridge Park"/>
    <n v="40258"/>
    <x v="135"/>
    <n v="2015"/>
    <x v="3"/>
    <n v="20"/>
    <d v="2015-05-21T00:00:00"/>
    <n v="1"/>
    <n v="62.297999999999995"/>
    <n v="17"/>
    <x v="1290"/>
    <x v="0"/>
    <s v="Sylvia Kumar BoxOffice By Design Rectangular and Half-Moon Meeting Room Tables United States"/>
    <s v="BoxO"/>
  </r>
  <r>
    <n v="18675"/>
    <x v="2"/>
    <n v="0.08"/>
    <n v="6.48"/>
    <n v="7.49"/>
    <n v="2351"/>
    <s v="Faye Silver"/>
    <x v="2"/>
    <s v="Corporate"/>
    <x v="0"/>
    <x v="7"/>
    <s v="Small Box"/>
    <x v="664"/>
    <n v="86163"/>
    <n v="0.37"/>
    <x v="0"/>
    <x v="1"/>
    <x v="30"/>
    <s v="Crofton"/>
    <n v="21114"/>
    <x v="25"/>
    <n v="2015"/>
    <x v="5"/>
    <n v="30"/>
    <d v="2015-04-02T00:00:00"/>
    <n v="3"/>
    <n v="-119.32"/>
    <n v="13"/>
    <x v="1291"/>
    <x v="1"/>
    <s v="Faye Silver Xerox 220 United States"/>
    <s v="Xero"/>
  </r>
  <r>
    <n v="20904"/>
    <x v="2"/>
    <n v="0.06"/>
    <n v="59.76"/>
    <n v="9.7100000000000009"/>
    <n v="2352"/>
    <s v="Kerry Beach"/>
    <x v="2"/>
    <s v="Consumer"/>
    <x v="0"/>
    <x v="10"/>
    <s v="Small Box"/>
    <x v="373"/>
    <n v="86165"/>
    <n v="0.56999999999999995"/>
    <x v="0"/>
    <x v="1"/>
    <x v="30"/>
    <s v="Cumberland"/>
    <n v="21501"/>
    <x v="105"/>
    <n v="2015"/>
    <x v="1"/>
    <n v="20"/>
    <d v="2015-06-23T00:00:00"/>
    <n v="3"/>
    <n v="756.67470000000003"/>
    <n v="18"/>
    <x v="1292"/>
    <x v="0"/>
    <s v="Kerry Beach Advantus 10-Drawer Portable Organizer, Chrome Metal Frame, Smoke Drawers United States"/>
    <s v="Adva"/>
  </r>
  <r>
    <n v="20905"/>
    <x v="2"/>
    <n v="7.0000000000000007E-2"/>
    <n v="195.99"/>
    <n v="4.2"/>
    <n v="2352"/>
    <s v="Kerry Beach"/>
    <x v="2"/>
    <s v="Consumer"/>
    <x v="2"/>
    <x v="5"/>
    <s v="Small Box"/>
    <x v="736"/>
    <n v="86165"/>
    <n v="0.56000000000000005"/>
    <x v="0"/>
    <x v="1"/>
    <x v="30"/>
    <s v="Cumberland"/>
    <n v="21501"/>
    <x v="105"/>
    <n v="2015"/>
    <x v="1"/>
    <n v="20"/>
    <d v="2015-06-23T00:00:00"/>
    <n v="3"/>
    <n v="-222.34299999999999"/>
    <n v="4"/>
    <x v="1293"/>
    <x v="1"/>
    <s v="Kerry Beach T65 United States"/>
    <s v="T65"/>
  </r>
  <r>
    <n v="19270"/>
    <x v="1"/>
    <n v="0.09"/>
    <n v="71.37"/>
    <n v="69"/>
    <n v="2352"/>
    <s v="Kerry Beach"/>
    <x v="2"/>
    <s v="Home Office"/>
    <x v="1"/>
    <x v="11"/>
    <s v="Large Box"/>
    <x v="737"/>
    <n v="86166"/>
    <n v="0.68"/>
    <x v="0"/>
    <x v="1"/>
    <x v="30"/>
    <s v="Cumberland"/>
    <n v="21501"/>
    <x v="96"/>
    <n v="2015"/>
    <x v="1"/>
    <n v="23"/>
    <d v="2015-06-24T00:00:00"/>
    <n v="1"/>
    <n v="-1537.1356000000003"/>
    <n v="19"/>
    <x v="1294"/>
    <x v="1"/>
    <s v="Kerry Beach Lesro Sheffield Collection Coffee Table, End Table, Center Table, Corner Table United States"/>
    <s v="Lesr"/>
  </r>
  <r>
    <n v="25338"/>
    <x v="2"/>
    <n v="0.04"/>
    <n v="5.98"/>
    <n v="0.96"/>
    <n v="2353"/>
    <s v="Patrick Lowry"/>
    <x v="2"/>
    <s v="Corporate"/>
    <x v="0"/>
    <x v="0"/>
    <s v="Wrap Bag"/>
    <x v="631"/>
    <n v="86164"/>
    <n v="0.6"/>
    <x v="0"/>
    <x v="1"/>
    <x v="30"/>
    <s v="Edgewood"/>
    <n v="21040"/>
    <x v="119"/>
    <n v="2015"/>
    <x v="4"/>
    <n v="29"/>
    <d v="2015-04-30T00:00:00"/>
    <n v="1"/>
    <n v="52.697600000000001"/>
    <n v="22"/>
    <x v="1295"/>
    <x v="0"/>
    <s v="Patrick Lowry Newell 315 United States"/>
    <s v="Newe"/>
  </r>
  <r>
    <n v="25339"/>
    <x v="2"/>
    <n v="0.01"/>
    <n v="20.99"/>
    <n v="0.99"/>
    <n v="2353"/>
    <s v="Patrick Lowry"/>
    <x v="2"/>
    <s v="Corporate"/>
    <x v="2"/>
    <x v="5"/>
    <s v="Wrap Bag"/>
    <x v="201"/>
    <n v="86164"/>
    <n v="0.56999999999999995"/>
    <x v="0"/>
    <x v="1"/>
    <x v="30"/>
    <s v="Edgewood"/>
    <n v="21040"/>
    <x v="119"/>
    <n v="2015"/>
    <x v="4"/>
    <n v="29"/>
    <d v="2015-04-30T00:00:00"/>
    <n v="1"/>
    <n v="-78.194159999999982"/>
    <n v="2"/>
    <x v="1296"/>
    <x v="1"/>
    <s v="Patrick Lowry Accessory25 United States"/>
    <s v="Acce"/>
  </r>
  <r>
    <n v="22649"/>
    <x v="1"/>
    <n v="0.1"/>
    <n v="78.69"/>
    <n v="19.989999999999998"/>
    <n v="2355"/>
    <s v="Clyde Burnett"/>
    <x v="2"/>
    <s v="Consumer"/>
    <x v="1"/>
    <x v="2"/>
    <s v="Small Box"/>
    <x v="3"/>
    <n v="91304"/>
    <n v="0.43"/>
    <x v="0"/>
    <x v="0"/>
    <x v="1"/>
    <s v="Coachella"/>
    <n v="92236"/>
    <x v="2"/>
    <n v="2015"/>
    <x v="2"/>
    <n v="15"/>
    <d v="2015-02-16T00:00:00"/>
    <n v="1"/>
    <n v="465.43949999999995"/>
    <n v="9"/>
    <x v="1297"/>
    <x v="0"/>
    <s v="Clyde Burnett Howard Miller 12-3/4 Diameter Accuwave DS ™ Wall Clock United States"/>
    <s v="Howa"/>
  </r>
  <r>
    <n v="21511"/>
    <x v="3"/>
    <n v="0.06"/>
    <n v="146.34"/>
    <n v="43.75"/>
    <n v="2355"/>
    <s v="Clyde Burnett"/>
    <x v="1"/>
    <s v="Consumer"/>
    <x v="1"/>
    <x v="11"/>
    <s v="Jumbo Box"/>
    <x v="729"/>
    <n v="91306"/>
    <n v="0.65"/>
    <x v="0"/>
    <x v="0"/>
    <x v="1"/>
    <s v="Coachella"/>
    <n v="92236"/>
    <x v="154"/>
    <n v="2015"/>
    <x v="1"/>
    <n v="16"/>
    <d v="2015-06-18T00:00:00"/>
    <n v="2"/>
    <n v="-89.27"/>
    <n v="12"/>
    <x v="1298"/>
    <x v="1"/>
    <s v="Clyde Burnett Bevis Round Conference Table Top &amp; Single Column Base United States"/>
    <s v="Bevi"/>
  </r>
  <r>
    <n v="24526"/>
    <x v="3"/>
    <n v="0"/>
    <n v="29.34"/>
    <n v="7.87"/>
    <n v="2356"/>
    <s v="Emma Bloom"/>
    <x v="2"/>
    <s v="Consumer"/>
    <x v="1"/>
    <x v="2"/>
    <s v="Small Box"/>
    <x v="189"/>
    <n v="91305"/>
    <n v="0.54"/>
    <x v="0"/>
    <x v="0"/>
    <x v="47"/>
    <s v="Rock Springs"/>
    <n v="82901"/>
    <x v="24"/>
    <n v="2015"/>
    <x v="5"/>
    <n v="15"/>
    <d v="2015-03-17T00:00:00"/>
    <n v="2"/>
    <n v="385.37"/>
    <n v="22"/>
    <x v="1299"/>
    <x v="0"/>
    <s v="Emma Bloom Seth Thomas 14&quot; Putty-Colored Wall Clock United States"/>
    <s v="Seth"/>
  </r>
  <r>
    <n v="20798"/>
    <x v="4"/>
    <n v="0.1"/>
    <n v="205.99"/>
    <n v="8.99"/>
    <n v="2358"/>
    <s v="Danielle Baird"/>
    <x v="2"/>
    <s v="Corporate"/>
    <x v="2"/>
    <x v="5"/>
    <s v="Small Box"/>
    <x v="20"/>
    <n v="88267"/>
    <n v="0.56000000000000005"/>
    <x v="0"/>
    <x v="3"/>
    <x v="26"/>
    <s v="Fort Lauderdale"/>
    <n v="33311"/>
    <x v="30"/>
    <n v="2015"/>
    <x v="5"/>
    <n v="4"/>
    <d v="2015-03-08T00:00:00"/>
    <n v="4"/>
    <n v="147"/>
    <n v="2"/>
    <x v="1300"/>
    <x v="0"/>
    <s v="Danielle Baird TimeportP7382 United States"/>
    <s v="Time"/>
  </r>
  <r>
    <n v="18892"/>
    <x v="2"/>
    <n v="0.05"/>
    <n v="2.08"/>
    <n v="2.56"/>
    <n v="2358"/>
    <s v="Danielle Baird"/>
    <x v="2"/>
    <s v="Home Office"/>
    <x v="0"/>
    <x v="12"/>
    <s v="Small Pack"/>
    <x v="101"/>
    <n v="88268"/>
    <n v="0.55000000000000004"/>
    <x v="0"/>
    <x v="3"/>
    <x v="26"/>
    <s v="Fort Lauderdale"/>
    <n v="33311"/>
    <x v="79"/>
    <n v="2015"/>
    <x v="2"/>
    <n v="14"/>
    <d v="2015-02-16T00:00:00"/>
    <n v="2"/>
    <n v="-1045.0160000000001"/>
    <n v="19"/>
    <x v="1301"/>
    <x v="1"/>
    <s v="Danielle Baird Kleencut® Forged Office Shears by Acme United Corporation United States"/>
    <s v="Klee"/>
  </r>
  <r>
    <n v="21772"/>
    <x v="2"/>
    <n v="0"/>
    <n v="7.28"/>
    <n v="1.77"/>
    <n v="2359"/>
    <s v="Annie Horne"/>
    <x v="2"/>
    <s v="Home Office"/>
    <x v="0"/>
    <x v="7"/>
    <s v="Wrap Bag"/>
    <x v="738"/>
    <n v="88265"/>
    <n v="0.37"/>
    <x v="0"/>
    <x v="3"/>
    <x v="26"/>
    <s v="Fort Myers"/>
    <n v="33917"/>
    <x v="64"/>
    <n v="2015"/>
    <x v="2"/>
    <n v="5"/>
    <d v="2015-02-05T00:00:00"/>
    <n v="0"/>
    <n v="167.16000000000003"/>
    <n v="7"/>
    <x v="1302"/>
    <x v="0"/>
    <s v="Annie Horne Post-it® “Important Message” Note Pad, Neon Colors, 50 Sheets/Pad United States"/>
    <s v="Post"/>
  </r>
  <r>
    <n v="24890"/>
    <x v="0"/>
    <n v="0.06"/>
    <n v="8.33"/>
    <n v="1.99"/>
    <n v="2361"/>
    <s v="Vincent Daniel"/>
    <x v="2"/>
    <s v="Corporate"/>
    <x v="2"/>
    <x v="13"/>
    <s v="Small Pack"/>
    <x v="140"/>
    <n v="88266"/>
    <n v="0.52"/>
    <x v="0"/>
    <x v="3"/>
    <x v="26"/>
    <s v="Fruit Cove"/>
    <n v="32259"/>
    <x v="147"/>
    <n v="2015"/>
    <x v="2"/>
    <n v="25"/>
    <d v="2015-02-26T00:00:00"/>
    <n v="1"/>
    <n v="-344.82000000000005"/>
    <n v="1"/>
    <x v="1303"/>
    <x v="1"/>
    <s v="Vincent Daniel 80 Minute Slim Jewel Case CD-R , 10/Pack - Staples United States"/>
    <s v="80 M"/>
  </r>
  <r>
    <n v="19369"/>
    <x v="0"/>
    <n v="0"/>
    <n v="5.77"/>
    <n v="5.92"/>
    <n v="2363"/>
    <s v="Jacob Murray"/>
    <x v="2"/>
    <s v="Home Office"/>
    <x v="1"/>
    <x v="2"/>
    <s v="Medium Box"/>
    <x v="739"/>
    <n v="90040"/>
    <n v="0.55000000000000004"/>
    <x v="0"/>
    <x v="1"/>
    <x v="10"/>
    <s v="Medina"/>
    <n v="44256"/>
    <x v="86"/>
    <n v="2015"/>
    <x v="4"/>
    <n v="11"/>
    <d v="2015-04-13T00:00:00"/>
    <n v="2"/>
    <n v="-61.5276"/>
    <n v="11"/>
    <x v="1304"/>
    <x v="1"/>
    <s v="Jacob Murray DAX Cubicle Frames - 8x10 United States"/>
    <s v="DAX "/>
  </r>
  <r>
    <n v="21582"/>
    <x v="4"/>
    <n v="7.0000000000000007E-2"/>
    <n v="5.98"/>
    <n v="5.79"/>
    <n v="2369"/>
    <s v="Mike G Hartman"/>
    <x v="2"/>
    <s v="Consumer"/>
    <x v="0"/>
    <x v="7"/>
    <s v="Small Box"/>
    <x v="26"/>
    <n v="90408"/>
    <n v="0.36"/>
    <x v="0"/>
    <x v="3"/>
    <x v="26"/>
    <s v="Pembroke Pines"/>
    <n v="33024"/>
    <x v="107"/>
    <n v="2015"/>
    <x v="0"/>
    <n v="13"/>
    <d v="2015-01-15T00:00:00"/>
    <n v="2"/>
    <n v="-41.972700000000003"/>
    <n v="13"/>
    <x v="1305"/>
    <x v="1"/>
    <s v="Mike G Hartman Xerox 1903 United States"/>
    <s v="Xero"/>
  </r>
  <r>
    <n v="21988"/>
    <x v="3"/>
    <n v="0.01"/>
    <n v="1.76"/>
    <n v="0.7"/>
    <n v="2372"/>
    <s v="Marvin Parrott"/>
    <x v="2"/>
    <s v="Corporate"/>
    <x v="0"/>
    <x v="0"/>
    <s v="Wrap Bag"/>
    <x v="28"/>
    <n v="90714"/>
    <n v="0.56000000000000005"/>
    <x v="0"/>
    <x v="2"/>
    <x v="3"/>
    <s v="Duluth"/>
    <n v="55803"/>
    <x v="24"/>
    <n v="2015"/>
    <x v="5"/>
    <n v="15"/>
    <d v="2015-03-16T00:00:00"/>
    <n v="1"/>
    <n v="-1.56"/>
    <n v="4"/>
    <x v="1306"/>
    <x v="1"/>
    <s v="Marvin Parrott Newell 310 United States"/>
    <s v="Newe"/>
  </r>
  <r>
    <n v="22827"/>
    <x v="0"/>
    <n v="0.05"/>
    <n v="3.28"/>
    <n v="3.97"/>
    <n v="2376"/>
    <s v="Debra Batchelor"/>
    <x v="2"/>
    <s v="Corporate"/>
    <x v="0"/>
    <x v="0"/>
    <s v="Wrap Bag"/>
    <x v="623"/>
    <n v="91321"/>
    <n v="0.56000000000000005"/>
    <x v="0"/>
    <x v="0"/>
    <x v="44"/>
    <s v="Moscow"/>
    <n v="83843"/>
    <x v="93"/>
    <n v="2015"/>
    <x v="5"/>
    <n v="5"/>
    <d v="2015-03-06T00:00:00"/>
    <n v="1"/>
    <n v="-100.24"/>
    <n v="18"/>
    <x v="1307"/>
    <x v="1"/>
    <s v="Debra Batchelor Newell 342 United States"/>
    <s v="Newe"/>
  </r>
  <r>
    <n v="22828"/>
    <x v="0"/>
    <n v="0.03"/>
    <n v="6.98"/>
    <n v="9.69"/>
    <n v="2376"/>
    <s v="Debra Batchelor"/>
    <x v="2"/>
    <s v="Corporate"/>
    <x v="0"/>
    <x v="10"/>
    <s v="Small Box"/>
    <x v="740"/>
    <n v="91321"/>
    <n v="0.83"/>
    <x v="0"/>
    <x v="0"/>
    <x v="44"/>
    <s v="Moscow"/>
    <n v="83843"/>
    <x v="93"/>
    <n v="2015"/>
    <x v="5"/>
    <n v="5"/>
    <d v="2015-03-07T00:00:00"/>
    <n v="2"/>
    <n v="-262.62"/>
    <n v="15"/>
    <x v="1308"/>
    <x v="1"/>
    <s v="Debra Batchelor Eldon Shelf Savers™ Cubes and Bins United States"/>
    <s v="Eldo"/>
  </r>
  <r>
    <n v="18151"/>
    <x v="4"/>
    <n v="0.06"/>
    <n v="122.99"/>
    <n v="19.989999999999998"/>
    <n v="2379"/>
    <s v="Mildred Briggs"/>
    <x v="2"/>
    <s v="Small Business"/>
    <x v="0"/>
    <x v="8"/>
    <s v="Small Box"/>
    <x v="741"/>
    <n v="86655"/>
    <n v="0.37"/>
    <x v="0"/>
    <x v="2"/>
    <x v="22"/>
    <s v="Garden City"/>
    <n v="48135"/>
    <x v="130"/>
    <n v="2015"/>
    <x v="3"/>
    <n v="5"/>
    <d v="2015-05-07T00:00:00"/>
    <n v="2"/>
    <n v="1019.7095999999999"/>
    <n v="12"/>
    <x v="1309"/>
    <x v="0"/>
    <s v="Mildred Briggs GBC Therma-A-Bind 250T Electric Binding System United States"/>
    <s v="GBC "/>
  </r>
  <r>
    <n v="19898"/>
    <x v="1"/>
    <n v="7.0000000000000007E-2"/>
    <n v="3.38"/>
    <n v="0.85"/>
    <n v="2380"/>
    <s v="Lisa Branch"/>
    <x v="2"/>
    <s v="Small Business"/>
    <x v="0"/>
    <x v="0"/>
    <s v="Wrap Bag"/>
    <x v="523"/>
    <n v="86654"/>
    <n v="0.48"/>
    <x v="0"/>
    <x v="2"/>
    <x v="22"/>
    <s v="Grand Rapids"/>
    <n v="49505"/>
    <x v="138"/>
    <n v="2015"/>
    <x v="4"/>
    <n v="26"/>
    <d v="2015-04-28T00:00:00"/>
    <n v="2"/>
    <n v="19.04"/>
    <n v="9"/>
    <x v="1310"/>
    <x v="0"/>
    <s v="Lisa Branch Avery Hi-Liter® Fluorescent Desk Style Markers United States"/>
    <s v="Aver"/>
  </r>
  <r>
    <n v="18152"/>
    <x v="4"/>
    <n v="0.08"/>
    <n v="68.81"/>
    <n v="60"/>
    <n v="2380"/>
    <s v="Lisa Branch"/>
    <x v="1"/>
    <s v="Small Business"/>
    <x v="0"/>
    <x v="15"/>
    <s v="Jumbo Drum"/>
    <x v="730"/>
    <n v="86655"/>
    <n v="0.41"/>
    <x v="0"/>
    <x v="2"/>
    <x v="22"/>
    <s v="Grand Rapids"/>
    <n v="49505"/>
    <x v="130"/>
    <n v="2015"/>
    <x v="3"/>
    <n v="5"/>
    <d v="2015-05-07T00:00:00"/>
    <n v="2"/>
    <n v="-1069.72"/>
    <n v="17"/>
    <x v="1311"/>
    <x v="1"/>
    <s v="Lisa Branch Holmes Replacement Filter for HEPA Air Cleaner, Very Large Room, HEPA Filter United States"/>
    <s v="Holm"/>
  </r>
  <r>
    <n v="1898"/>
    <x v="1"/>
    <n v="7.0000000000000007E-2"/>
    <n v="3.38"/>
    <n v="0.85"/>
    <n v="2382"/>
    <s v="Geoffrey Saunders"/>
    <x v="2"/>
    <s v="Small Business"/>
    <x v="0"/>
    <x v="0"/>
    <s v="Wrap Bag"/>
    <x v="523"/>
    <n v="13606"/>
    <n v="0.48"/>
    <x v="0"/>
    <x v="1"/>
    <x v="4"/>
    <s v="New York City"/>
    <n v="10024"/>
    <x v="138"/>
    <n v="2015"/>
    <x v="4"/>
    <n v="26"/>
    <d v="2015-04-28T00:00:00"/>
    <n v="2"/>
    <n v="19.04"/>
    <n v="34"/>
    <x v="201"/>
    <x v="0"/>
    <s v="Geoffrey Saunders Avery Hi-Liter® Fluorescent Desk Style Markers United States"/>
    <s v="Aver"/>
  </r>
  <r>
    <n v="151"/>
    <x v="4"/>
    <n v="0.06"/>
    <n v="122.99"/>
    <n v="19.989999999999998"/>
    <n v="2382"/>
    <s v="Geoffrey Saunders"/>
    <x v="2"/>
    <s v="Small Business"/>
    <x v="0"/>
    <x v="8"/>
    <s v="Small Box"/>
    <x v="741"/>
    <n v="962"/>
    <n v="0.37"/>
    <x v="0"/>
    <x v="1"/>
    <x v="4"/>
    <s v="New York City"/>
    <n v="10024"/>
    <x v="130"/>
    <n v="2015"/>
    <x v="3"/>
    <n v="5"/>
    <d v="2015-05-07T00:00:00"/>
    <n v="2"/>
    <n v="1408.1865"/>
    <n v="48"/>
    <x v="1312"/>
    <x v="0"/>
    <s v="Geoffrey Saunders GBC Therma-A-Bind 250T Electric Binding System United States"/>
    <s v="GBC "/>
  </r>
  <r>
    <n v="152"/>
    <x v="4"/>
    <n v="0.08"/>
    <n v="68.81"/>
    <n v="60"/>
    <n v="2382"/>
    <s v="Geoffrey Saunders"/>
    <x v="1"/>
    <s v="Small Business"/>
    <x v="0"/>
    <x v="15"/>
    <s v="Jumbo Drum"/>
    <x v="730"/>
    <n v="962"/>
    <n v="0.41"/>
    <x v="0"/>
    <x v="1"/>
    <x v="4"/>
    <s v="New York City"/>
    <n v="10024"/>
    <x v="130"/>
    <n v="2015"/>
    <x v="3"/>
    <n v="5"/>
    <d v="2015-05-07T00:00:00"/>
    <n v="2"/>
    <n v="-1069.72"/>
    <n v="68"/>
    <x v="1313"/>
    <x v="1"/>
    <s v="Geoffrey Saunders Holmes Replacement Filter for HEPA Air Cleaner, Very Large Room, HEPA Filter United States"/>
    <s v="Holm"/>
  </r>
  <r>
    <n v="21171"/>
    <x v="2"/>
    <n v="0.1"/>
    <n v="130.97999999999999"/>
    <n v="30"/>
    <n v="2385"/>
    <s v="Janice Frye"/>
    <x v="1"/>
    <s v="Small Business"/>
    <x v="1"/>
    <x v="1"/>
    <s v="Jumbo Drum"/>
    <x v="185"/>
    <n v="89184"/>
    <n v="0.78"/>
    <x v="0"/>
    <x v="0"/>
    <x v="27"/>
    <s v="Las Cruces"/>
    <n v="88001"/>
    <x v="55"/>
    <n v="2015"/>
    <x v="3"/>
    <n v="22"/>
    <d v="2015-05-24T00:00:00"/>
    <n v="2"/>
    <n v="2000.11"/>
    <n v="18"/>
    <x v="1314"/>
    <x v="0"/>
    <s v="Janice Frye Office Star - Contemporary Task Swivel chair with 2-way adjustable arms, Plum United States"/>
    <s v="Offi"/>
  </r>
  <r>
    <n v="23557"/>
    <x v="1"/>
    <n v="0.06"/>
    <n v="4.7699999999999996"/>
    <n v="2.39"/>
    <n v="2391"/>
    <s v="Jacob McNeill"/>
    <x v="2"/>
    <s v="Corporate"/>
    <x v="2"/>
    <x v="13"/>
    <s v="Small Pack"/>
    <x v="742"/>
    <n v="91122"/>
    <n v="0.72"/>
    <x v="0"/>
    <x v="1"/>
    <x v="4"/>
    <s v="Oceanside"/>
    <n v="11572"/>
    <x v="40"/>
    <n v="2015"/>
    <x v="3"/>
    <n v="25"/>
    <d v="2015-05-26T00:00:00"/>
    <n v="1"/>
    <n v="-45.64"/>
    <n v="9"/>
    <x v="1315"/>
    <x v="1"/>
    <s v="Jacob McNeill Imation Primaris 3.5&quot; 2HD Unformatted Diskettes, 10/Pack United States"/>
    <s v="Imat"/>
  </r>
  <r>
    <n v="23558"/>
    <x v="1"/>
    <n v="0.1"/>
    <n v="27.18"/>
    <n v="8.23"/>
    <n v="2391"/>
    <s v="Jacob McNeill"/>
    <x v="2"/>
    <s v="Corporate"/>
    <x v="0"/>
    <x v="4"/>
    <s v="Small Box"/>
    <x v="743"/>
    <n v="91122"/>
    <n v="0.38"/>
    <x v="0"/>
    <x v="1"/>
    <x v="4"/>
    <s v="Oceanside"/>
    <n v="11572"/>
    <x v="40"/>
    <n v="2015"/>
    <x v="3"/>
    <n v="25"/>
    <d v="2015-05-27T00:00:00"/>
    <n v="2"/>
    <n v="204.49"/>
    <n v="12"/>
    <x v="1316"/>
    <x v="0"/>
    <s v="Jacob McNeill Tyvek ® Top-Opening Peel &amp; Seel Envelopes, Plain White United States"/>
    <s v="Tyve"/>
  </r>
  <r>
    <n v="21462"/>
    <x v="1"/>
    <n v="0"/>
    <n v="999.99"/>
    <n v="13.99"/>
    <n v="2391"/>
    <s v="Jacob McNeill"/>
    <x v="2"/>
    <s v="Corporate"/>
    <x v="2"/>
    <x v="6"/>
    <s v="Medium Box"/>
    <x v="180"/>
    <n v="91123"/>
    <n v="0.36"/>
    <x v="0"/>
    <x v="1"/>
    <x v="4"/>
    <s v="Oceanside"/>
    <n v="11572"/>
    <x v="141"/>
    <n v="2015"/>
    <x v="1"/>
    <n v="4"/>
    <d v="2015-06-06T00:00:00"/>
    <n v="2"/>
    <n v="-1455.9971999999998"/>
    <n v="1"/>
    <x v="1317"/>
    <x v="1"/>
    <s v="Jacob McNeill Polycom Soundstation EX Audio-Conferencing Telephone, Black United States"/>
    <s v="Poly"/>
  </r>
  <r>
    <n v="21463"/>
    <x v="1"/>
    <n v="0.05"/>
    <n v="6.48"/>
    <n v="5.14"/>
    <n v="2391"/>
    <s v="Jacob McNeill"/>
    <x v="0"/>
    <s v="Corporate"/>
    <x v="0"/>
    <x v="7"/>
    <s v="Small Box"/>
    <x v="339"/>
    <n v="91123"/>
    <n v="0.37"/>
    <x v="0"/>
    <x v="1"/>
    <x v="4"/>
    <s v="Oceanside"/>
    <n v="11572"/>
    <x v="141"/>
    <n v="2015"/>
    <x v="1"/>
    <n v="4"/>
    <d v="2015-06-05T00:00:00"/>
    <n v="1"/>
    <n v="-22.56"/>
    <n v="13"/>
    <x v="1318"/>
    <x v="1"/>
    <s v="Jacob McNeill Xerox 23 United States"/>
    <s v="Xero"/>
  </r>
  <r>
    <n v="18277"/>
    <x v="3"/>
    <n v="0.02"/>
    <n v="6.48"/>
    <n v="7.91"/>
    <n v="2393"/>
    <s v="Debbie Dillon"/>
    <x v="2"/>
    <s v="Corporate"/>
    <x v="0"/>
    <x v="7"/>
    <s v="Small Box"/>
    <x v="744"/>
    <n v="86950"/>
    <n v="0.37"/>
    <x v="0"/>
    <x v="3"/>
    <x v="29"/>
    <s v="Roswell"/>
    <n v="30076"/>
    <x v="124"/>
    <n v="2015"/>
    <x v="3"/>
    <n v="29"/>
    <d v="2015-05-31T00:00:00"/>
    <n v="2"/>
    <n v="-1191.5260000000001"/>
    <n v="2"/>
    <x v="1319"/>
    <x v="1"/>
    <s v="Debbie Dillon Xerox 216 United States"/>
    <s v="Xero"/>
  </r>
  <r>
    <n v="18197"/>
    <x v="0"/>
    <n v="0.06"/>
    <n v="105.29"/>
    <n v="10.119999999999999"/>
    <n v="2393"/>
    <s v="Debbie Dillon"/>
    <x v="2"/>
    <s v="Corporate"/>
    <x v="1"/>
    <x v="2"/>
    <s v="Large Box"/>
    <x v="533"/>
    <n v="86951"/>
    <n v="0.79"/>
    <x v="0"/>
    <x v="3"/>
    <x v="29"/>
    <s v="Roswell"/>
    <n v="30076"/>
    <x v="148"/>
    <n v="2015"/>
    <x v="0"/>
    <n v="4"/>
    <d v="2015-01-06T00:00:00"/>
    <n v="2"/>
    <n v="-45.01"/>
    <n v="12"/>
    <x v="1320"/>
    <x v="1"/>
    <s v="Debbie Dillon Eldon Antistatic Chair Mats for Low to Medium Pile Carpets United States"/>
    <s v="Eldo"/>
  </r>
  <r>
    <n v="20197"/>
    <x v="2"/>
    <n v="0.01"/>
    <n v="11.7"/>
    <n v="5.63"/>
    <n v="2394"/>
    <s v="Tina Monroe"/>
    <x v="2"/>
    <s v="Corporate"/>
    <x v="0"/>
    <x v="8"/>
    <s v="Small Box"/>
    <x v="745"/>
    <n v="86949"/>
    <n v="0.4"/>
    <x v="0"/>
    <x v="3"/>
    <x v="29"/>
    <s v="Sandy Springs"/>
    <n v="30328"/>
    <x v="90"/>
    <n v="2015"/>
    <x v="3"/>
    <n v="1"/>
    <d v="2015-05-03T00:00:00"/>
    <n v="2"/>
    <n v="39.209999999999994"/>
    <n v="16"/>
    <x v="1321"/>
    <x v="0"/>
    <s v="Tina Monroe Fellowes Binding Cases United States"/>
    <s v="Fell"/>
  </r>
  <r>
    <n v="20198"/>
    <x v="2"/>
    <n v="0.03"/>
    <n v="4.55"/>
    <n v="1.49"/>
    <n v="2394"/>
    <s v="Tina Monroe"/>
    <x v="2"/>
    <s v="Corporate"/>
    <x v="0"/>
    <x v="8"/>
    <s v="Small Box"/>
    <x v="516"/>
    <n v="86949"/>
    <n v="0.35"/>
    <x v="0"/>
    <x v="3"/>
    <x v="29"/>
    <s v="Sandy Springs"/>
    <n v="30328"/>
    <x v="90"/>
    <n v="2015"/>
    <x v="3"/>
    <n v="1"/>
    <d v="2015-05-01T00:00:00"/>
    <n v="0"/>
    <n v="100.38000000000001"/>
    <n v="9"/>
    <x v="1322"/>
    <x v="0"/>
    <s v="Tina Monroe Presstex Flexible Ring Binders United States"/>
    <s v="Pres"/>
  </r>
  <r>
    <n v="24954"/>
    <x v="1"/>
    <n v="0.04"/>
    <n v="60.97"/>
    <n v="4.5"/>
    <n v="2395"/>
    <s v="Beverly Roberts"/>
    <x v="2"/>
    <s v="Corporate"/>
    <x v="0"/>
    <x v="15"/>
    <s v="Small Box"/>
    <x v="714"/>
    <n v="86952"/>
    <n v="0.56000000000000005"/>
    <x v="0"/>
    <x v="3"/>
    <x v="29"/>
    <s v="Savannah"/>
    <n v="31401"/>
    <x v="165"/>
    <n v="2015"/>
    <x v="5"/>
    <n v="23"/>
    <d v="2015-03-24T00:00:00"/>
    <n v="1"/>
    <n v="79.423200000000008"/>
    <n v="15"/>
    <x v="1323"/>
    <x v="0"/>
    <s v="Beverly Roberts Tripp Lite Isotel 6 Outlet Surge Protector with Fax/Modem Protection United States"/>
    <s v="Trip"/>
  </r>
  <r>
    <n v="22369"/>
    <x v="1"/>
    <n v="0.03"/>
    <n v="7.64"/>
    <n v="5.83"/>
    <n v="2398"/>
    <s v="Julian F Wolfe"/>
    <x v="2"/>
    <s v="Corporate"/>
    <x v="0"/>
    <x v="7"/>
    <s v="Wrap Bag"/>
    <x v="372"/>
    <n v="86373"/>
    <n v="0.36"/>
    <x v="0"/>
    <x v="2"/>
    <x v="12"/>
    <s v="Hanover Park"/>
    <n v="60103"/>
    <x v="152"/>
    <n v="2015"/>
    <x v="2"/>
    <n v="24"/>
    <d v="2015-02-26T00:00:00"/>
    <n v="2"/>
    <n v="-15.090400000000001"/>
    <n v="12"/>
    <x v="1324"/>
    <x v="1"/>
    <s v="Julian F Wolfe Rediform Wirebound &quot;Phone Memo&quot; Message Book, 11 x 5-3/4 United States"/>
    <s v="Redi"/>
  </r>
  <r>
    <n v="19001"/>
    <x v="3"/>
    <n v="0"/>
    <n v="65.989999999999995"/>
    <n v="3.99"/>
    <n v="2417"/>
    <s v="Ken H Frazier"/>
    <x v="2"/>
    <s v="Consumer"/>
    <x v="2"/>
    <x v="5"/>
    <s v="Small Box"/>
    <x v="382"/>
    <n v="86754"/>
    <n v="0.59"/>
    <x v="0"/>
    <x v="3"/>
    <x v="8"/>
    <s v="Oakton"/>
    <n v="22124"/>
    <x v="88"/>
    <n v="2015"/>
    <x v="5"/>
    <n v="14"/>
    <d v="2015-03-15T00:00:00"/>
    <n v="1"/>
    <n v="-60.563999999999993"/>
    <n v="13"/>
    <x v="1325"/>
    <x v="1"/>
    <s v="Ken H Frazier StarTAC 7760 United States"/>
    <s v="Star"/>
  </r>
  <r>
    <n v="20325"/>
    <x v="2"/>
    <n v="0.03"/>
    <n v="2.1"/>
    <n v="0.7"/>
    <n v="2418"/>
    <s v="Kyle Fink"/>
    <x v="2"/>
    <s v="Consumer"/>
    <x v="0"/>
    <x v="0"/>
    <s v="Wrap Bag"/>
    <x v="746"/>
    <n v="86750"/>
    <n v="0.56999999999999995"/>
    <x v="0"/>
    <x v="3"/>
    <x v="8"/>
    <s v="Petersburg"/>
    <n v="23805"/>
    <x v="61"/>
    <n v="2015"/>
    <x v="0"/>
    <n v="6"/>
    <d v="2015-01-07T00:00:00"/>
    <n v="1"/>
    <n v="-1473.9059999999999"/>
    <n v="4"/>
    <x v="1326"/>
    <x v="1"/>
    <s v="Kyle Fink Sanford EarthWrite® Recycled Pencils, Medium Soft, #2 United States"/>
    <s v="Sanf"/>
  </r>
  <r>
    <n v="21724"/>
    <x v="0"/>
    <n v="0.1"/>
    <n v="599.99"/>
    <n v="24.49"/>
    <n v="2418"/>
    <s v="Kyle Fink"/>
    <x v="2"/>
    <s v="Consumer"/>
    <x v="2"/>
    <x v="16"/>
    <s v="Large Box"/>
    <x v="747"/>
    <n v="86753"/>
    <n v="0.5"/>
    <x v="0"/>
    <x v="3"/>
    <x v="8"/>
    <s v="Petersburg"/>
    <n v="23805"/>
    <x v="56"/>
    <n v="2015"/>
    <x v="0"/>
    <n v="10"/>
    <d v="2015-01-11T00:00:00"/>
    <n v="1"/>
    <n v="-343.12599999999998"/>
    <n v="11"/>
    <x v="1327"/>
    <x v="1"/>
    <s v="Kyle Fink Canon PC1080F Personal Copier United States"/>
    <s v="Cano"/>
  </r>
  <r>
    <n v="21725"/>
    <x v="0"/>
    <n v="0.06"/>
    <n v="2.78"/>
    <n v="1.25"/>
    <n v="2418"/>
    <s v="Kyle Fink"/>
    <x v="2"/>
    <s v="Consumer"/>
    <x v="0"/>
    <x v="0"/>
    <s v="Wrap Bag"/>
    <x v="732"/>
    <n v="86753"/>
    <n v="0.59"/>
    <x v="0"/>
    <x v="3"/>
    <x v="8"/>
    <s v="Petersburg"/>
    <n v="23805"/>
    <x v="56"/>
    <n v="2015"/>
    <x v="0"/>
    <n v="10"/>
    <d v="2015-01-12T00:00:00"/>
    <n v="2"/>
    <n v="66.359999999999985"/>
    <n v="10"/>
    <x v="1328"/>
    <x v="0"/>
    <s v="Kyle Fink Newell 318 United States"/>
    <s v="Newe"/>
  </r>
  <r>
    <n v="22376"/>
    <x v="1"/>
    <n v="7.0000000000000007E-2"/>
    <n v="225.04"/>
    <n v="11.79"/>
    <n v="2419"/>
    <s v="Sandra Faulkner"/>
    <x v="2"/>
    <s v="Consumer"/>
    <x v="0"/>
    <x v="15"/>
    <s v="Medium Box"/>
    <x v="748"/>
    <n v="86751"/>
    <n v="0.42"/>
    <x v="0"/>
    <x v="3"/>
    <x v="8"/>
    <s v="Portsmouth"/>
    <n v="23701"/>
    <x v="173"/>
    <n v="2015"/>
    <x v="5"/>
    <n v="26"/>
    <d v="2015-03-26T00:00:00"/>
    <n v="0"/>
    <n v="-162.91800000000001"/>
    <n v="5"/>
    <x v="1329"/>
    <x v="1"/>
    <s v="Sandra Faulkner Holmes Harmony HEPA Air Purifier for 17 x 20 Room United States"/>
    <s v="Holm"/>
  </r>
  <r>
    <n v="22377"/>
    <x v="1"/>
    <n v="0.03"/>
    <n v="7.84"/>
    <n v="4.71"/>
    <n v="2419"/>
    <s v="Sandra Faulkner"/>
    <x v="2"/>
    <s v="Consumer"/>
    <x v="0"/>
    <x v="8"/>
    <s v="Small Box"/>
    <x v="749"/>
    <n v="86751"/>
    <n v="0.35"/>
    <x v="0"/>
    <x v="3"/>
    <x v="8"/>
    <s v="Portsmouth"/>
    <n v="23701"/>
    <x v="173"/>
    <n v="2015"/>
    <x v="5"/>
    <n v="26"/>
    <d v="2015-03-29T00:00:00"/>
    <n v="3"/>
    <n v="859.7177999999999"/>
    <n v="7"/>
    <x v="1330"/>
    <x v="0"/>
    <s v="Sandra Faulkner XtraLife® ClearVue™ Slant-D® Ring Binders by Cardinal United States"/>
    <s v="Xtra"/>
  </r>
  <r>
    <n v="25271"/>
    <x v="0"/>
    <n v="0.04"/>
    <n v="9.11"/>
    <n v="2.15"/>
    <n v="2420"/>
    <s v="Wesley Cho"/>
    <x v="2"/>
    <s v="Consumer"/>
    <x v="0"/>
    <x v="7"/>
    <s v="Wrap Bag"/>
    <x v="452"/>
    <n v="86752"/>
    <n v="0.4"/>
    <x v="0"/>
    <x v="3"/>
    <x v="8"/>
    <s v="Richmond"/>
    <n v="23223"/>
    <x v="166"/>
    <n v="2015"/>
    <x v="3"/>
    <n v="6"/>
    <d v="2015-05-06T00:00:00"/>
    <n v="0"/>
    <n v="-23.072000000000003"/>
    <n v="11"/>
    <x v="1331"/>
    <x v="1"/>
    <s v="Wesley Cho Black Print Carbonless Snap-Off® Rapid Letter, 8 1/2&quot; x 7&quot; United States"/>
    <s v="Blac"/>
  </r>
  <r>
    <n v="18802"/>
    <x v="1"/>
    <n v="0.05"/>
    <n v="150.97999999999999"/>
    <n v="43.71"/>
    <n v="2422"/>
    <s v="Arlene Wiggins Dalton"/>
    <x v="1"/>
    <s v="Home Office"/>
    <x v="1"/>
    <x v="1"/>
    <s v="Jumbo Drum"/>
    <x v="750"/>
    <n v="89053"/>
    <n v="0.55000000000000004"/>
    <x v="0"/>
    <x v="2"/>
    <x v="7"/>
    <s v="Huntsville"/>
    <n v="77340"/>
    <x v="84"/>
    <n v="2015"/>
    <x v="3"/>
    <n v="24"/>
    <d v="2015-05-25T00:00:00"/>
    <n v="1"/>
    <n v="650.29999999999995"/>
    <n v="12"/>
    <x v="1332"/>
    <x v="0"/>
    <s v="Arlene Wiggins Dalton Global Airflow Leather Mesh Back Chair, Black United States"/>
    <s v="Glob"/>
  </r>
  <r>
    <n v="19817"/>
    <x v="3"/>
    <n v="0.09"/>
    <n v="3.89"/>
    <n v="7.01"/>
    <n v="2422"/>
    <s v="Arlene Wiggins Dalton"/>
    <x v="0"/>
    <s v="Home Office"/>
    <x v="0"/>
    <x v="8"/>
    <s v="Small Box"/>
    <x v="477"/>
    <n v="89055"/>
    <n v="0.37"/>
    <x v="0"/>
    <x v="2"/>
    <x v="7"/>
    <s v="Huntsville"/>
    <n v="77340"/>
    <x v="46"/>
    <n v="2015"/>
    <x v="0"/>
    <n v="22"/>
    <d v="2015-01-24T00:00:00"/>
    <n v="2"/>
    <n v="-154.30700000000002"/>
    <n v="10"/>
    <x v="1333"/>
    <x v="1"/>
    <s v="Arlene Wiggins Dalton Avery Binder Labels United States"/>
    <s v="Aver"/>
  </r>
  <r>
    <n v="25126"/>
    <x v="4"/>
    <n v="0.04"/>
    <n v="100.98"/>
    <n v="7.18"/>
    <n v="2423"/>
    <s v="Nicholas Wallace"/>
    <x v="2"/>
    <s v="Home Office"/>
    <x v="2"/>
    <x v="13"/>
    <s v="Small Box"/>
    <x v="751"/>
    <n v="89054"/>
    <n v="0.4"/>
    <x v="0"/>
    <x v="2"/>
    <x v="7"/>
    <s v="Hurst"/>
    <n v="76053"/>
    <x v="72"/>
    <n v="2015"/>
    <x v="0"/>
    <n v="21"/>
    <d v="2015-01-26T00:00:00"/>
    <n v="5"/>
    <n v="269.94"/>
    <n v="4"/>
    <x v="1334"/>
    <x v="0"/>
    <s v="Nicholas Wallace Logitech Cordless Elite Duo United States"/>
    <s v="Logi"/>
  </r>
  <r>
    <n v="21761"/>
    <x v="0"/>
    <n v="0.08"/>
    <n v="30.93"/>
    <n v="3.92"/>
    <n v="2426"/>
    <s v="Dorothy Holt"/>
    <x v="2"/>
    <s v="Small Business"/>
    <x v="1"/>
    <x v="2"/>
    <s v="Small Pack"/>
    <x v="609"/>
    <n v="90859"/>
    <n v="0.44"/>
    <x v="0"/>
    <x v="2"/>
    <x v="7"/>
    <s v="Irving"/>
    <n v="75061"/>
    <x v="24"/>
    <n v="2015"/>
    <x v="5"/>
    <n v="15"/>
    <d v="2015-03-16T00:00:00"/>
    <n v="1"/>
    <n v="63.059099999999994"/>
    <n v="3"/>
    <x v="1335"/>
    <x v="0"/>
    <s v="Dorothy Holt Advantus Employee of the Month Certificate Frame, 11 x 13-1/2 United States"/>
    <s v="Adva"/>
  </r>
  <r>
    <n v="20496"/>
    <x v="4"/>
    <n v="0.08"/>
    <n v="4.4800000000000004"/>
    <n v="49"/>
    <n v="2426"/>
    <s v="Dorothy Holt"/>
    <x v="2"/>
    <s v="Small Business"/>
    <x v="0"/>
    <x v="15"/>
    <s v="Large Box"/>
    <x v="238"/>
    <n v="90861"/>
    <n v="0.6"/>
    <x v="0"/>
    <x v="2"/>
    <x v="7"/>
    <s v="Irving"/>
    <n v="75061"/>
    <x v="10"/>
    <n v="2015"/>
    <x v="3"/>
    <n v="2"/>
    <d v="2015-05-02T00:00:00"/>
    <n v="0"/>
    <n v="139.58009999999999"/>
    <n v="37"/>
    <x v="1336"/>
    <x v="0"/>
    <s v="Dorothy Holt Hoover Portapower™ Portable Vacuum United States"/>
    <s v="Hoov"/>
  </r>
  <r>
    <n v="20497"/>
    <x v="4"/>
    <n v="0"/>
    <n v="17.670000000000002"/>
    <n v="8.99"/>
    <n v="2426"/>
    <s v="Dorothy Holt"/>
    <x v="2"/>
    <s v="Small Business"/>
    <x v="1"/>
    <x v="2"/>
    <s v="Small Pack"/>
    <x v="283"/>
    <n v="90861"/>
    <n v="0.47"/>
    <x v="0"/>
    <x v="2"/>
    <x v="7"/>
    <s v="Irving"/>
    <n v="75061"/>
    <x v="10"/>
    <n v="2015"/>
    <x v="3"/>
    <n v="2"/>
    <d v="2015-05-09T00:00:00"/>
    <n v="7"/>
    <n v="109.67000000000002"/>
    <n v="9"/>
    <x v="1337"/>
    <x v="0"/>
    <s v="Dorothy Holt Executive Impressions 12&quot; Wall Clock United States"/>
    <s v="Exec"/>
  </r>
  <r>
    <n v="23729"/>
    <x v="0"/>
    <n v="0.03"/>
    <n v="40.99"/>
    <n v="19.989999999999998"/>
    <n v="2427"/>
    <s v="John Merritt"/>
    <x v="2"/>
    <s v="Corporate"/>
    <x v="0"/>
    <x v="7"/>
    <s v="Small Box"/>
    <x v="659"/>
    <n v="90860"/>
    <n v="0.36"/>
    <x v="0"/>
    <x v="2"/>
    <x v="7"/>
    <s v="Keller"/>
    <n v="76248"/>
    <x v="149"/>
    <n v="2015"/>
    <x v="2"/>
    <n v="17"/>
    <d v="2015-02-18T00:00:00"/>
    <n v="1"/>
    <n v="395.30799999999999"/>
    <n v="21"/>
    <x v="1338"/>
    <x v="0"/>
    <s v="John Merritt White Dual Perf Computer Printout Paper, 2700 Sheets, 1 Part, Heavyweight, 20 lbs., 14 7/8 x 11 United States"/>
    <s v="Whit"/>
  </r>
  <r>
    <n v="22562"/>
    <x v="1"/>
    <n v="0.1"/>
    <n v="14.28"/>
    <n v="2.99"/>
    <n v="2430"/>
    <s v="Kimberly Reilly"/>
    <x v="2"/>
    <s v="Home Office"/>
    <x v="0"/>
    <x v="8"/>
    <s v="Small Box"/>
    <x v="602"/>
    <n v="91108"/>
    <n v="0.39"/>
    <x v="0"/>
    <x v="2"/>
    <x v="7"/>
    <s v="Killeen"/>
    <n v="76541"/>
    <x v="120"/>
    <n v="2015"/>
    <x v="5"/>
    <n v="24"/>
    <d v="2015-03-25T00:00:00"/>
    <n v="1"/>
    <n v="104.9145"/>
    <n v="11"/>
    <x v="1339"/>
    <x v="0"/>
    <s v="Kimberly Reilly Avery Premier Heavy-Duty Binder with Round Locking Rings United States"/>
    <s v="Aver"/>
  </r>
  <r>
    <n v="22105"/>
    <x v="1"/>
    <n v="0.04"/>
    <n v="7.08"/>
    <n v="2.35"/>
    <n v="2430"/>
    <s v="Kimberly Reilly"/>
    <x v="2"/>
    <s v="Home Office"/>
    <x v="0"/>
    <x v="0"/>
    <s v="Wrap Bag"/>
    <x v="416"/>
    <n v="91109"/>
    <n v="0.47"/>
    <x v="0"/>
    <x v="2"/>
    <x v="7"/>
    <s v="Killeen"/>
    <n v="76541"/>
    <x v="98"/>
    <n v="2015"/>
    <x v="4"/>
    <n v="10"/>
    <d v="2015-04-11T00:00:00"/>
    <n v="1"/>
    <n v="24.59"/>
    <n v="7"/>
    <x v="1340"/>
    <x v="0"/>
    <s v="Kimberly Reilly SANFORD Major Accent™ Highlighters United States"/>
    <s v="SANF"/>
  </r>
  <r>
    <n v="20731"/>
    <x v="4"/>
    <n v="0.03"/>
    <n v="140.99"/>
    <n v="4.2"/>
    <n v="2430"/>
    <s v="Kimberly Reilly"/>
    <x v="2"/>
    <s v="Home Office"/>
    <x v="2"/>
    <x v="5"/>
    <s v="Small Box"/>
    <x v="752"/>
    <n v="91110"/>
    <n v="0.59"/>
    <x v="0"/>
    <x v="2"/>
    <x v="7"/>
    <s v="Killeen"/>
    <n v="76541"/>
    <x v="48"/>
    <n v="2015"/>
    <x v="5"/>
    <n v="29"/>
    <d v="2015-04-06T00:00:00"/>
    <n v="8"/>
    <n v="-458.74400000000003"/>
    <n v="2"/>
    <x v="1341"/>
    <x v="1"/>
    <s v="Kimberly Reilly 7160 United States"/>
    <s v="7160"/>
  </r>
  <r>
    <n v="3490"/>
    <x v="1"/>
    <n v="0.05"/>
    <n v="8.85"/>
    <n v="5.6"/>
    <n v="2431"/>
    <s v="Troy Cassidy"/>
    <x v="2"/>
    <s v="Consumer"/>
    <x v="0"/>
    <x v="8"/>
    <s v="Small Box"/>
    <x v="753"/>
    <n v="24869"/>
    <n v="0.36"/>
    <x v="0"/>
    <x v="0"/>
    <x v="1"/>
    <s v="Los Angeles"/>
    <n v="90004"/>
    <x v="69"/>
    <n v="2015"/>
    <x v="1"/>
    <n v="10"/>
    <d v="2015-06-11T00:00:00"/>
    <n v="1"/>
    <n v="-9.1769999999999996"/>
    <n v="21"/>
    <x v="1342"/>
    <x v="1"/>
    <s v="Troy Cassidy GBC Standard Plastic Binding Systems Combs United States"/>
    <s v="GBC "/>
  </r>
  <r>
    <n v="819"/>
    <x v="0"/>
    <n v="7.0000000000000007E-2"/>
    <n v="155.06"/>
    <n v="7.07"/>
    <n v="2431"/>
    <s v="Troy Cassidy"/>
    <x v="2"/>
    <s v="Consumer"/>
    <x v="0"/>
    <x v="10"/>
    <s v="Small Box"/>
    <x v="33"/>
    <n v="5920"/>
    <n v="0.59"/>
    <x v="0"/>
    <x v="0"/>
    <x v="1"/>
    <s v="Los Angeles"/>
    <n v="90004"/>
    <x v="168"/>
    <n v="2015"/>
    <x v="3"/>
    <n v="19"/>
    <d v="2015-05-19T00:00:00"/>
    <n v="0"/>
    <n v="-121.75"/>
    <n v="14"/>
    <x v="1343"/>
    <x v="1"/>
    <s v="Troy Cassidy Dual Level, Single-Width Filing Carts United States"/>
    <s v="Dual"/>
  </r>
  <r>
    <n v="18819"/>
    <x v="0"/>
    <n v="7.0000000000000007E-2"/>
    <n v="155.06"/>
    <n v="7.07"/>
    <n v="2432"/>
    <s v="Lindsay Tate"/>
    <x v="2"/>
    <s v="Consumer"/>
    <x v="0"/>
    <x v="10"/>
    <s v="Small Box"/>
    <x v="33"/>
    <n v="89096"/>
    <n v="0.59"/>
    <x v="0"/>
    <x v="2"/>
    <x v="23"/>
    <s v="Midwest City"/>
    <n v="73110"/>
    <x v="168"/>
    <n v="2015"/>
    <x v="3"/>
    <n v="19"/>
    <d v="2015-05-19T00:00:00"/>
    <n v="0"/>
    <n v="24.350000000000023"/>
    <n v="3"/>
    <x v="1344"/>
    <x v="0"/>
    <s v="Lindsay Tate Dual Level, Single-Width Filing Carts United States"/>
    <s v="Dual"/>
  </r>
  <r>
    <n v="20286"/>
    <x v="1"/>
    <n v="0.09"/>
    <n v="5.4"/>
    <n v="7.78"/>
    <n v="2432"/>
    <s v="Lindsay Tate"/>
    <x v="0"/>
    <s v="Consumer"/>
    <x v="0"/>
    <x v="8"/>
    <s v="Small Box"/>
    <x v="97"/>
    <n v="89097"/>
    <n v="0.37"/>
    <x v="0"/>
    <x v="2"/>
    <x v="23"/>
    <s v="Midwest City"/>
    <n v="73110"/>
    <x v="132"/>
    <n v="2015"/>
    <x v="1"/>
    <n v="6"/>
    <d v="2015-06-08T00:00:00"/>
    <n v="2"/>
    <n v="-34.764499999999998"/>
    <n v="6"/>
    <x v="1345"/>
    <x v="1"/>
    <s v="Lindsay Tate 3M Organizer Strips United States"/>
    <s v="3M O"/>
  </r>
  <r>
    <n v="21490"/>
    <x v="1"/>
    <n v="0.05"/>
    <n v="8.85"/>
    <n v="5.6"/>
    <n v="2433"/>
    <s v="Debra P May"/>
    <x v="2"/>
    <s v="Consumer"/>
    <x v="0"/>
    <x v="8"/>
    <s v="Small Box"/>
    <x v="753"/>
    <n v="89095"/>
    <n v="0.36"/>
    <x v="0"/>
    <x v="2"/>
    <x v="23"/>
    <s v="Moore"/>
    <n v="73160"/>
    <x v="69"/>
    <n v="2015"/>
    <x v="1"/>
    <n v="10"/>
    <d v="2015-06-11T00:00:00"/>
    <n v="1"/>
    <n v="-7.3415999999999997"/>
    <n v="5"/>
    <x v="1346"/>
    <x v="1"/>
    <s v="Debra P May GBC Standard Plastic Binding Systems Combs United States"/>
    <s v="GBC "/>
  </r>
  <r>
    <n v="19566"/>
    <x v="4"/>
    <n v="0.09"/>
    <n v="90.97"/>
    <n v="14"/>
    <n v="2437"/>
    <s v="Judith Shepherd"/>
    <x v="1"/>
    <s v="Home Office"/>
    <x v="2"/>
    <x v="6"/>
    <s v="Jumbo Drum"/>
    <x v="625"/>
    <n v="90301"/>
    <n v="0.36"/>
    <x v="0"/>
    <x v="2"/>
    <x v="45"/>
    <s v="Muskego"/>
    <n v="53150"/>
    <x v="151"/>
    <n v="2015"/>
    <x v="5"/>
    <n v="1"/>
    <d v="2015-03-03T00:00:00"/>
    <n v="2"/>
    <n v="35.290000000000049"/>
    <n v="3"/>
    <x v="1347"/>
    <x v="0"/>
    <s v="Judith Shepherd Lexmark Z54se Color Inkjet Printer United States"/>
    <s v="Lexm"/>
  </r>
  <r>
    <n v="20157"/>
    <x v="3"/>
    <n v="0.02"/>
    <n v="63.94"/>
    <n v="14.48"/>
    <n v="2441"/>
    <s v="Kenneth Capps"/>
    <x v="2"/>
    <s v="Consumer"/>
    <x v="1"/>
    <x v="2"/>
    <s v="Small Box"/>
    <x v="176"/>
    <n v="89300"/>
    <n v="0.46"/>
    <x v="0"/>
    <x v="3"/>
    <x v="26"/>
    <s v="Melbourne"/>
    <n v="32935"/>
    <x v="36"/>
    <n v="2015"/>
    <x v="4"/>
    <n v="4"/>
    <d v="2015-04-04T00:00:00"/>
    <n v="0"/>
    <n v="-100.17"/>
    <n v="11"/>
    <x v="1348"/>
    <x v="1"/>
    <s v="Kenneth Capps Howard Miller 16&quot; Diameter Gallery Wall Clock United States"/>
    <s v="Howa"/>
  </r>
  <r>
    <n v="20158"/>
    <x v="3"/>
    <n v="0.01"/>
    <n v="5.0199999999999996"/>
    <n v="5.14"/>
    <n v="2442"/>
    <s v="Natalie Aldridge"/>
    <x v="2"/>
    <s v="Consumer"/>
    <x v="2"/>
    <x v="13"/>
    <s v="Small Pack"/>
    <x v="301"/>
    <n v="89300"/>
    <n v="0.79"/>
    <x v="0"/>
    <x v="3"/>
    <x v="26"/>
    <s v="Merritt Island"/>
    <n v="32953"/>
    <x v="36"/>
    <n v="2015"/>
    <x v="4"/>
    <n v="4"/>
    <d v="2015-04-06T00:00:00"/>
    <n v="2"/>
    <n v="-3.9479999999999995"/>
    <n v="5"/>
    <x v="1349"/>
    <x v="1"/>
    <s v="Natalie Aldridge Imation 3.5, DISKETTE 44766 HGHLD3.52HD/FM, 10/Pack United States"/>
    <s v="Imat"/>
  </r>
  <r>
    <n v="21084"/>
    <x v="0"/>
    <n v="0.05"/>
    <n v="58.1"/>
    <n v="1.49"/>
    <n v="2443"/>
    <s v="Danny Richmond"/>
    <x v="2"/>
    <s v="Corporate"/>
    <x v="0"/>
    <x v="8"/>
    <s v="Small Box"/>
    <x v="86"/>
    <n v="89299"/>
    <n v="0.38"/>
    <x v="0"/>
    <x v="3"/>
    <x v="26"/>
    <s v="Miami"/>
    <n v="33142"/>
    <x v="174"/>
    <n v="2015"/>
    <x v="0"/>
    <n v="18"/>
    <d v="2015-01-18T00:00:00"/>
    <n v="0"/>
    <n v="1633.9859999999999"/>
    <n v="13"/>
    <x v="1350"/>
    <x v="0"/>
    <s v="Danny Richmond Avery Arch Ring Binders United States"/>
    <s v="Aver"/>
  </r>
  <r>
    <n v="25304"/>
    <x v="1"/>
    <n v="0.06"/>
    <n v="2.2799999999999998"/>
    <n v="5.2"/>
    <n v="2443"/>
    <s v="Danny Richmond"/>
    <x v="2"/>
    <s v="Corporate"/>
    <x v="0"/>
    <x v="0"/>
    <s v="Wrap Bag"/>
    <x v="754"/>
    <n v="89301"/>
    <n v="0.41"/>
    <x v="0"/>
    <x v="3"/>
    <x v="26"/>
    <s v="Miami"/>
    <n v="33142"/>
    <x v="144"/>
    <n v="2015"/>
    <x v="1"/>
    <n v="1"/>
    <d v="2015-06-03T00:00:00"/>
    <n v="2"/>
    <n v="-2002.6314000000002"/>
    <n v="13"/>
    <x v="1351"/>
    <x v="1"/>
    <s v="Danny Richmond Binney &amp; Smith inkTank™ Erasable Pocket Highlighter, Chisel Tip, Yellow United States"/>
    <s v="Binn"/>
  </r>
  <r>
    <n v="25742"/>
    <x v="0"/>
    <n v="0.09"/>
    <n v="6.48"/>
    <n v="7.03"/>
    <n v="2448"/>
    <s v="Melanie Morrow"/>
    <x v="2"/>
    <s v="Consumer"/>
    <x v="0"/>
    <x v="7"/>
    <s v="Small Box"/>
    <x v="125"/>
    <n v="87790"/>
    <n v="0.37"/>
    <x v="0"/>
    <x v="2"/>
    <x v="3"/>
    <s v="Edina"/>
    <n v="55410"/>
    <x v="159"/>
    <n v="2015"/>
    <x v="1"/>
    <n v="29"/>
    <d v="2015-07-01T00:00:00"/>
    <n v="2"/>
    <n v="-126.208"/>
    <n v="16"/>
    <x v="1352"/>
    <x v="1"/>
    <s v="Melanie Morrow Xerox 214 United States"/>
    <s v="Xero"/>
  </r>
  <r>
    <n v="20687"/>
    <x v="1"/>
    <n v="0.08"/>
    <n v="4.13"/>
    <n v="1.17"/>
    <n v="2450"/>
    <s v="Tonya Miller"/>
    <x v="2"/>
    <s v="Home Office"/>
    <x v="0"/>
    <x v="0"/>
    <s v="Wrap Bag"/>
    <x v="755"/>
    <n v="90322"/>
    <n v="0.56999999999999995"/>
    <x v="0"/>
    <x v="2"/>
    <x v="45"/>
    <s v="Janesville"/>
    <n v="53545"/>
    <x v="94"/>
    <n v="2015"/>
    <x v="3"/>
    <n v="23"/>
    <d v="2015-05-25T00:00:00"/>
    <n v="2"/>
    <n v="-5.54"/>
    <n v="1"/>
    <x v="1353"/>
    <x v="1"/>
    <s v="Tonya Miller Newell 31 United States"/>
    <s v="Newe"/>
  </r>
  <r>
    <n v="21198"/>
    <x v="3"/>
    <n v="0.06"/>
    <n v="3499.99"/>
    <n v="24.49"/>
    <n v="2454"/>
    <s v="Donna Braun"/>
    <x v="0"/>
    <s v="Corporate"/>
    <x v="2"/>
    <x v="16"/>
    <s v="Large Box"/>
    <x v="467"/>
    <n v="89219"/>
    <n v="0.37"/>
    <x v="0"/>
    <x v="3"/>
    <x v="43"/>
    <s v="Hoover"/>
    <n v="35244"/>
    <x v="151"/>
    <n v="2015"/>
    <x v="5"/>
    <n v="1"/>
    <d v="2015-03-04T00:00:00"/>
    <n v="3"/>
    <n v="-68.432000000000002"/>
    <n v="1"/>
    <x v="1354"/>
    <x v="1"/>
    <s v="Donna Braun Canon imageCLASS 2200 Advanced Copier United States"/>
    <s v="Cano"/>
  </r>
  <r>
    <n v="25536"/>
    <x v="0"/>
    <n v="7.0000000000000007E-2"/>
    <n v="179.99"/>
    <n v="19.989999999999998"/>
    <n v="2456"/>
    <s v="Joan Beach"/>
    <x v="2"/>
    <s v="Home Office"/>
    <x v="2"/>
    <x v="13"/>
    <s v="Small Box"/>
    <x v="196"/>
    <n v="89218"/>
    <n v="0.48"/>
    <x v="0"/>
    <x v="3"/>
    <x v="43"/>
    <s v="Mobile"/>
    <n v="36608"/>
    <x v="46"/>
    <n v="2015"/>
    <x v="0"/>
    <n v="22"/>
    <d v="2015-01-23T00:00:00"/>
    <n v="1"/>
    <n v="733.2822000000001"/>
    <n v="7"/>
    <x v="1355"/>
    <x v="0"/>
    <s v="Joan Beach Motorola SB4200 Cable Modem United States"/>
    <s v="Moto"/>
  </r>
  <r>
    <n v="25537"/>
    <x v="0"/>
    <n v="0.02"/>
    <n v="92.23"/>
    <n v="39.61"/>
    <n v="2456"/>
    <s v="Joan Beach"/>
    <x v="0"/>
    <s v="Home Office"/>
    <x v="1"/>
    <x v="2"/>
    <s v="Medium Box"/>
    <x v="756"/>
    <n v="89218"/>
    <n v="0.67"/>
    <x v="0"/>
    <x v="3"/>
    <x v="43"/>
    <s v="Mobile"/>
    <n v="36608"/>
    <x v="46"/>
    <n v="2015"/>
    <x v="0"/>
    <n v="22"/>
    <d v="2015-01-23T00:00:00"/>
    <n v="1"/>
    <n v="-905.99039999999991"/>
    <n v="11"/>
    <x v="1356"/>
    <x v="1"/>
    <s v="Joan Beach Deflect-o RollaMat Studded, Beveled Mat for Medium Pile Carpeting United States"/>
    <s v="Defl"/>
  </r>
  <r>
    <n v="25535"/>
    <x v="0"/>
    <n v="0.02"/>
    <n v="15.22"/>
    <n v="9.73"/>
    <n v="2457"/>
    <s v="Yvonne Collier"/>
    <x v="2"/>
    <s v="Home Office"/>
    <x v="0"/>
    <x v="8"/>
    <s v="Small Box"/>
    <x v="757"/>
    <n v="89218"/>
    <n v="0.36"/>
    <x v="0"/>
    <x v="2"/>
    <x v="3"/>
    <s v="Lino Lakes"/>
    <n v="55014"/>
    <x v="46"/>
    <n v="2015"/>
    <x v="0"/>
    <n v="22"/>
    <d v="2015-01-22T00:00:00"/>
    <n v="0"/>
    <n v="-21.63242"/>
    <n v="9"/>
    <x v="1357"/>
    <x v="1"/>
    <s v="Yvonne Collier GBC Twin Loop™ Wire Binding Elements, 9/16&quot; Spine, Black United States"/>
    <s v="GBC "/>
  </r>
  <r>
    <n v="22321"/>
    <x v="0"/>
    <n v="0.03"/>
    <n v="6.48"/>
    <n v="8.73"/>
    <n v="2458"/>
    <s v="Troy Casey"/>
    <x v="2"/>
    <s v="Home Office"/>
    <x v="0"/>
    <x v="7"/>
    <s v="Small Box"/>
    <x v="758"/>
    <n v="91285"/>
    <n v="0.37"/>
    <x v="0"/>
    <x v="2"/>
    <x v="3"/>
    <s v="Edina"/>
    <n v="55410"/>
    <x v="35"/>
    <n v="2015"/>
    <x v="0"/>
    <n v="3"/>
    <d v="2015-01-05T00:00:00"/>
    <n v="2"/>
    <n v="-35.04"/>
    <n v="2"/>
    <x v="1358"/>
    <x v="1"/>
    <s v="Troy Casey Xerox 227 United States"/>
    <s v="Xero"/>
  </r>
  <r>
    <n v="21190"/>
    <x v="3"/>
    <n v="0.05"/>
    <n v="12.88"/>
    <n v="4.59"/>
    <n v="2458"/>
    <s v="Troy Casey"/>
    <x v="2"/>
    <s v="Home Office"/>
    <x v="0"/>
    <x v="12"/>
    <s v="Wrap Bag"/>
    <x v="570"/>
    <n v="91286"/>
    <n v="0.82"/>
    <x v="0"/>
    <x v="2"/>
    <x v="3"/>
    <s v="Edina"/>
    <n v="55410"/>
    <x v="94"/>
    <n v="2015"/>
    <x v="3"/>
    <n v="23"/>
    <d v="2015-05-25T00:00:00"/>
    <n v="2"/>
    <n v="5.980000000000004"/>
    <n v="3"/>
    <x v="1359"/>
    <x v="0"/>
    <s v="Troy Casey Martin-Yale Premier Letter Opener United States"/>
    <s v="Mart"/>
  </r>
  <r>
    <n v="4321"/>
    <x v="0"/>
    <n v="0.03"/>
    <n v="6.48"/>
    <n v="8.73"/>
    <n v="2460"/>
    <s v="Lucille Gibbons"/>
    <x v="2"/>
    <s v="Home Office"/>
    <x v="0"/>
    <x v="7"/>
    <s v="Small Box"/>
    <x v="758"/>
    <n v="30785"/>
    <n v="0.37"/>
    <x v="0"/>
    <x v="1"/>
    <x v="4"/>
    <s v="New York City"/>
    <n v="10035"/>
    <x v="35"/>
    <n v="2015"/>
    <x v="0"/>
    <n v="3"/>
    <d v="2015-01-05T00:00:00"/>
    <n v="2"/>
    <n v="-35.04"/>
    <n v="8"/>
    <x v="1360"/>
    <x v="1"/>
    <s v="Lucille Gibbons Xerox 227 United States"/>
    <s v="Xero"/>
  </r>
  <r>
    <n v="4322"/>
    <x v="0"/>
    <n v="7.0000000000000007E-2"/>
    <n v="9.93"/>
    <n v="1.0900000000000001"/>
    <n v="2460"/>
    <s v="Lucille Gibbons"/>
    <x v="2"/>
    <s v="Home Office"/>
    <x v="0"/>
    <x v="0"/>
    <s v="Wrap Bag"/>
    <x v="759"/>
    <n v="30785"/>
    <n v="0.43"/>
    <x v="0"/>
    <x v="1"/>
    <x v="4"/>
    <s v="New York City"/>
    <n v="10035"/>
    <x v="35"/>
    <n v="2015"/>
    <x v="0"/>
    <n v="3"/>
    <d v="2015-01-06T00:00:00"/>
    <n v="3"/>
    <n v="149.53"/>
    <n v="46"/>
    <x v="1361"/>
    <x v="0"/>
    <s v="Lucille Gibbons Peel-Off® China Markers United States"/>
    <s v="Peel"/>
  </r>
  <r>
    <n v="25859"/>
    <x v="0"/>
    <n v="0.09"/>
    <n v="1.74"/>
    <n v="4.08"/>
    <n v="2464"/>
    <s v="Joe George"/>
    <x v="0"/>
    <s v="Consumer"/>
    <x v="1"/>
    <x v="2"/>
    <s v="Small Pack"/>
    <x v="60"/>
    <n v="88713"/>
    <n v="0.53"/>
    <x v="0"/>
    <x v="3"/>
    <x v="11"/>
    <s v="Bossier City"/>
    <n v="71111"/>
    <x v="171"/>
    <n v="2015"/>
    <x v="3"/>
    <n v="11"/>
    <d v="2015-05-13T00:00:00"/>
    <n v="2"/>
    <n v="608.26199999999994"/>
    <n v="4"/>
    <x v="1362"/>
    <x v="0"/>
    <s v="Joe George Eldon Regeneration Recycled Desk Accessories, Smoke United States"/>
    <s v="Eldo"/>
  </r>
  <r>
    <n v="25860"/>
    <x v="0"/>
    <n v="0.08"/>
    <n v="227.55"/>
    <n v="32.479999999999997"/>
    <n v="2464"/>
    <s v="Joe George"/>
    <x v="1"/>
    <s v="Consumer"/>
    <x v="1"/>
    <x v="11"/>
    <s v="Jumbo Box"/>
    <x v="760"/>
    <n v="88713"/>
    <n v="0.68"/>
    <x v="0"/>
    <x v="3"/>
    <x v="11"/>
    <s v="Bossier City"/>
    <n v="71111"/>
    <x v="171"/>
    <n v="2015"/>
    <x v="3"/>
    <n v="11"/>
    <d v="2015-05-11T00:00:00"/>
    <n v="0"/>
    <n v="-570.16960000000006"/>
    <n v="16"/>
    <x v="1363"/>
    <x v="1"/>
    <s v="Joe George Hon Rectangular Conference Tables United States"/>
    <s v="Hon "/>
  </r>
  <r>
    <n v="25807"/>
    <x v="1"/>
    <n v="0.05"/>
    <n v="6.28"/>
    <n v="5.36"/>
    <n v="2464"/>
    <s v="Joe George"/>
    <x v="2"/>
    <s v="Consumer"/>
    <x v="0"/>
    <x v="8"/>
    <s v="Small Box"/>
    <x v="761"/>
    <n v="88714"/>
    <n v="0.4"/>
    <x v="0"/>
    <x v="3"/>
    <x v="11"/>
    <s v="Bossier City"/>
    <n v="71111"/>
    <x v="13"/>
    <n v="2015"/>
    <x v="0"/>
    <n v="20"/>
    <d v="2015-01-23T00:00:00"/>
    <n v="3"/>
    <n v="1.278"/>
    <n v="6"/>
    <x v="1364"/>
    <x v="0"/>
    <s v="Joe George GBC Standard Plastic Binding Systems' Combs United States"/>
    <s v="GBC "/>
  </r>
  <r>
    <n v="25808"/>
    <x v="1"/>
    <n v="0.04"/>
    <n v="3.08"/>
    <n v="0.99"/>
    <n v="2464"/>
    <s v="Joe George"/>
    <x v="2"/>
    <s v="Consumer"/>
    <x v="0"/>
    <x v="9"/>
    <s v="Small Box"/>
    <x v="675"/>
    <n v="88714"/>
    <n v="0.37"/>
    <x v="0"/>
    <x v="3"/>
    <x v="11"/>
    <s v="Bossier City"/>
    <n v="71111"/>
    <x v="13"/>
    <n v="2015"/>
    <x v="0"/>
    <n v="20"/>
    <d v="2015-01-21T00:00:00"/>
    <n v="1"/>
    <n v="424.28999999999996"/>
    <n v="14"/>
    <x v="1365"/>
    <x v="0"/>
    <s v="Joe George Avery 481 United States"/>
    <s v="Aver"/>
  </r>
  <r>
    <n v="22580"/>
    <x v="3"/>
    <n v="0.04"/>
    <n v="2.08"/>
    <n v="1.49"/>
    <n v="2466"/>
    <s v="Gilbert Godfrey"/>
    <x v="2"/>
    <s v="Corporate"/>
    <x v="0"/>
    <x v="8"/>
    <s v="Small Box"/>
    <x v="483"/>
    <n v="88136"/>
    <n v="0.36"/>
    <x v="0"/>
    <x v="2"/>
    <x v="22"/>
    <s v="Sault Sainte Marie"/>
    <n v="49783"/>
    <x v="139"/>
    <n v="2015"/>
    <x v="2"/>
    <n v="27"/>
    <d v="2015-02-28T00:00:00"/>
    <n v="1"/>
    <n v="-3.71956"/>
    <n v="7"/>
    <x v="1366"/>
    <x v="1"/>
    <s v="Gilbert Godfrey Economy Binders United States"/>
    <s v="Econ"/>
  </r>
  <r>
    <n v="22582"/>
    <x v="3"/>
    <n v="0.02"/>
    <n v="53.98"/>
    <n v="5.5"/>
    <n v="2466"/>
    <s v="Gilbert Godfrey"/>
    <x v="0"/>
    <s v="Corporate"/>
    <x v="2"/>
    <x v="13"/>
    <s v="Small Box"/>
    <x v="762"/>
    <n v="88136"/>
    <n v="0.62"/>
    <x v="0"/>
    <x v="2"/>
    <x v="22"/>
    <s v="Sault Sainte Marie"/>
    <n v="49783"/>
    <x v="139"/>
    <n v="2015"/>
    <x v="2"/>
    <n v="27"/>
    <d v="2015-02-28T00:00:00"/>
    <n v="1"/>
    <n v="101.97200000000001"/>
    <n v="8"/>
    <x v="1367"/>
    <x v="0"/>
    <s v="Gilbert Godfrey Nu-Form 106-Key Ergonomic Keyboard w/ Touchpad United States"/>
    <s v="Nu-F"/>
  </r>
  <r>
    <n v="22583"/>
    <x v="3"/>
    <n v="0.05"/>
    <n v="4.9800000000000004"/>
    <n v="5.0199999999999996"/>
    <n v="2466"/>
    <s v="Gilbert Godfrey"/>
    <x v="2"/>
    <s v="Corporate"/>
    <x v="0"/>
    <x v="7"/>
    <s v="Small Box"/>
    <x v="763"/>
    <n v="88136"/>
    <n v="0.38"/>
    <x v="0"/>
    <x v="2"/>
    <x v="22"/>
    <s v="Sault Sainte Marie"/>
    <n v="49783"/>
    <x v="139"/>
    <n v="2015"/>
    <x v="2"/>
    <n v="27"/>
    <d v="2015-02-27T00:00:00"/>
    <n v="0"/>
    <n v="-16.634799999999998"/>
    <n v="7"/>
    <x v="1368"/>
    <x v="1"/>
    <s v="Gilbert Godfrey Xerox 1989 United States"/>
    <s v="Xero"/>
  </r>
  <r>
    <n v="19766"/>
    <x v="2"/>
    <n v="0.09"/>
    <n v="58.1"/>
    <n v="1.49"/>
    <n v="2468"/>
    <s v="Rhonda Stein"/>
    <x v="0"/>
    <s v="Home Office"/>
    <x v="0"/>
    <x v="8"/>
    <s v="Small Box"/>
    <x v="86"/>
    <n v="88135"/>
    <n v="0.38"/>
    <x v="0"/>
    <x v="3"/>
    <x v="24"/>
    <s v="Salisbury"/>
    <n v="28144"/>
    <x v="58"/>
    <n v="2015"/>
    <x v="4"/>
    <n v="27"/>
    <d v="2015-04-29T00:00:00"/>
    <n v="2"/>
    <n v="765.75"/>
    <n v="3"/>
    <x v="1211"/>
    <x v="0"/>
    <s v="Rhonda Stein Avery Arch Ring Binders United States"/>
    <s v="Aver"/>
  </r>
  <r>
    <n v="18684"/>
    <x v="2"/>
    <n v="0.04"/>
    <n v="65.989999999999995"/>
    <n v="8.99"/>
    <n v="2468"/>
    <s v="Rhonda Stein"/>
    <x v="2"/>
    <s v="Corporate"/>
    <x v="2"/>
    <x v="5"/>
    <s v="Small Box"/>
    <x v="586"/>
    <n v="88137"/>
    <n v="0.55000000000000004"/>
    <x v="0"/>
    <x v="3"/>
    <x v="24"/>
    <s v="Salisbury"/>
    <n v="28144"/>
    <x v="114"/>
    <n v="2015"/>
    <x v="5"/>
    <n v="13"/>
    <d v="2015-03-14T00:00:00"/>
    <n v="1"/>
    <n v="-335.041"/>
    <n v="13"/>
    <x v="1369"/>
    <x v="1"/>
    <s v="Rhonda Stein i270 United States"/>
    <s v="i270"/>
  </r>
  <r>
    <n v="26057"/>
    <x v="4"/>
    <n v="0.1"/>
    <n v="4.91"/>
    <n v="0.5"/>
    <n v="2472"/>
    <s v="Ricky Sanders"/>
    <x v="0"/>
    <s v="Home Office"/>
    <x v="0"/>
    <x v="9"/>
    <s v="Small Box"/>
    <x v="41"/>
    <n v="86514"/>
    <n v="0.36"/>
    <x v="0"/>
    <x v="2"/>
    <x v="12"/>
    <s v="Joliet"/>
    <n v="60432"/>
    <x v="54"/>
    <n v="2015"/>
    <x v="2"/>
    <n v="21"/>
    <d v="2015-02-21T00:00:00"/>
    <n v="0"/>
    <n v="35.279699999999998"/>
    <n v="10"/>
    <x v="1370"/>
    <x v="0"/>
    <s v="Ricky Sanders Avery 493 United States"/>
    <s v="Aver"/>
  </r>
  <r>
    <n v="24584"/>
    <x v="2"/>
    <n v="7.0000000000000007E-2"/>
    <n v="5.18"/>
    <n v="5.74"/>
    <n v="2481"/>
    <s v="Kelly Sawyer"/>
    <x v="0"/>
    <s v="Corporate"/>
    <x v="0"/>
    <x v="8"/>
    <s v="Small Box"/>
    <x v="314"/>
    <n v="91000"/>
    <n v="0.36"/>
    <x v="0"/>
    <x v="3"/>
    <x v="11"/>
    <s v="Lafayette"/>
    <n v="70506"/>
    <x v="34"/>
    <n v="2015"/>
    <x v="4"/>
    <n v="6"/>
    <d v="2015-04-08T00:00:00"/>
    <n v="2"/>
    <n v="-188.03399999999999"/>
    <n v="14"/>
    <x v="1371"/>
    <x v="1"/>
    <s v="Kelly Sawyer Wilson Jones Impact Binders United States"/>
    <s v="Wils"/>
  </r>
  <r>
    <n v="24568"/>
    <x v="3"/>
    <n v="0.05"/>
    <n v="6.48"/>
    <n v="7.91"/>
    <n v="2484"/>
    <s v="Rhonda Bryant"/>
    <x v="2"/>
    <s v="Corporate"/>
    <x v="0"/>
    <x v="7"/>
    <s v="Small Box"/>
    <x v="744"/>
    <n v="88998"/>
    <n v="0.37"/>
    <x v="0"/>
    <x v="3"/>
    <x v="26"/>
    <s v="Winter Haven"/>
    <n v="33881"/>
    <x v="114"/>
    <n v="2015"/>
    <x v="5"/>
    <n v="13"/>
    <d v="2015-03-14T00:00:00"/>
    <n v="1"/>
    <n v="322.12199999999996"/>
    <n v="16"/>
    <x v="1372"/>
    <x v="0"/>
    <s v="Rhonda Bryant Xerox 216 United States"/>
    <s v="Xero"/>
  </r>
  <r>
    <n v="24569"/>
    <x v="3"/>
    <n v="0.03"/>
    <n v="111.03"/>
    <n v="8.64"/>
    <n v="2484"/>
    <s v="Rhonda Bryant"/>
    <x v="2"/>
    <s v="Corporate"/>
    <x v="0"/>
    <x v="10"/>
    <s v="Small Box"/>
    <x v="764"/>
    <n v="88998"/>
    <n v="0.78"/>
    <x v="0"/>
    <x v="3"/>
    <x v="26"/>
    <s v="Winter Haven"/>
    <n v="33881"/>
    <x v="114"/>
    <n v="2015"/>
    <x v="5"/>
    <n v="13"/>
    <d v="2015-03-14T00:00:00"/>
    <n v="1"/>
    <n v="366.53999999999996"/>
    <n v="8"/>
    <x v="1373"/>
    <x v="0"/>
    <s v="Rhonda Bryant Fellowes Recycled Storage Drawers United States"/>
    <s v="Fell"/>
  </r>
  <r>
    <n v="22028"/>
    <x v="0"/>
    <n v="0.02"/>
    <n v="71.37"/>
    <n v="69"/>
    <n v="2486"/>
    <s v="Jack Horn"/>
    <x v="2"/>
    <s v="Small Business"/>
    <x v="1"/>
    <x v="11"/>
    <s v="Large Box"/>
    <x v="737"/>
    <n v="91414"/>
    <n v="0.68"/>
    <x v="0"/>
    <x v="3"/>
    <x v="29"/>
    <s v="Statesboro"/>
    <n v="30458"/>
    <x v="92"/>
    <n v="2015"/>
    <x v="2"/>
    <n v="6"/>
    <d v="2015-02-07T00:00:00"/>
    <n v="1"/>
    <n v="-439.90800000000002"/>
    <n v="4"/>
    <x v="1374"/>
    <x v="1"/>
    <s v="Jack Horn Lesro Sheffield Collection Coffee Table, End Table, Center Table, Corner Table United States"/>
    <s v="Lesr"/>
  </r>
  <r>
    <n v="22029"/>
    <x v="0"/>
    <n v="0.03"/>
    <n v="205.99"/>
    <n v="8.99"/>
    <n v="2486"/>
    <s v="Jack Horn"/>
    <x v="0"/>
    <s v="Small Business"/>
    <x v="2"/>
    <x v="5"/>
    <s v="Small Box"/>
    <x v="545"/>
    <n v="91414"/>
    <n v="0.6"/>
    <x v="0"/>
    <x v="3"/>
    <x v="29"/>
    <s v="Statesboro"/>
    <n v="30458"/>
    <x v="92"/>
    <n v="2015"/>
    <x v="2"/>
    <n v="6"/>
    <d v="2015-02-08T00:00:00"/>
    <n v="2"/>
    <n v="1087.7159999999999"/>
    <n v="1"/>
    <x v="1375"/>
    <x v="0"/>
    <s v="Jack Horn StarTAC 8000 United States"/>
    <s v="Star"/>
  </r>
  <r>
    <n v="23495"/>
    <x v="4"/>
    <n v="0"/>
    <n v="180.98"/>
    <n v="30"/>
    <n v="2486"/>
    <s v="Jack Horn"/>
    <x v="1"/>
    <s v="Small Business"/>
    <x v="1"/>
    <x v="1"/>
    <s v="Jumbo Drum"/>
    <x v="646"/>
    <n v="91416"/>
    <n v="0.69"/>
    <x v="0"/>
    <x v="3"/>
    <x v="29"/>
    <s v="Statesboro"/>
    <n v="30458"/>
    <x v="118"/>
    <n v="2015"/>
    <x v="2"/>
    <n v="3"/>
    <d v="2015-02-05T00:00:00"/>
    <n v="2"/>
    <n v="9.2040000000000006"/>
    <n v="11"/>
    <x v="1376"/>
    <x v="0"/>
    <s v="Jack Horn Office Star - Ergonomic Mid Back Chair with 2-Way Adjustable Arms United States"/>
    <s v="Offi"/>
  </r>
  <r>
    <n v="23983"/>
    <x v="1"/>
    <n v="0.04"/>
    <n v="3.08"/>
    <n v="0.99"/>
    <n v="2487"/>
    <s v="Michelle Bryant Phillips"/>
    <x v="2"/>
    <s v="Small Business"/>
    <x v="0"/>
    <x v="9"/>
    <s v="Small Box"/>
    <x v="675"/>
    <n v="91415"/>
    <n v="0.37"/>
    <x v="0"/>
    <x v="3"/>
    <x v="29"/>
    <s v="Tucker"/>
    <n v="30084"/>
    <x v="105"/>
    <n v="2015"/>
    <x v="1"/>
    <n v="20"/>
    <d v="2015-06-21T00:00:00"/>
    <n v="1"/>
    <n v="257.08319999999998"/>
    <n v="14"/>
    <x v="1377"/>
    <x v="0"/>
    <s v="Michelle Bryant Phillips Avery 481 United States"/>
    <s v="Aver"/>
  </r>
  <r>
    <n v="23984"/>
    <x v="1"/>
    <n v="0.1"/>
    <n v="2.78"/>
    <n v="1.25"/>
    <n v="2487"/>
    <s v="Michelle Bryant Phillips"/>
    <x v="2"/>
    <s v="Small Business"/>
    <x v="0"/>
    <x v="0"/>
    <s v="Wrap Bag"/>
    <x v="732"/>
    <n v="91415"/>
    <n v="0.59"/>
    <x v="0"/>
    <x v="3"/>
    <x v="29"/>
    <s v="Tucker"/>
    <n v="30084"/>
    <x v="105"/>
    <n v="2015"/>
    <x v="1"/>
    <n v="20"/>
    <d v="2015-06-21T00:00:00"/>
    <n v="1"/>
    <n v="0.7854000000000001"/>
    <n v="18"/>
    <x v="1378"/>
    <x v="0"/>
    <s v="Michelle Bryant Phillips Newell 318 United States"/>
    <s v="Newe"/>
  </r>
  <r>
    <n v="24476"/>
    <x v="1"/>
    <n v="0.02"/>
    <n v="136.97999999999999"/>
    <n v="24.49"/>
    <n v="2487"/>
    <s v="Michelle Bryant Phillips"/>
    <x v="0"/>
    <s v="Small Business"/>
    <x v="1"/>
    <x v="2"/>
    <s v="Large Box"/>
    <x v="580"/>
    <n v="91417"/>
    <n v="0.59"/>
    <x v="0"/>
    <x v="3"/>
    <x v="29"/>
    <s v="Tucker"/>
    <n v="30084"/>
    <x v="42"/>
    <n v="2015"/>
    <x v="1"/>
    <n v="2"/>
    <d v="2015-06-03T00:00:00"/>
    <n v="1"/>
    <n v="88.56"/>
    <n v="8"/>
    <x v="1379"/>
    <x v="0"/>
    <s v="Michelle Bryant Phillips 3M Polarizing Task Lamp with Clamp Arm, Light Gray United States"/>
    <s v="3M P"/>
  </r>
  <r>
    <n v="20065"/>
    <x v="0"/>
    <n v="0.08"/>
    <n v="4.91"/>
    <n v="0.5"/>
    <n v="2488"/>
    <s v="Gordon Walker"/>
    <x v="2"/>
    <s v="Consumer"/>
    <x v="0"/>
    <x v="9"/>
    <s v="Small Box"/>
    <x v="41"/>
    <n v="86887"/>
    <n v="0.36"/>
    <x v="0"/>
    <x v="3"/>
    <x v="40"/>
    <s v="Cabot"/>
    <n v="72023"/>
    <x v="37"/>
    <n v="2015"/>
    <x v="4"/>
    <n v="9"/>
    <d v="2015-04-09T00:00:00"/>
    <n v="0"/>
    <n v="12.726000000000001"/>
    <n v="9"/>
    <x v="1380"/>
    <x v="0"/>
    <s v="Gordon Walker Avery 493 United States"/>
    <s v="Aver"/>
  </r>
  <r>
    <n v="20066"/>
    <x v="0"/>
    <n v="0.02"/>
    <n v="28.15"/>
    <n v="6.17"/>
    <n v="2488"/>
    <s v="Gordon Walker"/>
    <x v="2"/>
    <s v="Consumer"/>
    <x v="0"/>
    <x v="0"/>
    <s v="Small Pack"/>
    <x v="765"/>
    <n v="86887"/>
    <n v="0.55000000000000004"/>
    <x v="0"/>
    <x v="3"/>
    <x v="40"/>
    <s v="Cabot"/>
    <n v="72023"/>
    <x v="37"/>
    <n v="2015"/>
    <x v="4"/>
    <n v="9"/>
    <d v="2015-04-10T00:00:00"/>
    <n v="1"/>
    <n v="160.8066"/>
    <n v="11"/>
    <x v="1381"/>
    <x v="0"/>
    <s v="Gordon Walker Boston Model 1800 Electric Pencil Sharpener, Gray United States"/>
    <s v="Bost"/>
  </r>
  <r>
    <n v="20602"/>
    <x v="0"/>
    <n v="0.01"/>
    <n v="2036.48"/>
    <n v="14.7"/>
    <n v="2489"/>
    <s v="Craig Liu"/>
    <x v="1"/>
    <s v="Consumer"/>
    <x v="2"/>
    <x v="6"/>
    <s v="Jumbo Drum"/>
    <x v="220"/>
    <n v="86883"/>
    <n v="0.55000000000000004"/>
    <x v="0"/>
    <x v="0"/>
    <x v="1"/>
    <s v="Concord"/>
    <n v="94521"/>
    <x v="143"/>
    <n v="2015"/>
    <x v="2"/>
    <n v="11"/>
    <d v="2015-02-13T00:00:00"/>
    <n v="2"/>
    <n v="-1596.7457999999999"/>
    <n v="2"/>
    <x v="1382"/>
    <x v="1"/>
    <s v="Craig Liu Lexmark 4227 Plus Dot Matrix Printer United States"/>
    <s v="Lexm"/>
  </r>
  <r>
    <n v="21212"/>
    <x v="3"/>
    <n v="0.04"/>
    <n v="419.19"/>
    <n v="19.989999999999998"/>
    <n v="2489"/>
    <s v="Craig Liu"/>
    <x v="2"/>
    <s v="Home Office"/>
    <x v="0"/>
    <x v="10"/>
    <s v="Small Box"/>
    <x v="260"/>
    <n v="86885"/>
    <n v="0.57999999999999996"/>
    <x v="0"/>
    <x v="0"/>
    <x v="1"/>
    <s v="Concord"/>
    <n v="94521"/>
    <x v="138"/>
    <n v="2015"/>
    <x v="4"/>
    <n v="26"/>
    <d v="2015-04-27T00:00:00"/>
    <n v="1"/>
    <n v="1388.3558999999998"/>
    <n v="5"/>
    <x v="1383"/>
    <x v="0"/>
    <s v="Craig Liu Smead Adjustable Mobile File Trolley with Lockable Top United States"/>
    <s v="Smea"/>
  </r>
  <r>
    <n v="21338"/>
    <x v="1"/>
    <n v="7.0000000000000007E-2"/>
    <n v="65.989999999999995"/>
    <n v="8.8000000000000007"/>
    <n v="2489"/>
    <s v="Craig Liu"/>
    <x v="2"/>
    <s v="Home Office"/>
    <x v="2"/>
    <x v="5"/>
    <s v="Small Box"/>
    <x v="264"/>
    <n v="86886"/>
    <n v="0.57999999999999996"/>
    <x v="0"/>
    <x v="0"/>
    <x v="1"/>
    <s v="Concord"/>
    <n v="94521"/>
    <x v="38"/>
    <n v="2015"/>
    <x v="0"/>
    <n v="12"/>
    <d v="2015-01-12T00:00:00"/>
    <n v="0"/>
    <n v="109.83600000000001"/>
    <n v="9"/>
    <x v="1384"/>
    <x v="0"/>
    <s v="Craig Liu 6120 United States"/>
    <s v="6120"/>
  </r>
  <r>
    <n v="24856"/>
    <x v="2"/>
    <n v="0.09"/>
    <n v="348.21"/>
    <n v="40.19"/>
    <n v="2490"/>
    <s v="Pauline Finch"/>
    <x v="1"/>
    <s v="Home Office"/>
    <x v="1"/>
    <x v="11"/>
    <s v="Jumbo Box"/>
    <x v="553"/>
    <n v="86884"/>
    <n v="0.62"/>
    <x v="0"/>
    <x v="0"/>
    <x v="1"/>
    <s v="Costa Mesa"/>
    <n v="92627"/>
    <x v="79"/>
    <n v="2015"/>
    <x v="2"/>
    <n v="14"/>
    <d v="2015-02-16T00:00:00"/>
    <n v="2"/>
    <n v="-93.849999999999909"/>
    <n v="2"/>
    <x v="1385"/>
    <x v="1"/>
    <s v="Pauline Finch Bretford CR4500 Series Slim Rectangular Table United States"/>
    <s v="Bret"/>
  </r>
  <r>
    <n v="21339"/>
    <x v="1"/>
    <n v="0"/>
    <n v="10.01"/>
    <n v="1.99"/>
    <n v="2490"/>
    <s v="Pauline Finch"/>
    <x v="0"/>
    <s v="Home Office"/>
    <x v="2"/>
    <x v="13"/>
    <s v="Small Pack"/>
    <x v="766"/>
    <n v="86886"/>
    <n v="0.41"/>
    <x v="0"/>
    <x v="0"/>
    <x v="1"/>
    <s v="Costa Mesa"/>
    <n v="92627"/>
    <x v="38"/>
    <n v="2015"/>
    <x v="0"/>
    <n v="12"/>
    <d v="2015-01-14T00:00:00"/>
    <n v="2"/>
    <n v="82.703399999999988"/>
    <n v="11"/>
    <x v="1386"/>
    <x v="0"/>
    <s v="Pauline Finch TDK 4.7GB DVD-R United States"/>
    <s v="TDK "/>
  </r>
  <r>
    <n v="6856"/>
    <x v="2"/>
    <n v="0.09"/>
    <n v="348.21"/>
    <n v="40.19"/>
    <n v="2491"/>
    <s v="Sean N Boyer"/>
    <x v="1"/>
    <s v="Home Office"/>
    <x v="1"/>
    <x v="11"/>
    <s v="Jumbo Box"/>
    <x v="553"/>
    <n v="48836"/>
    <n v="0.62"/>
    <x v="0"/>
    <x v="0"/>
    <x v="1"/>
    <s v="Los Angeles"/>
    <n v="90045"/>
    <x v="79"/>
    <n v="2015"/>
    <x v="2"/>
    <n v="14"/>
    <d v="2015-02-16T00:00:00"/>
    <n v="2"/>
    <n v="-93.849999999999909"/>
    <n v="8"/>
    <x v="1387"/>
    <x v="1"/>
    <s v="Sean N Boyer Bretford CR4500 Series Slim Rectangular Table United States"/>
    <s v="Bret"/>
  </r>
  <r>
    <n v="1617"/>
    <x v="4"/>
    <n v="0.06"/>
    <n v="4.28"/>
    <n v="0.94"/>
    <n v="2491"/>
    <s v="Sean N Boyer"/>
    <x v="2"/>
    <s v="Consumer"/>
    <x v="0"/>
    <x v="0"/>
    <s v="Wrap Bag"/>
    <x v="579"/>
    <n v="11712"/>
    <n v="0.56000000000000005"/>
    <x v="0"/>
    <x v="0"/>
    <x v="1"/>
    <s v="Los Angeles"/>
    <n v="90045"/>
    <x v="138"/>
    <n v="2015"/>
    <x v="4"/>
    <n v="26"/>
    <d v="2015-04-28T00:00:00"/>
    <n v="2"/>
    <n v="0.36999999999999922"/>
    <n v="9"/>
    <x v="1388"/>
    <x v="0"/>
    <s v="Sean N Boyer Newell 336 United States"/>
    <s v="Newe"/>
  </r>
  <r>
    <n v="3212"/>
    <x v="3"/>
    <n v="0.04"/>
    <n v="419.19"/>
    <n v="19.989999999999998"/>
    <n v="2491"/>
    <s v="Sean N Boyer"/>
    <x v="2"/>
    <s v="Home Office"/>
    <x v="0"/>
    <x v="10"/>
    <s v="Small Box"/>
    <x v="260"/>
    <n v="23042"/>
    <n v="0.57999999999999996"/>
    <x v="0"/>
    <x v="0"/>
    <x v="1"/>
    <s v="Los Angeles"/>
    <n v="90045"/>
    <x v="138"/>
    <n v="2015"/>
    <x v="4"/>
    <n v="26"/>
    <d v="2015-04-27T00:00:00"/>
    <n v="1"/>
    <n v="1947.67"/>
    <n v="20"/>
    <x v="1389"/>
    <x v="0"/>
    <s v="Sean N Boyer Smead Adjustable Mobile File Trolley with Lockable Top United States"/>
    <s v="Smea"/>
  </r>
  <r>
    <n v="3338"/>
    <x v="1"/>
    <n v="7.0000000000000007E-2"/>
    <n v="65.989999999999995"/>
    <n v="8.8000000000000007"/>
    <n v="2491"/>
    <s v="Sean N Boyer"/>
    <x v="2"/>
    <s v="Home Office"/>
    <x v="2"/>
    <x v="5"/>
    <s v="Small Box"/>
    <x v="264"/>
    <n v="23877"/>
    <n v="0.57999999999999996"/>
    <x v="0"/>
    <x v="0"/>
    <x v="1"/>
    <s v="Los Angeles"/>
    <n v="90045"/>
    <x v="38"/>
    <n v="2015"/>
    <x v="0"/>
    <n v="12"/>
    <d v="2015-01-12T00:00:00"/>
    <n v="0"/>
    <n v="109.83600000000001"/>
    <n v="37"/>
    <x v="1390"/>
    <x v="0"/>
    <s v="Sean N Boyer 6120 United States"/>
    <s v="6120"/>
  </r>
  <r>
    <n v="3339"/>
    <x v="1"/>
    <n v="0"/>
    <n v="10.01"/>
    <n v="1.99"/>
    <n v="2491"/>
    <s v="Sean N Boyer"/>
    <x v="0"/>
    <s v="Home Office"/>
    <x v="2"/>
    <x v="13"/>
    <s v="Small Pack"/>
    <x v="766"/>
    <n v="23877"/>
    <n v="0.41"/>
    <x v="0"/>
    <x v="0"/>
    <x v="1"/>
    <s v="Los Angeles"/>
    <n v="90045"/>
    <x v="38"/>
    <n v="2015"/>
    <x v="0"/>
    <n v="12"/>
    <d v="2015-01-14T00:00:00"/>
    <n v="2"/>
    <n v="128.03"/>
    <n v="42"/>
    <x v="1391"/>
    <x v="0"/>
    <s v="Sean N Boyer TDK 4.7GB DVD-R United States"/>
    <s v="TDK "/>
  </r>
  <r>
    <n v="2065"/>
    <x v="0"/>
    <n v="0.08"/>
    <n v="4.91"/>
    <n v="0.5"/>
    <n v="2491"/>
    <s v="Sean N Boyer"/>
    <x v="2"/>
    <s v="Consumer"/>
    <x v="0"/>
    <x v="9"/>
    <s v="Small Box"/>
    <x v="41"/>
    <n v="14785"/>
    <n v="0.36"/>
    <x v="0"/>
    <x v="0"/>
    <x v="1"/>
    <s v="Los Angeles"/>
    <n v="90045"/>
    <x v="37"/>
    <n v="2015"/>
    <x v="4"/>
    <n v="9"/>
    <d v="2015-04-09T00:00:00"/>
    <n v="0"/>
    <n v="31.751999999999999"/>
    <n v="36"/>
    <x v="1392"/>
    <x v="0"/>
    <s v="Sean N Boyer Avery 493 United States"/>
    <s v="Aver"/>
  </r>
  <r>
    <n v="2066"/>
    <x v="0"/>
    <n v="0.02"/>
    <n v="28.15"/>
    <n v="6.17"/>
    <n v="2491"/>
    <s v="Sean N Boyer"/>
    <x v="2"/>
    <s v="Consumer"/>
    <x v="0"/>
    <x v="0"/>
    <s v="Small Pack"/>
    <x v="765"/>
    <n v="14785"/>
    <n v="0.55000000000000004"/>
    <x v="0"/>
    <x v="0"/>
    <x v="1"/>
    <s v="Los Angeles"/>
    <n v="90045"/>
    <x v="37"/>
    <n v="2015"/>
    <x v="4"/>
    <n v="9"/>
    <d v="2015-04-10T00:00:00"/>
    <n v="1"/>
    <n v="117.208"/>
    <n v="45"/>
    <x v="1393"/>
    <x v="0"/>
    <s v="Sean N Boyer Boston Model 1800 Electric Pencil Sharpener, Gray United States"/>
    <s v="Bost"/>
  </r>
  <r>
    <n v="19617"/>
    <x v="4"/>
    <n v="0.06"/>
    <n v="4.28"/>
    <n v="0.94"/>
    <n v="2495"/>
    <s v="Maria Block"/>
    <x v="2"/>
    <s v="Consumer"/>
    <x v="0"/>
    <x v="0"/>
    <s v="Wrap Bag"/>
    <x v="579"/>
    <n v="86885"/>
    <n v="0.56000000000000005"/>
    <x v="0"/>
    <x v="0"/>
    <x v="47"/>
    <s v="Rock Springs"/>
    <n v="82901"/>
    <x v="138"/>
    <n v="2015"/>
    <x v="4"/>
    <n v="26"/>
    <d v="2015-04-28T00:00:00"/>
    <n v="2"/>
    <n v="0.36999999999999922"/>
    <n v="2"/>
    <x v="1394"/>
    <x v="0"/>
    <s v="Maria Block Newell 336 United States"/>
    <s v="Newe"/>
  </r>
  <r>
    <n v="2296"/>
    <x v="1"/>
    <n v="0.09"/>
    <n v="355.98"/>
    <n v="58.92"/>
    <n v="2498"/>
    <s v="Arlene Long"/>
    <x v="1"/>
    <s v="Corporate"/>
    <x v="1"/>
    <x v="1"/>
    <s v="Jumbo Drum"/>
    <x v="464"/>
    <n v="16547"/>
    <n v="0.64"/>
    <x v="0"/>
    <x v="0"/>
    <x v="1"/>
    <s v="San Diego"/>
    <n v="92024"/>
    <x v="29"/>
    <n v="2015"/>
    <x v="2"/>
    <n v="18"/>
    <d v="2015-02-20T00:00:00"/>
    <n v="2"/>
    <n v="1240.25"/>
    <n v="30"/>
    <x v="1395"/>
    <x v="0"/>
    <s v="Arlene Long Hon 4700 Series Mobuis™ Mid-Back Task Chairs with Adjustable Arms United States"/>
    <s v="Hon "/>
  </r>
  <r>
    <n v="2297"/>
    <x v="1"/>
    <n v="0.04"/>
    <n v="218.75"/>
    <n v="69.64"/>
    <n v="2498"/>
    <s v="Arlene Long"/>
    <x v="1"/>
    <s v="Corporate"/>
    <x v="1"/>
    <x v="11"/>
    <s v="Jumbo Box"/>
    <x v="228"/>
    <n v="16547"/>
    <n v="0.77"/>
    <x v="0"/>
    <x v="0"/>
    <x v="1"/>
    <s v="San Diego"/>
    <n v="92024"/>
    <x v="29"/>
    <n v="2015"/>
    <x v="2"/>
    <n v="18"/>
    <d v="2015-02-18T00:00:00"/>
    <n v="0"/>
    <n v="-533.23200000000008"/>
    <n v="8"/>
    <x v="1396"/>
    <x v="1"/>
    <s v="Arlene Long BoxOffice By Design Rectangular and Half-Moon Meeting Room Tables United States"/>
    <s v="BoxO"/>
  </r>
  <r>
    <n v="7628"/>
    <x v="3"/>
    <n v="0.09"/>
    <n v="6.28"/>
    <n v="5.41"/>
    <n v="2498"/>
    <s v="Arlene Long"/>
    <x v="2"/>
    <s v="Small Business"/>
    <x v="1"/>
    <x v="2"/>
    <s v="Small Box"/>
    <x v="593"/>
    <n v="54567"/>
    <n v="0.53"/>
    <x v="0"/>
    <x v="0"/>
    <x v="1"/>
    <s v="San Diego"/>
    <n v="92024"/>
    <x v="23"/>
    <n v="2015"/>
    <x v="2"/>
    <n v="2"/>
    <d v="2015-02-04T00:00:00"/>
    <n v="2"/>
    <n v="-61.59"/>
    <n v="56"/>
    <x v="1397"/>
    <x v="1"/>
    <s v="Arlene Long Eldon® 200 Class™ Desk Accessories United States"/>
    <s v="Eldo"/>
  </r>
  <r>
    <n v="2768"/>
    <x v="1"/>
    <n v="0.08"/>
    <n v="1.68"/>
    <n v="1.57"/>
    <n v="2498"/>
    <s v="Arlene Long"/>
    <x v="2"/>
    <s v="Small Business"/>
    <x v="0"/>
    <x v="0"/>
    <s v="Wrap Bag"/>
    <x v="15"/>
    <n v="20007"/>
    <n v="0.59"/>
    <x v="0"/>
    <x v="0"/>
    <x v="1"/>
    <s v="San Diego"/>
    <n v="92024"/>
    <x v="64"/>
    <n v="2015"/>
    <x v="2"/>
    <n v="5"/>
    <d v="2015-02-06T00:00:00"/>
    <n v="1"/>
    <n v="-46.25"/>
    <n v="88"/>
    <x v="1398"/>
    <x v="1"/>
    <s v="Arlene Long Newell 323 United States"/>
    <s v="Newe"/>
  </r>
  <r>
    <n v="20296"/>
    <x v="1"/>
    <n v="0.09"/>
    <n v="355.98"/>
    <n v="58.92"/>
    <n v="2499"/>
    <s v="Geoffrey Koch"/>
    <x v="1"/>
    <s v="Corporate"/>
    <x v="1"/>
    <x v="1"/>
    <s v="Jumbo Drum"/>
    <x v="464"/>
    <n v="88319"/>
    <n v="0.64"/>
    <x v="0"/>
    <x v="2"/>
    <x v="12"/>
    <s v="Kankakee"/>
    <n v="60901"/>
    <x v="29"/>
    <n v="2015"/>
    <x v="2"/>
    <n v="18"/>
    <d v="2015-02-20T00:00:00"/>
    <n v="2"/>
    <n v="1240.25"/>
    <n v="8"/>
    <x v="1399"/>
    <x v="0"/>
    <s v="Geoffrey Koch Hon 4700 Series Mobuis™ Mid-Back Task Chairs with Adjustable Arms United States"/>
    <s v="Hon "/>
  </r>
  <r>
    <n v="25628"/>
    <x v="3"/>
    <n v="0.09"/>
    <n v="6.28"/>
    <n v="5.41"/>
    <n v="2500"/>
    <s v="Kevin Smith"/>
    <x v="2"/>
    <s v="Small Business"/>
    <x v="1"/>
    <x v="2"/>
    <s v="Small Box"/>
    <x v="593"/>
    <n v="88320"/>
    <n v="0.53"/>
    <x v="0"/>
    <x v="2"/>
    <x v="12"/>
    <s v="Lake In The Hills"/>
    <n v="60102"/>
    <x v="23"/>
    <n v="2015"/>
    <x v="2"/>
    <n v="2"/>
    <d v="2015-02-04T00:00:00"/>
    <n v="2"/>
    <n v="-32.026800000000001"/>
    <n v="14"/>
    <x v="1400"/>
    <x v="1"/>
    <s v="Kevin Smith Eldon® 200 Class™ Desk Accessories United States"/>
    <s v="Eldo"/>
  </r>
  <r>
    <n v="24899"/>
    <x v="0"/>
    <n v="0.1"/>
    <n v="24.92"/>
    <n v="12.98"/>
    <n v="2502"/>
    <s v="Toni Owens Poe"/>
    <x v="2"/>
    <s v="Home Office"/>
    <x v="0"/>
    <x v="8"/>
    <s v="Small Box"/>
    <x v="662"/>
    <n v="91310"/>
    <n v="0.39"/>
    <x v="0"/>
    <x v="2"/>
    <x v="38"/>
    <s v="Munster"/>
    <n v="46321"/>
    <x v="91"/>
    <n v="2015"/>
    <x v="5"/>
    <n v="19"/>
    <d v="2015-03-19T00:00:00"/>
    <n v="0"/>
    <n v="-45.816000000000003"/>
    <n v="3"/>
    <x v="1401"/>
    <x v="1"/>
    <s v="Toni Owens Poe GBC Standard Therm-A-Bind Covers United States"/>
    <s v="GBC "/>
  </r>
  <r>
    <n v="24901"/>
    <x v="0"/>
    <n v="0"/>
    <n v="12.28"/>
    <n v="6.35"/>
    <n v="2502"/>
    <s v="Toni Owens Poe"/>
    <x v="0"/>
    <s v="Home Office"/>
    <x v="0"/>
    <x v="7"/>
    <s v="Small Box"/>
    <x v="554"/>
    <n v="91310"/>
    <n v="0.38"/>
    <x v="0"/>
    <x v="2"/>
    <x v="38"/>
    <s v="Munster"/>
    <n v="46321"/>
    <x v="91"/>
    <n v="2015"/>
    <x v="5"/>
    <n v="19"/>
    <d v="2015-03-20T00:00:00"/>
    <n v="1"/>
    <n v="30.63"/>
    <n v="7"/>
    <x v="1402"/>
    <x v="0"/>
    <s v="Toni Owens Poe Staples Premium Bright 1-Part Blank Computer Paper United States"/>
    <s v="Stap"/>
  </r>
  <r>
    <n v="18219"/>
    <x v="3"/>
    <n v="0.02"/>
    <n v="6.48"/>
    <n v="8.74"/>
    <n v="2506"/>
    <s v="Alfred Harmon"/>
    <x v="2"/>
    <s v="Home Office"/>
    <x v="0"/>
    <x v="7"/>
    <s v="Small Box"/>
    <x v="767"/>
    <n v="87033"/>
    <n v="0.36"/>
    <x v="0"/>
    <x v="1"/>
    <x v="18"/>
    <s v="Cheshire"/>
    <n v="6408"/>
    <x v="75"/>
    <n v="2015"/>
    <x v="1"/>
    <n v="5"/>
    <d v="2015-06-07T00:00:00"/>
    <n v="2"/>
    <n v="-6.835"/>
    <n v="1"/>
    <x v="1403"/>
    <x v="1"/>
    <s v="Alfred Harmon Xerox 1984 United States"/>
    <s v="Xero"/>
  </r>
  <r>
    <n v="18217"/>
    <x v="3"/>
    <n v="0.06"/>
    <n v="699.99"/>
    <n v="24.49"/>
    <n v="2507"/>
    <s v="Jeanette Davies"/>
    <x v="0"/>
    <s v="Home Office"/>
    <x v="2"/>
    <x v="16"/>
    <s v="Large Box"/>
    <x v="199"/>
    <n v="87033"/>
    <n v="0.41"/>
    <x v="0"/>
    <x v="1"/>
    <x v="14"/>
    <s v="Bangor"/>
    <n v="4401"/>
    <x v="75"/>
    <n v="2015"/>
    <x v="1"/>
    <n v="5"/>
    <d v="2015-06-07T00:00:00"/>
    <n v="2"/>
    <n v="7024.2068999999992"/>
    <n v="15"/>
    <x v="1404"/>
    <x v="0"/>
    <s v="Jeanette Davies Canon PC1060 Personal Laser Copier United States"/>
    <s v="Cano"/>
  </r>
  <r>
    <n v="23265"/>
    <x v="4"/>
    <n v="0.02"/>
    <n v="5.81"/>
    <n v="8.49"/>
    <n v="2508"/>
    <s v="Pauline Brooks"/>
    <x v="2"/>
    <s v="Home Office"/>
    <x v="0"/>
    <x v="8"/>
    <s v="Small Box"/>
    <x v="104"/>
    <n v="87031"/>
    <n v="0.39"/>
    <x v="0"/>
    <x v="1"/>
    <x v="14"/>
    <s v="Sanford"/>
    <n v="4073"/>
    <x v="176"/>
    <n v="2015"/>
    <x v="0"/>
    <n v="8"/>
    <d v="2015-01-12T00:00:00"/>
    <n v="4"/>
    <n v="-137.494"/>
    <n v="7"/>
    <x v="1405"/>
    <x v="1"/>
    <s v="Pauline Brooks Fellowes Black Plastic Comb Bindings United States"/>
    <s v="Fell"/>
  </r>
  <r>
    <n v="21918"/>
    <x v="3"/>
    <n v="0.05"/>
    <n v="30.98"/>
    <n v="9.18"/>
    <n v="2509"/>
    <s v="Sidney Larson"/>
    <x v="2"/>
    <s v="Home Office"/>
    <x v="0"/>
    <x v="7"/>
    <s v="Small Box"/>
    <x v="768"/>
    <n v="87029"/>
    <n v="0.4"/>
    <x v="0"/>
    <x v="1"/>
    <x v="14"/>
    <s v="South Portland"/>
    <n v="4106"/>
    <x v="130"/>
    <n v="2015"/>
    <x v="3"/>
    <n v="5"/>
    <d v="2015-05-05T00:00:00"/>
    <n v="0"/>
    <n v="308.67"/>
    <n v="15"/>
    <x v="1406"/>
    <x v="0"/>
    <s v="Sidney Larson Xerox 1951 United States"/>
    <s v="Xero"/>
  </r>
  <r>
    <n v="21102"/>
    <x v="1"/>
    <n v="0.04"/>
    <n v="6.48"/>
    <n v="9.5399999999999991"/>
    <n v="2512"/>
    <s v="Frances Holt"/>
    <x v="2"/>
    <s v="Home Office"/>
    <x v="0"/>
    <x v="7"/>
    <s v="Small Box"/>
    <x v="769"/>
    <n v="87030"/>
    <n v="0.37"/>
    <x v="0"/>
    <x v="1"/>
    <x v="15"/>
    <s v="Cambridge"/>
    <n v="2138"/>
    <x v="15"/>
    <n v="2015"/>
    <x v="1"/>
    <n v="15"/>
    <d v="2015-06-17T00:00:00"/>
    <n v="2"/>
    <n v="-223.94400000000002"/>
    <n v="19"/>
    <x v="1407"/>
    <x v="1"/>
    <s v="Frances Holt Xerox 1905 United States"/>
    <s v="Xero"/>
  </r>
  <r>
    <n v="18220"/>
    <x v="3"/>
    <n v="0.02"/>
    <n v="17.149999999999999"/>
    <n v="4.96"/>
    <n v="2516"/>
    <s v="Leo E Underwood"/>
    <x v="2"/>
    <s v="Home Office"/>
    <x v="0"/>
    <x v="10"/>
    <s v="Small Box"/>
    <x v="206"/>
    <n v="87033"/>
    <n v="0.57999999999999996"/>
    <x v="0"/>
    <x v="1"/>
    <x v="2"/>
    <s v="Englewood"/>
    <n v="7631"/>
    <x v="75"/>
    <n v="2015"/>
    <x v="1"/>
    <n v="5"/>
    <d v="2015-06-07T00:00:00"/>
    <n v="2"/>
    <n v="36.494999999999997"/>
    <n v="11"/>
    <x v="1408"/>
    <x v="0"/>
    <s v="Leo E Underwood Advantus Rolling Storage Box United States"/>
    <s v="Adva"/>
  </r>
  <r>
    <n v="18221"/>
    <x v="3"/>
    <n v="7.0000000000000007E-2"/>
    <n v="30.98"/>
    <n v="8.74"/>
    <n v="2520"/>
    <s v="Sandy Mueller"/>
    <x v="2"/>
    <s v="Home Office"/>
    <x v="0"/>
    <x v="7"/>
    <s v="Small Box"/>
    <x v="699"/>
    <n v="87033"/>
    <n v="0.4"/>
    <x v="0"/>
    <x v="1"/>
    <x v="31"/>
    <s v="Providence"/>
    <n v="2908"/>
    <x v="75"/>
    <n v="2015"/>
    <x v="1"/>
    <n v="5"/>
    <d v="2015-06-06T00:00:00"/>
    <n v="1"/>
    <n v="255.76919999999998"/>
    <n v="12"/>
    <x v="1409"/>
    <x v="0"/>
    <s v="Sandy Mueller Xerox 1979 United States"/>
    <s v="Xero"/>
  </r>
  <r>
    <n v="25463"/>
    <x v="3"/>
    <n v="0"/>
    <n v="175.99"/>
    <n v="4.99"/>
    <n v="2521"/>
    <s v="Shawn Meyer"/>
    <x v="2"/>
    <s v="Home Office"/>
    <x v="2"/>
    <x v="5"/>
    <s v="Small Box"/>
    <x v="32"/>
    <n v="87032"/>
    <n v="0.59"/>
    <x v="0"/>
    <x v="2"/>
    <x v="7"/>
    <s v="Corsicana"/>
    <n v="75109"/>
    <x v="29"/>
    <n v="2015"/>
    <x v="2"/>
    <n v="18"/>
    <d v="2015-02-21T00:00:00"/>
    <n v="3"/>
    <n v="1656.6554999999998"/>
    <n v="15"/>
    <x v="1410"/>
    <x v="0"/>
    <s v="Shawn Meyer 5165 United States"/>
    <s v="5165"/>
  </r>
  <r>
    <n v="18218"/>
    <x v="3"/>
    <n v="0.04"/>
    <n v="1360.14"/>
    <n v="14.7"/>
    <n v="2522"/>
    <s v="Harriet Wooten"/>
    <x v="1"/>
    <s v="Home Office"/>
    <x v="2"/>
    <x v="6"/>
    <s v="Jumbo Drum"/>
    <x v="203"/>
    <n v="87033"/>
    <n v="0.59"/>
    <x v="0"/>
    <x v="1"/>
    <x v="9"/>
    <s v="Burlington"/>
    <n v="5401"/>
    <x v="75"/>
    <n v="2015"/>
    <x v="1"/>
    <n v="5"/>
    <d v="2015-06-08T00:00:00"/>
    <n v="3"/>
    <n v="2639.0099999999998"/>
    <n v="6"/>
    <x v="1411"/>
    <x v="0"/>
    <s v="Harriet Wooten Okidata ML395C Color Dot Matrix Printer United States"/>
    <s v="Okid"/>
  </r>
  <r>
    <n v="18866"/>
    <x v="2"/>
    <n v="0.01"/>
    <n v="2.16"/>
    <n v="6.05"/>
    <n v="2526"/>
    <s v="Derek Sweeney"/>
    <x v="2"/>
    <s v="Corporate"/>
    <x v="0"/>
    <x v="8"/>
    <s v="Small Box"/>
    <x v="542"/>
    <n v="87208"/>
    <n v="0.37"/>
    <x v="0"/>
    <x v="3"/>
    <x v="11"/>
    <s v="Lafayette"/>
    <n v="70506"/>
    <x v="94"/>
    <n v="2015"/>
    <x v="3"/>
    <n v="23"/>
    <d v="2015-05-25T00:00:00"/>
    <n v="2"/>
    <n v="395.76"/>
    <n v="24"/>
    <x v="1412"/>
    <x v="0"/>
    <s v="Derek Sweeney Peel &amp; Stick Add-On Corner Pockets United States"/>
    <s v="Peel"/>
  </r>
  <r>
    <n v="18867"/>
    <x v="2"/>
    <n v="7.0000000000000007E-2"/>
    <n v="21.38"/>
    <n v="8.99"/>
    <n v="2527"/>
    <s v="Gretchen Orr"/>
    <x v="2"/>
    <s v="Corporate"/>
    <x v="0"/>
    <x v="0"/>
    <s v="Small Pack"/>
    <x v="731"/>
    <n v="87208"/>
    <n v="0.59"/>
    <x v="0"/>
    <x v="3"/>
    <x v="11"/>
    <s v="Lake Charles"/>
    <n v="70601"/>
    <x v="94"/>
    <n v="2015"/>
    <x v="3"/>
    <n v="23"/>
    <d v="2015-05-25T00:00:00"/>
    <n v="2"/>
    <n v="-39.396000000000001"/>
    <n v="3"/>
    <x v="1413"/>
    <x v="1"/>
    <s v="Gretchen Orr Boston 1730 StandUp Electric Pencil Sharpener United States"/>
    <s v="Bost"/>
  </r>
  <r>
    <n v="20254"/>
    <x v="0"/>
    <n v="0.04"/>
    <n v="40.98"/>
    <n v="6.5"/>
    <n v="2530"/>
    <s v="Janet Zhang"/>
    <x v="2"/>
    <s v="Small Business"/>
    <x v="2"/>
    <x v="13"/>
    <s v="Small Box"/>
    <x v="456"/>
    <n v="87451"/>
    <n v="0.74"/>
    <x v="0"/>
    <x v="0"/>
    <x v="1"/>
    <s v="Apple Valley"/>
    <n v="92307"/>
    <x v="48"/>
    <n v="2015"/>
    <x v="5"/>
    <n v="29"/>
    <d v="2015-03-30T00:00:00"/>
    <n v="1"/>
    <n v="-89.5"/>
    <n v="7"/>
    <x v="1414"/>
    <x v="1"/>
    <s v="Janet Zhang Targus USB Numeric Keypad United States"/>
    <s v="Targ"/>
  </r>
  <r>
    <n v="23782"/>
    <x v="3"/>
    <n v="0.08"/>
    <n v="4"/>
    <n v="1.3"/>
    <n v="2531"/>
    <s v="Rick Houston"/>
    <x v="2"/>
    <s v="Small Business"/>
    <x v="0"/>
    <x v="7"/>
    <s v="Wrap Bag"/>
    <x v="55"/>
    <n v="87452"/>
    <n v="0.37"/>
    <x v="0"/>
    <x v="0"/>
    <x v="1"/>
    <s v="Atascadero"/>
    <n v="93422"/>
    <x v="10"/>
    <n v="2015"/>
    <x v="3"/>
    <n v="2"/>
    <d v="2015-05-04T00:00:00"/>
    <n v="2"/>
    <n v="28.4"/>
    <n v="14"/>
    <x v="1415"/>
    <x v="0"/>
    <s v="Rick Houston EcoTones® Memo Sheets United States"/>
    <s v="EcoT"/>
  </r>
  <r>
    <n v="20255"/>
    <x v="0"/>
    <n v="0.05"/>
    <n v="35.99"/>
    <n v="3.3"/>
    <n v="2534"/>
    <s v="Mitchell Goldberg"/>
    <x v="2"/>
    <s v="Small Business"/>
    <x v="2"/>
    <x v="5"/>
    <s v="Small Pack"/>
    <x v="457"/>
    <n v="87451"/>
    <n v="0.39"/>
    <x v="0"/>
    <x v="1"/>
    <x v="14"/>
    <s v="Bangor"/>
    <n v="4401"/>
    <x v="48"/>
    <n v="2015"/>
    <x v="5"/>
    <n v="29"/>
    <d v="2015-03-31T00:00:00"/>
    <n v="2"/>
    <n v="103.27229999999999"/>
    <n v="5"/>
    <x v="1416"/>
    <x v="0"/>
    <s v="Mitchell Goldberg Accessory9 United States"/>
    <s v="Acce"/>
  </r>
  <r>
    <n v="22839"/>
    <x v="1"/>
    <n v="0.08"/>
    <n v="12.53"/>
    <n v="0.5"/>
    <n v="2539"/>
    <s v="Max Hubbard"/>
    <x v="2"/>
    <s v="Home Office"/>
    <x v="0"/>
    <x v="9"/>
    <s v="Small Box"/>
    <x v="585"/>
    <n v="91017"/>
    <n v="0.38"/>
    <x v="0"/>
    <x v="3"/>
    <x v="26"/>
    <s v="Winter Park"/>
    <n v="32789"/>
    <x v="74"/>
    <n v="2015"/>
    <x v="4"/>
    <n v="7"/>
    <d v="2015-04-08T00:00:00"/>
    <n v="1"/>
    <n v="215.71799999999999"/>
    <n v="5"/>
    <x v="1417"/>
    <x v="0"/>
    <s v="Max Hubbard Avery 485 United States"/>
    <s v="Aver"/>
  </r>
  <r>
    <n v="22840"/>
    <x v="1"/>
    <n v="0.02"/>
    <n v="178.47"/>
    <n v="19.989999999999998"/>
    <n v="2540"/>
    <s v="Helen Ferguson"/>
    <x v="2"/>
    <s v="Home Office"/>
    <x v="0"/>
    <x v="10"/>
    <s v="Small Box"/>
    <x v="179"/>
    <n v="91017"/>
    <n v="0.55000000000000004"/>
    <x v="0"/>
    <x v="3"/>
    <x v="26"/>
    <s v="Winter Springs"/>
    <n v="32708"/>
    <x v="74"/>
    <n v="2015"/>
    <x v="4"/>
    <n v="7"/>
    <d v="2015-04-08T00:00:00"/>
    <n v="1"/>
    <n v="106.98479999999999"/>
    <n v="1"/>
    <x v="1418"/>
    <x v="0"/>
    <s v="Helen Ferguson Hot File® 7-Pocket, Floor Stand United States"/>
    <s v="Hot "/>
  </r>
  <r>
    <n v="19031"/>
    <x v="3"/>
    <n v="0.05"/>
    <n v="15.68"/>
    <n v="3.73"/>
    <n v="2543"/>
    <s v="Josephine Dalton"/>
    <x v="2"/>
    <s v="Small Business"/>
    <x v="1"/>
    <x v="2"/>
    <s v="Small Pack"/>
    <x v="770"/>
    <n v="87917"/>
    <n v="0.46"/>
    <x v="0"/>
    <x v="3"/>
    <x v="8"/>
    <s v="Richmond"/>
    <n v="23223"/>
    <x v="164"/>
    <n v="2015"/>
    <x v="1"/>
    <n v="11"/>
    <d v="2015-06-12T00:00:00"/>
    <n v="1"/>
    <n v="3.54"/>
    <n v="17"/>
    <x v="1419"/>
    <x v="0"/>
    <s v="Josephine Dalton Artistic Insta-Plaque United States"/>
    <s v="Arti"/>
  </r>
  <r>
    <n v="19032"/>
    <x v="3"/>
    <n v="0.02"/>
    <n v="195.99"/>
    <n v="4.2"/>
    <n v="2543"/>
    <s v="Josephine Dalton"/>
    <x v="2"/>
    <s v="Small Business"/>
    <x v="2"/>
    <x v="5"/>
    <s v="Small Box"/>
    <x v="736"/>
    <n v="87917"/>
    <n v="0.56000000000000005"/>
    <x v="0"/>
    <x v="3"/>
    <x v="8"/>
    <s v="Richmond"/>
    <n v="23223"/>
    <x v="164"/>
    <n v="2015"/>
    <x v="1"/>
    <n v="11"/>
    <d v="2015-06-12T00:00:00"/>
    <n v="1"/>
    <n v="40.283999999999999"/>
    <n v="19"/>
    <x v="1420"/>
    <x v="0"/>
    <s v="Josephine Dalton T65 United States"/>
    <s v="T65"/>
  </r>
  <r>
    <n v="19902"/>
    <x v="3"/>
    <n v="0.01"/>
    <n v="99.99"/>
    <n v="19.989999999999998"/>
    <n v="2545"/>
    <s v="Rick Ellis"/>
    <x v="0"/>
    <s v="Home Office"/>
    <x v="2"/>
    <x v="6"/>
    <s v="Small Box"/>
    <x v="23"/>
    <n v="87915"/>
    <n v="0.52"/>
    <x v="0"/>
    <x v="3"/>
    <x v="8"/>
    <s v="Springfield"/>
    <n v="22153"/>
    <x v="17"/>
    <n v="2015"/>
    <x v="5"/>
    <n v="10"/>
    <d v="2015-03-12T00:00:00"/>
    <n v="2"/>
    <n v="90.024000000000001"/>
    <n v="2"/>
    <x v="1421"/>
    <x v="0"/>
    <s v="Rick Ellis AT&amp;T 2230 Dual Handset Phone With Caller ID/Call Waiting United States"/>
    <s v="AT&amp;T"/>
  </r>
  <r>
    <n v="25460"/>
    <x v="4"/>
    <n v="7.0000000000000007E-2"/>
    <n v="6.48"/>
    <n v="9.5399999999999991"/>
    <n v="2547"/>
    <s v="Edna Freeman"/>
    <x v="2"/>
    <s v="Small Business"/>
    <x v="0"/>
    <x v="7"/>
    <s v="Small Box"/>
    <x v="769"/>
    <n v="87916"/>
    <n v="0.37"/>
    <x v="0"/>
    <x v="3"/>
    <x v="8"/>
    <s v="Virginia Beach"/>
    <n v="23464"/>
    <x v="47"/>
    <n v="2015"/>
    <x v="4"/>
    <n v="19"/>
    <d v="2015-04-19T00:00:00"/>
    <n v="0"/>
    <n v="2.2320000000000002"/>
    <n v="1"/>
    <x v="1422"/>
    <x v="0"/>
    <s v="Edna Freeman Xerox 1905 United States"/>
    <s v="Xero"/>
  </r>
  <r>
    <n v="6525"/>
    <x v="4"/>
    <n v="0"/>
    <n v="35.99"/>
    <n v="0.99"/>
    <n v="2548"/>
    <s v="Wayne Bass"/>
    <x v="2"/>
    <s v="Small Business"/>
    <x v="2"/>
    <x v="5"/>
    <s v="Small Pack"/>
    <x v="771"/>
    <n v="46436"/>
    <n v="0.35"/>
    <x v="0"/>
    <x v="0"/>
    <x v="1"/>
    <s v="Los Angeles"/>
    <n v="90068"/>
    <x v="36"/>
    <n v="2015"/>
    <x v="4"/>
    <n v="4"/>
    <d v="2015-04-11T00:00:00"/>
    <n v="7"/>
    <n v="840.05099999999993"/>
    <n v="46"/>
    <x v="1423"/>
    <x v="0"/>
    <s v="Wayne Bass Accessory31 United States"/>
    <s v="Acce"/>
  </r>
  <r>
    <n v="5777"/>
    <x v="4"/>
    <n v="0.05"/>
    <n v="30.98"/>
    <n v="9.18"/>
    <n v="2548"/>
    <s v="Wayne Bass"/>
    <x v="0"/>
    <s v="Small Business"/>
    <x v="0"/>
    <x v="7"/>
    <s v="Small Box"/>
    <x v="768"/>
    <n v="40997"/>
    <n v="0.4"/>
    <x v="0"/>
    <x v="0"/>
    <x v="1"/>
    <s v="Los Angeles"/>
    <n v="90068"/>
    <x v="109"/>
    <n v="2015"/>
    <x v="4"/>
    <n v="21"/>
    <d v="2015-04-21T00:00:00"/>
    <n v="0"/>
    <n v="61.47"/>
    <n v="12"/>
    <x v="1424"/>
    <x v="0"/>
    <s v="Wayne Bass Xerox 1951 United States"/>
    <s v="Xero"/>
  </r>
  <r>
    <n v="5778"/>
    <x v="4"/>
    <n v="0.05"/>
    <n v="22.99"/>
    <n v="8.99"/>
    <n v="2548"/>
    <s v="Wayne Bass"/>
    <x v="2"/>
    <s v="Small Business"/>
    <x v="0"/>
    <x v="0"/>
    <s v="Small Pack"/>
    <x v="772"/>
    <n v="40997"/>
    <n v="0.56999999999999995"/>
    <x v="0"/>
    <x v="0"/>
    <x v="1"/>
    <s v="Los Angeles"/>
    <n v="90068"/>
    <x v="109"/>
    <n v="2015"/>
    <x v="4"/>
    <n v="21"/>
    <d v="2015-04-28T00:00:00"/>
    <n v="7"/>
    <n v="18.27"/>
    <n v="37"/>
    <x v="1425"/>
    <x v="0"/>
    <s v="Wayne Bass Boston KS Multi-Size Manual Pencil Sharpener United States"/>
    <s v="Bost"/>
  </r>
  <r>
    <n v="5780"/>
    <x v="4"/>
    <n v="0.04"/>
    <n v="212.6"/>
    <n v="110.2"/>
    <n v="2548"/>
    <s v="Wayne Bass"/>
    <x v="1"/>
    <s v="Small Business"/>
    <x v="1"/>
    <x v="11"/>
    <s v="Jumbo Box"/>
    <x v="482"/>
    <n v="40997"/>
    <n v="0.73"/>
    <x v="0"/>
    <x v="0"/>
    <x v="1"/>
    <s v="Los Angeles"/>
    <n v="90068"/>
    <x v="109"/>
    <n v="2015"/>
    <x v="4"/>
    <n v="21"/>
    <d v="2015-04-25T00:00:00"/>
    <n v="4"/>
    <n v="-513.79042000000004"/>
    <n v="33"/>
    <x v="1426"/>
    <x v="1"/>
    <s v="Wayne Bass Bush Advantage Collection® Round Conference Table United States"/>
    <s v="Bush"/>
  </r>
  <r>
    <n v="4204"/>
    <x v="1"/>
    <n v="0.09"/>
    <n v="5.98"/>
    <n v="1.67"/>
    <n v="2548"/>
    <s v="Wayne Bass"/>
    <x v="2"/>
    <s v="Small Business"/>
    <x v="0"/>
    <x v="0"/>
    <s v="Wrap Bag"/>
    <x v="773"/>
    <n v="29889"/>
    <n v="0.51"/>
    <x v="0"/>
    <x v="0"/>
    <x v="1"/>
    <s v="Los Angeles"/>
    <n v="90068"/>
    <x v="141"/>
    <n v="2015"/>
    <x v="1"/>
    <n v="4"/>
    <d v="2015-06-07T00:00:00"/>
    <n v="3"/>
    <n v="23.87"/>
    <n v="81"/>
    <x v="1427"/>
    <x v="0"/>
    <s v="Wayne Bass Dixon Ticonderoga® Erasable Colored Pencil Set, 12-Color United States"/>
    <s v="Dixo"/>
  </r>
  <r>
    <n v="23777"/>
    <x v="4"/>
    <n v="0.05"/>
    <n v="30.98"/>
    <n v="9.18"/>
    <n v="2549"/>
    <s v="Martha Bowers"/>
    <x v="0"/>
    <s v="Small Business"/>
    <x v="0"/>
    <x v="7"/>
    <s v="Small Box"/>
    <x v="768"/>
    <n v="88657"/>
    <n v="0.4"/>
    <x v="0"/>
    <x v="1"/>
    <x v="10"/>
    <s v="Whitehall"/>
    <n v="43213"/>
    <x v="109"/>
    <n v="2015"/>
    <x v="4"/>
    <n v="21"/>
    <d v="2015-04-21T00:00:00"/>
    <n v="0"/>
    <n v="61.47"/>
    <n v="3"/>
    <x v="1428"/>
    <x v="0"/>
    <s v="Martha Bowers Xerox 1951 United States"/>
    <s v="Xero"/>
  </r>
  <r>
    <n v="23778"/>
    <x v="4"/>
    <n v="0.05"/>
    <n v="22.99"/>
    <n v="8.99"/>
    <n v="2549"/>
    <s v="Martha Bowers"/>
    <x v="2"/>
    <s v="Small Business"/>
    <x v="0"/>
    <x v="0"/>
    <s v="Small Pack"/>
    <x v="772"/>
    <n v="88657"/>
    <n v="0.56999999999999995"/>
    <x v="0"/>
    <x v="1"/>
    <x v="10"/>
    <s v="Whitehall"/>
    <n v="43213"/>
    <x v="109"/>
    <n v="2015"/>
    <x v="4"/>
    <n v="21"/>
    <d v="2015-04-28T00:00:00"/>
    <n v="7"/>
    <n v="18.27"/>
    <n v="9"/>
    <x v="1429"/>
    <x v="0"/>
    <s v="Martha Bowers Boston KS Multi-Size Manual Pencil Sharpener United States"/>
    <s v="Bost"/>
  </r>
  <r>
    <n v="23780"/>
    <x v="4"/>
    <n v="0.04"/>
    <n v="212.6"/>
    <n v="110.2"/>
    <n v="2549"/>
    <s v="Martha Bowers"/>
    <x v="1"/>
    <s v="Small Business"/>
    <x v="1"/>
    <x v="11"/>
    <s v="Jumbo Box"/>
    <x v="482"/>
    <n v="88657"/>
    <n v="0.73"/>
    <x v="0"/>
    <x v="1"/>
    <x v="10"/>
    <s v="Whitehall"/>
    <n v="43213"/>
    <x v="109"/>
    <n v="2015"/>
    <x v="4"/>
    <n v="21"/>
    <d v="2015-04-25T00:00:00"/>
    <n v="4"/>
    <n v="-513.79042000000004"/>
    <n v="8"/>
    <x v="1430"/>
    <x v="1"/>
    <s v="Martha Bowers Bush Advantage Collection® Round Conference Table United States"/>
    <s v="Bush"/>
  </r>
  <r>
    <n v="22204"/>
    <x v="1"/>
    <n v="0.09"/>
    <n v="5.98"/>
    <n v="1.67"/>
    <n v="2549"/>
    <s v="Martha Bowers"/>
    <x v="2"/>
    <s v="Small Business"/>
    <x v="0"/>
    <x v="0"/>
    <s v="Wrap Bag"/>
    <x v="773"/>
    <n v="88658"/>
    <n v="0.51"/>
    <x v="0"/>
    <x v="1"/>
    <x v="10"/>
    <s v="Whitehall"/>
    <n v="43213"/>
    <x v="141"/>
    <n v="2015"/>
    <x v="1"/>
    <n v="4"/>
    <d v="2015-06-07T00:00:00"/>
    <n v="3"/>
    <n v="35.805"/>
    <n v="20"/>
    <x v="1431"/>
    <x v="0"/>
    <s v="Martha Bowers Dixon Ticonderoga® Erasable Colored Pencil Set, 12-Color United States"/>
    <s v="Dixo"/>
  </r>
  <r>
    <n v="24525"/>
    <x v="4"/>
    <n v="0"/>
    <n v="35.99"/>
    <n v="0.99"/>
    <n v="2551"/>
    <s v="Joan Bowers"/>
    <x v="2"/>
    <s v="Small Business"/>
    <x v="2"/>
    <x v="5"/>
    <s v="Small Pack"/>
    <x v="771"/>
    <n v="88656"/>
    <n v="0.35"/>
    <x v="0"/>
    <x v="1"/>
    <x v="19"/>
    <s v="York"/>
    <n v="17403"/>
    <x v="36"/>
    <n v="2015"/>
    <x v="4"/>
    <n v="4"/>
    <d v="2015-04-11T00:00:00"/>
    <n v="7"/>
    <n v="265.96049999999997"/>
    <n v="12"/>
    <x v="1432"/>
    <x v="0"/>
    <s v="Joan Bowers Accessory31 United States"/>
    <s v="Acce"/>
  </r>
  <r>
    <n v="18130"/>
    <x v="3"/>
    <n v="0.03"/>
    <n v="12.53"/>
    <n v="7.17"/>
    <n v="2553"/>
    <s v="Virginia McNeill"/>
    <x v="2"/>
    <s v="Home Office"/>
    <x v="0"/>
    <x v="8"/>
    <s v="Small Box"/>
    <x v="774"/>
    <n v="86528"/>
    <n v="0.38"/>
    <x v="0"/>
    <x v="2"/>
    <x v="45"/>
    <s v="Kenosha"/>
    <n v="53142"/>
    <x v="6"/>
    <n v="2015"/>
    <x v="2"/>
    <n v="12"/>
    <d v="2015-02-13T00:00:00"/>
    <n v="1"/>
    <n v="-20.320500000000003"/>
    <n v="1"/>
    <x v="1191"/>
    <x v="1"/>
    <s v="Virginia McNeill GBC ProClick Spines for 32-Hole Punch United States"/>
    <s v="GBC "/>
  </r>
  <r>
    <n v="23666"/>
    <x v="4"/>
    <n v="0.1"/>
    <n v="2.6"/>
    <n v="2.4"/>
    <n v="2555"/>
    <s v="Karl Knowles"/>
    <x v="2"/>
    <s v="Home Office"/>
    <x v="0"/>
    <x v="0"/>
    <s v="Wrap Bag"/>
    <x v="371"/>
    <n v="86527"/>
    <n v="0.57999999999999996"/>
    <x v="0"/>
    <x v="2"/>
    <x v="45"/>
    <s v="Madison"/>
    <n v="53711"/>
    <x v="85"/>
    <n v="2015"/>
    <x v="0"/>
    <n v="9"/>
    <d v="2015-01-14T00:00:00"/>
    <n v="5"/>
    <n v="-88.039999999999992"/>
    <n v="12"/>
    <x v="1433"/>
    <x v="1"/>
    <s v="Karl Knowles 12 Colored Short Pencils United States"/>
    <s v="12 C"/>
  </r>
  <r>
    <n v="23583"/>
    <x v="2"/>
    <n v="0"/>
    <n v="12.97"/>
    <n v="1.49"/>
    <n v="2555"/>
    <s v="Karl Knowles"/>
    <x v="2"/>
    <s v="Home Office"/>
    <x v="0"/>
    <x v="8"/>
    <s v="Small Box"/>
    <x v="513"/>
    <n v="86529"/>
    <n v="0.35"/>
    <x v="0"/>
    <x v="2"/>
    <x v="45"/>
    <s v="Madison"/>
    <n v="53711"/>
    <x v="23"/>
    <n v="2015"/>
    <x v="2"/>
    <n v="2"/>
    <d v="2015-02-03T00:00:00"/>
    <n v="1"/>
    <n v="180.23489999999998"/>
    <n v="19"/>
    <x v="1434"/>
    <x v="0"/>
    <s v="Karl Knowles Mead 1st Gear 2&quot; Zipper Binder, Asst. Colors United States"/>
    <s v="Mead"/>
  </r>
  <r>
    <n v="23584"/>
    <x v="2"/>
    <n v="0.06"/>
    <n v="4.91"/>
    <n v="0.5"/>
    <n v="2555"/>
    <s v="Karl Knowles"/>
    <x v="2"/>
    <s v="Home Office"/>
    <x v="0"/>
    <x v="9"/>
    <s v="Small Box"/>
    <x v="550"/>
    <n v="86529"/>
    <n v="0.36"/>
    <x v="0"/>
    <x v="2"/>
    <x v="45"/>
    <s v="Madison"/>
    <n v="53711"/>
    <x v="23"/>
    <n v="2015"/>
    <x v="2"/>
    <n v="2"/>
    <d v="2015-02-02T00:00:00"/>
    <n v="0"/>
    <n v="29.525099999999998"/>
    <n v="9"/>
    <x v="1435"/>
    <x v="0"/>
    <s v="Karl Knowles Avery 508 United States"/>
    <s v="Aver"/>
  </r>
  <r>
    <n v="19840"/>
    <x v="1"/>
    <n v="0.03"/>
    <n v="160.97999999999999"/>
    <n v="30"/>
    <n v="2561"/>
    <s v="Laurie Moon"/>
    <x v="1"/>
    <s v="Consumer"/>
    <x v="1"/>
    <x v="1"/>
    <s v="Jumbo Drum"/>
    <x v="48"/>
    <n v="86465"/>
    <n v="0.62"/>
    <x v="0"/>
    <x v="1"/>
    <x v="4"/>
    <s v="Ossining"/>
    <n v="10562"/>
    <x v="27"/>
    <n v="2015"/>
    <x v="5"/>
    <n v="22"/>
    <d v="2015-03-25T00:00:00"/>
    <n v="3"/>
    <n v="1261.4718"/>
    <n v="11"/>
    <x v="1436"/>
    <x v="0"/>
    <s v="Laurie Moon Office Star - Mid Back Dual function Ergonomic High Back Chair with 2-Way Adjustable Arms United States"/>
    <s v="Offi"/>
  </r>
  <r>
    <n v="23161"/>
    <x v="1"/>
    <n v="7.0000000000000007E-2"/>
    <n v="3.98"/>
    <n v="5.26"/>
    <n v="2561"/>
    <s v="Laurie Moon"/>
    <x v="2"/>
    <s v="Consumer"/>
    <x v="0"/>
    <x v="8"/>
    <s v="Small Box"/>
    <x v="600"/>
    <n v="86466"/>
    <n v="0.38"/>
    <x v="0"/>
    <x v="1"/>
    <x v="4"/>
    <s v="Ossining"/>
    <n v="10562"/>
    <x v="4"/>
    <n v="2015"/>
    <x v="4"/>
    <n v="8"/>
    <d v="2015-04-10T00:00:00"/>
    <n v="2"/>
    <n v="-59.963760000000001"/>
    <n v="7"/>
    <x v="1437"/>
    <x v="1"/>
    <s v="Laurie Moon Ibico Presentation Index for Binding Systems United States"/>
    <s v="Ibic"/>
  </r>
  <r>
    <n v="23162"/>
    <x v="1"/>
    <n v="7.0000000000000007E-2"/>
    <n v="12.22"/>
    <n v="2.85"/>
    <n v="2561"/>
    <s v="Laurie Moon"/>
    <x v="2"/>
    <s v="Consumer"/>
    <x v="1"/>
    <x v="2"/>
    <s v="Small Pack"/>
    <x v="775"/>
    <n v="86466"/>
    <n v="0.55000000000000004"/>
    <x v="0"/>
    <x v="1"/>
    <x v="4"/>
    <s v="Ossining"/>
    <n v="10562"/>
    <x v="4"/>
    <n v="2015"/>
    <x v="4"/>
    <n v="8"/>
    <d v="2015-04-08T00:00:00"/>
    <n v="0"/>
    <n v="89.4148"/>
    <n v="12"/>
    <x v="1438"/>
    <x v="0"/>
    <s v="Laurie Moon Aluminum Document Frame United States"/>
    <s v="Alum"/>
  </r>
  <r>
    <n v="22374"/>
    <x v="1"/>
    <n v="0.08"/>
    <n v="4.55"/>
    <n v="1.49"/>
    <n v="2563"/>
    <s v="Karen Warren"/>
    <x v="2"/>
    <s v="Home Office"/>
    <x v="0"/>
    <x v="8"/>
    <s v="Small Box"/>
    <x v="516"/>
    <n v="91447"/>
    <n v="0.35"/>
    <x v="0"/>
    <x v="2"/>
    <x v="3"/>
    <s v="Fridley"/>
    <n v="55432"/>
    <x v="4"/>
    <n v="2015"/>
    <x v="4"/>
    <n v="8"/>
    <d v="2015-04-09T00:00:00"/>
    <n v="1"/>
    <n v="27.0273"/>
    <n v="9"/>
    <x v="1439"/>
    <x v="0"/>
    <s v="Karen Warren Presstex Flexible Ring Binders United States"/>
    <s v="Pres"/>
  </r>
  <r>
    <n v="25095"/>
    <x v="2"/>
    <n v="0"/>
    <n v="4.37"/>
    <n v="5.15"/>
    <n v="2570"/>
    <s v="Yvonne Stephens"/>
    <x v="2"/>
    <s v="Consumer"/>
    <x v="0"/>
    <x v="15"/>
    <s v="Small Box"/>
    <x v="358"/>
    <n v="90327"/>
    <n v="0.59"/>
    <x v="0"/>
    <x v="0"/>
    <x v="1"/>
    <s v="Davis"/>
    <n v="95616"/>
    <x v="177"/>
    <n v="2015"/>
    <x v="4"/>
    <n v="25"/>
    <d v="2015-04-27T00:00:00"/>
    <n v="2"/>
    <n v="-150.2604"/>
    <n v="19"/>
    <x v="1440"/>
    <x v="1"/>
    <s v="Yvonne Stephens Eureka Sanitaire ® Multi-Pro Heavy-Duty Upright, Disposable Bags United States"/>
    <s v="Eure"/>
  </r>
  <r>
    <n v="25096"/>
    <x v="2"/>
    <n v="0.01"/>
    <n v="500.98"/>
    <n v="56"/>
    <n v="2570"/>
    <s v="Yvonne Stephens"/>
    <x v="1"/>
    <s v="Consumer"/>
    <x v="1"/>
    <x v="1"/>
    <s v="Jumbo Drum"/>
    <x v="1"/>
    <n v="90327"/>
    <n v="0.6"/>
    <x v="0"/>
    <x v="0"/>
    <x v="1"/>
    <s v="Davis"/>
    <n v="95616"/>
    <x v="177"/>
    <n v="2015"/>
    <x v="4"/>
    <n v="25"/>
    <d v="2015-04-26T00:00:00"/>
    <n v="1"/>
    <n v="4899.1288000000004"/>
    <n v="14"/>
    <x v="1441"/>
    <x v="0"/>
    <s v="Yvonne Stephens Global Troy™ Executive Leather Low-Back Tilter United States"/>
    <s v="Glob"/>
  </r>
  <r>
    <n v="25097"/>
    <x v="2"/>
    <n v="0.02"/>
    <n v="12.58"/>
    <n v="5.16"/>
    <n v="2570"/>
    <s v="Yvonne Stephens"/>
    <x v="2"/>
    <s v="Consumer"/>
    <x v="1"/>
    <x v="2"/>
    <s v="Small Box"/>
    <x v="776"/>
    <n v="90327"/>
    <n v="0.43"/>
    <x v="0"/>
    <x v="0"/>
    <x v="1"/>
    <s v="Davis"/>
    <n v="95616"/>
    <x v="177"/>
    <n v="2015"/>
    <x v="4"/>
    <n v="25"/>
    <d v="2015-04-25T00:00:00"/>
    <n v="0"/>
    <n v="44.712000000000003"/>
    <n v="18"/>
    <x v="1442"/>
    <x v="0"/>
    <s v="Yvonne Stephens DAX Copper Panel Document Frame, 5 x 7 Size United States"/>
    <s v="DAX "/>
  </r>
  <r>
    <n v="25098"/>
    <x v="2"/>
    <n v="0.1"/>
    <n v="7.7"/>
    <n v="3.68"/>
    <n v="2570"/>
    <s v="Yvonne Stephens"/>
    <x v="2"/>
    <s v="Consumer"/>
    <x v="1"/>
    <x v="2"/>
    <s v="Wrap Bag"/>
    <x v="777"/>
    <n v="90327"/>
    <n v="0.52"/>
    <x v="0"/>
    <x v="0"/>
    <x v="1"/>
    <s v="Davis"/>
    <n v="95616"/>
    <x v="177"/>
    <n v="2015"/>
    <x v="4"/>
    <n v="25"/>
    <d v="2015-04-26T00:00:00"/>
    <n v="1"/>
    <n v="-22.626000000000001"/>
    <n v="7"/>
    <x v="1443"/>
    <x v="1"/>
    <s v="Yvonne Stephens Deflect-O® Glasstique™ Clear Desk Accessories United States"/>
    <s v="Defl"/>
  </r>
  <r>
    <n v="7096"/>
    <x v="2"/>
    <n v="0.01"/>
    <n v="500.98"/>
    <n v="56"/>
    <n v="2571"/>
    <s v="Rosemary O'Brien"/>
    <x v="1"/>
    <s v="Consumer"/>
    <x v="1"/>
    <x v="1"/>
    <s v="Jumbo Drum"/>
    <x v="1"/>
    <n v="50656"/>
    <n v="0.6"/>
    <x v="0"/>
    <x v="1"/>
    <x v="4"/>
    <s v="New York City"/>
    <n v="10165"/>
    <x v="177"/>
    <n v="2015"/>
    <x v="4"/>
    <n v="25"/>
    <d v="2015-04-26T00:00:00"/>
    <n v="1"/>
    <n v="4260.1120000000001"/>
    <n v="56"/>
    <x v="1444"/>
    <x v="0"/>
    <s v="Rosemary O'Brien Global Troy™ Executive Leather Low-Back Tilter United States"/>
    <s v="Glob"/>
  </r>
  <r>
    <n v="7098"/>
    <x v="2"/>
    <n v="0.1"/>
    <n v="7.7"/>
    <n v="3.68"/>
    <n v="2571"/>
    <s v="Rosemary O'Brien"/>
    <x v="2"/>
    <s v="Consumer"/>
    <x v="1"/>
    <x v="2"/>
    <s v="Wrap Bag"/>
    <x v="777"/>
    <n v="50656"/>
    <n v="0.52"/>
    <x v="0"/>
    <x v="1"/>
    <x v="4"/>
    <s v="New York City"/>
    <n v="10165"/>
    <x v="177"/>
    <n v="2015"/>
    <x v="4"/>
    <n v="25"/>
    <d v="2015-04-26T00:00:00"/>
    <n v="1"/>
    <n v="-25.14"/>
    <n v="27"/>
    <x v="1445"/>
    <x v="1"/>
    <s v="Rosemary O'Brien Deflect-O® Glasstique™ Clear Desk Accessories United States"/>
    <s v="Defl"/>
  </r>
  <r>
    <n v="20938"/>
    <x v="4"/>
    <n v="0.04"/>
    <n v="8.6"/>
    <n v="6.19"/>
    <n v="2578"/>
    <s v="Kent Gill"/>
    <x v="2"/>
    <s v="Home Office"/>
    <x v="0"/>
    <x v="8"/>
    <s v="Small Box"/>
    <x v="331"/>
    <n v="88298"/>
    <n v="0.38"/>
    <x v="0"/>
    <x v="3"/>
    <x v="43"/>
    <s v="Opelika"/>
    <n v="36801"/>
    <x v="10"/>
    <n v="2015"/>
    <x v="3"/>
    <n v="2"/>
    <d v="2015-05-04T00:00:00"/>
    <n v="2"/>
    <n v="309.71159999999998"/>
    <n v="5"/>
    <x v="1446"/>
    <x v="0"/>
    <s v="Kent Gill Avery Printable Repositionable Plastic Tabs United States"/>
    <s v="Aver"/>
  </r>
  <r>
    <n v="20939"/>
    <x v="4"/>
    <n v="0.01"/>
    <n v="3.58"/>
    <n v="1.63"/>
    <n v="2578"/>
    <s v="Kent Gill"/>
    <x v="2"/>
    <s v="Home Office"/>
    <x v="0"/>
    <x v="3"/>
    <s v="Wrap Bag"/>
    <x v="6"/>
    <n v="88298"/>
    <n v="0.36"/>
    <x v="0"/>
    <x v="3"/>
    <x v="43"/>
    <s v="Opelika"/>
    <n v="36801"/>
    <x v="10"/>
    <n v="2015"/>
    <x v="3"/>
    <n v="2"/>
    <d v="2015-05-06T00:00:00"/>
    <n v="4"/>
    <n v="-128.85599999999999"/>
    <n v="26"/>
    <x v="1447"/>
    <x v="1"/>
    <s v="Kent Gill OIC Colored Binder Clips, Assorted Sizes United States"/>
    <s v="OIC "/>
  </r>
  <r>
    <n v="20940"/>
    <x v="4"/>
    <n v="0.08"/>
    <n v="105.49"/>
    <n v="41.64"/>
    <n v="2578"/>
    <s v="Kent Gill"/>
    <x v="1"/>
    <s v="Home Office"/>
    <x v="1"/>
    <x v="11"/>
    <s v="Jumbo Box"/>
    <x v="778"/>
    <n v="88298"/>
    <n v="0.75"/>
    <x v="0"/>
    <x v="3"/>
    <x v="43"/>
    <s v="Opelika"/>
    <n v="36801"/>
    <x v="10"/>
    <n v="2015"/>
    <x v="3"/>
    <n v="2"/>
    <d v="2015-05-09T00:00:00"/>
    <n v="7"/>
    <n v="-36.945999999999998"/>
    <n v="34"/>
    <x v="1448"/>
    <x v="1"/>
    <s v="Kent Gill Balt Solid Wood Rectangular Table United States"/>
    <s v="Balt"/>
  </r>
  <r>
    <n v="23705"/>
    <x v="0"/>
    <n v="0.09"/>
    <n v="212.6"/>
    <n v="52.2"/>
    <n v="2579"/>
    <s v="Marshall Sutherland"/>
    <x v="1"/>
    <s v="Home Office"/>
    <x v="1"/>
    <x v="11"/>
    <s v="Jumbo Box"/>
    <x v="482"/>
    <n v="88296"/>
    <n v="0.64"/>
    <x v="0"/>
    <x v="3"/>
    <x v="43"/>
    <s v="Phenix City"/>
    <n v="36869"/>
    <x v="35"/>
    <n v="2015"/>
    <x v="0"/>
    <n v="3"/>
    <d v="2015-01-04T00:00:00"/>
    <n v="1"/>
    <n v="-274.49799999999999"/>
    <n v="1"/>
    <x v="1449"/>
    <x v="1"/>
    <s v="Marshall Sutherland Bush Advantage Collection® Round Conference Table United States"/>
    <s v="Bush"/>
  </r>
  <r>
    <n v="22508"/>
    <x v="3"/>
    <n v="7.0000000000000007E-2"/>
    <n v="1.76"/>
    <n v="4.8600000000000003"/>
    <n v="2579"/>
    <s v="Marshall Sutherland"/>
    <x v="2"/>
    <s v="Home Office"/>
    <x v="1"/>
    <x v="2"/>
    <s v="Small Box"/>
    <x v="620"/>
    <n v="88297"/>
    <n v="0.41"/>
    <x v="0"/>
    <x v="3"/>
    <x v="43"/>
    <s v="Phenix City"/>
    <n v="36869"/>
    <x v="60"/>
    <n v="2015"/>
    <x v="0"/>
    <n v="17"/>
    <d v="2015-01-17T00:00:00"/>
    <n v="0"/>
    <n v="0.58800000000001096"/>
    <n v="15"/>
    <x v="1450"/>
    <x v="0"/>
    <s v="Marshall Sutherland Regeneration Desk Collection United States"/>
    <s v="Rege"/>
  </r>
  <r>
    <n v="19123"/>
    <x v="3"/>
    <n v="0.04"/>
    <n v="510.14"/>
    <n v="14.7"/>
    <n v="2583"/>
    <s v="Wendy Pridgen Pearce"/>
    <x v="1"/>
    <s v="Home Office"/>
    <x v="2"/>
    <x v="6"/>
    <s v="Jumbo Drum"/>
    <x v="779"/>
    <n v="89657"/>
    <n v="0.56000000000000005"/>
    <x v="0"/>
    <x v="2"/>
    <x v="22"/>
    <s v="Holland"/>
    <n v="49423"/>
    <x v="31"/>
    <n v="2015"/>
    <x v="1"/>
    <n v="7"/>
    <d v="2015-06-09T00:00:00"/>
    <n v="2"/>
    <n v="-251.40390000000002"/>
    <n v="3"/>
    <x v="1451"/>
    <x v="1"/>
    <s v="Wendy Pridgen Pearce Okidata ML520 Series Dot Matrix Printers United States"/>
    <s v="Okid"/>
  </r>
  <r>
    <n v="19124"/>
    <x v="3"/>
    <n v="0"/>
    <n v="4.76"/>
    <n v="3.01"/>
    <n v="2583"/>
    <s v="Wendy Pridgen Pearce"/>
    <x v="2"/>
    <s v="Home Office"/>
    <x v="0"/>
    <x v="7"/>
    <s v="Wrap Bag"/>
    <x v="780"/>
    <n v="89657"/>
    <n v="0.36"/>
    <x v="0"/>
    <x v="2"/>
    <x v="22"/>
    <s v="Holland"/>
    <n v="49423"/>
    <x v="31"/>
    <n v="2015"/>
    <x v="1"/>
    <n v="7"/>
    <d v="2015-06-09T00:00:00"/>
    <n v="2"/>
    <n v="-2.3450000000000002"/>
    <n v="23"/>
    <x v="1452"/>
    <x v="1"/>
    <s v="Wendy Pridgen Pearce TOPS Voice Message Log Book, Flash Format United States"/>
    <s v="TOPS"/>
  </r>
  <r>
    <n v="19134"/>
    <x v="2"/>
    <n v="0.04"/>
    <n v="6.3"/>
    <n v="0.5"/>
    <n v="2584"/>
    <s v="Seth Matthews"/>
    <x v="2"/>
    <s v="Home Office"/>
    <x v="0"/>
    <x v="9"/>
    <s v="Small Box"/>
    <x v="421"/>
    <n v="89658"/>
    <n v="0.39"/>
    <x v="0"/>
    <x v="2"/>
    <x v="22"/>
    <s v="Inkster"/>
    <n v="48141"/>
    <x v="62"/>
    <n v="2015"/>
    <x v="1"/>
    <n v="9"/>
    <d v="2015-06-11T00:00:00"/>
    <n v="2"/>
    <n v="67.606200000000001"/>
    <n v="15"/>
    <x v="1453"/>
    <x v="0"/>
    <s v="Seth Matthews Avery 48 United States"/>
    <s v="Aver"/>
  </r>
  <r>
    <n v="20976"/>
    <x v="3"/>
    <n v="0.01"/>
    <n v="6.48"/>
    <n v="6.57"/>
    <n v="2587"/>
    <s v="Eugene H Walsh"/>
    <x v="0"/>
    <s v="Home Office"/>
    <x v="0"/>
    <x v="7"/>
    <s v="Small Box"/>
    <x v="781"/>
    <n v="91166"/>
    <n v="0.37"/>
    <x v="0"/>
    <x v="2"/>
    <x v="45"/>
    <s v="Manitowoc"/>
    <n v="54220"/>
    <x v="136"/>
    <n v="2015"/>
    <x v="2"/>
    <n v="28"/>
    <d v="2015-02-28T00:00:00"/>
    <n v="0"/>
    <n v="-46.5244"/>
    <n v="18"/>
    <x v="1454"/>
    <x v="1"/>
    <s v="Eugene H Walsh Xerox 20 United States"/>
    <s v="Xero"/>
  </r>
  <r>
    <n v="20810"/>
    <x v="1"/>
    <n v="0.02"/>
    <n v="22.72"/>
    <n v="8.99"/>
    <n v="2587"/>
    <s v="Eugene H Walsh"/>
    <x v="2"/>
    <s v="Home Office"/>
    <x v="1"/>
    <x v="2"/>
    <s v="Small Pack"/>
    <x v="275"/>
    <n v="91167"/>
    <n v="0.44"/>
    <x v="0"/>
    <x v="2"/>
    <x v="45"/>
    <s v="Manitowoc"/>
    <n v="54220"/>
    <x v="175"/>
    <n v="2015"/>
    <x v="1"/>
    <n v="26"/>
    <d v="2015-06-26T00:00:00"/>
    <n v="0"/>
    <n v="200.01719999999997"/>
    <n v="12"/>
    <x v="1455"/>
    <x v="0"/>
    <s v="Eugene H Walsh Executive Impressions 14&quot; Two-Color Numerals Wall Clock United States"/>
    <s v="Exec"/>
  </r>
  <r>
    <n v="22275"/>
    <x v="4"/>
    <n v="0.02"/>
    <n v="419.19"/>
    <n v="19.989999999999998"/>
    <n v="2593"/>
    <s v="Anne Schultz"/>
    <x v="2"/>
    <s v="Corporate"/>
    <x v="0"/>
    <x v="10"/>
    <s v="Small Box"/>
    <x v="260"/>
    <n v="87772"/>
    <n v="0.57999999999999996"/>
    <x v="0"/>
    <x v="3"/>
    <x v="29"/>
    <s v="Athens"/>
    <n v="30605"/>
    <x v="89"/>
    <n v="2015"/>
    <x v="4"/>
    <n v="17"/>
    <d v="2015-04-17T00:00:00"/>
    <n v="0"/>
    <n v="-39.606000000000002"/>
    <n v="10"/>
    <x v="1456"/>
    <x v="1"/>
    <s v="Anne Schultz Smead Adjustable Mobile File Trolley with Lockable Top United States"/>
    <s v="Smea"/>
  </r>
  <r>
    <n v="23765"/>
    <x v="4"/>
    <n v="0.01"/>
    <n v="85.99"/>
    <n v="0.99"/>
    <n v="2593"/>
    <s v="Anne Schultz"/>
    <x v="2"/>
    <s v="Corporate"/>
    <x v="2"/>
    <x v="5"/>
    <s v="Wrap Bag"/>
    <x v="163"/>
    <n v="87773"/>
    <n v="0.85"/>
    <x v="0"/>
    <x v="3"/>
    <x v="29"/>
    <s v="Athens"/>
    <n v="30605"/>
    <x v="14"/>
    <n v="2015"/>
    <x v="5"/>
    <n v="12"/>
    <d v="2015-03-17T00:00:00"/>
    <n v="5"/>
    <n v="311.72999999999996"/>
    <n v="2"/>
    <x v="1457"/>
    <x v="0"/>
    <s v="Anne Schultz Accessory4 United States"/>
    <s v="Acce"/>
  </r>
  <r>
    <n v="19859"/>
    <x v="4"/>
    <n v="0.05"/>
    <n v="5.74"/>
    <n v="5.3"/>
    <n v="2601"/>
    <s v="Malcolm French"/>
    <x v="2"/>
    <s v="Corporate"/>
    <x v="0"/>
    <x v="12"/>
    <s v="Small Pack"/>
    <x v="782"/>
    <n v="87382"/>
    <n v="0.55000000000000004"/>
    <x v="0"/>
    <x v="1"/>
    <x v="16"/>
    <s v="Merrimack"/>
    <n v="3054"/>
    <x v="68"/>
    <n v="2015"/>
    <x v="5"/>
    <n v="21"/>
    <d v="2015-03-26T00:00:00"/>
    <n v="5"/>
    <n v="-50.75"/>
    <n v="7"/>
    <x v="1458"/>
    <x v="1"/>
    <s v="Malcolm French Acme Kleencut® Forged Steel Scissors United States"/>
    <s v="Acme"/>
  </r>
  <r>
    <n v="20849"/>
    <x v="2"/>
    <n v="7.0000000000000007E-2"/>
    <n v="200.99"/>
    <n v="4.2"/>
    <n v="2603"/>
    <s v="Penny Leach"/>
    <x v="2"/>
    <s v="Corporate"/>
    <x v="2"/>
    <x v="5"/>
    <s v="Small Box"/>
    <x v="186"/>
    <n v="87383"/>
    <n v="0.59"/>
    <x v="0"/>
    <x v="1"/>
    <x v="2"/>
    <s v="Hackensack"/>
    <n v="7601"/>
    <x v="121"/>
    <n v="2015"/>
    <x v="4"/>
    <n v="5"/>
    <d v="2015-04-06T00:00:00"/>
    <n v="1"/>
    <n v="2225.0761200000002"/>
    <n v="22"/>
    <x v="1459"/>
    <x v="0"/>
    <s v="Penny Leach 2160i United States"/>
    <s v="2160"/>
  </r>
  <r>
    <n v="20850"/>
    <x v="2"/>
    <n v="0.01"/>
    <n v="297.48"/>
    <n v="18.059999999999999"/>
    <n v="2604"/>
    <s v="Gina Curry"/>
    <x v="1"/>
    <s v="Corporate"/>
    <x v="2"/>
    <x v="6"/>
    <s v="Jumbo Drum"/>
    <x v="192"/>
    <n v="87383"/>
    <n v="0.6"/>
    <x v="0"/>
    <x v="1"/>
    <x v="2"/>
    <s v="Iselin"/>
    <n v="8830"/>
    <x v="121"/>
    <n v="2015"/>
    <x v="4"/>
    <n v="5"/>
    <d v="2015-04-06T00:00:00"/>
    <n v="1"/>
    <n v="-338.18083200000001"/>
    <n v="3"/>
    <x v="1460"/>
    <x v="1"/>
    <s v="Gina Curry Panasonic KX-P3200 Dot Matrix Printer United States"/>
    <s v="Pana"/>
  </r>
  <r>
    <n v="18046"/>
    <x v="0"/>
    <n v="0.09"/>
    <n v="5.4"/>
    <n v="7.78"/>
    <n v="2610"/>
    <s v="Tommy Lutz"/>
    <x v="2"/>
    <s v="Corporate"/>
    <x v="0"/>
    <x v="8"/>
    <s v="Small Box"/>
    <x v="97"/>
    <n v="86118"/>
    <n v="0.37"/>
    <x v="0"/>
    <x v="0"/>
    <x v="1"/>
    <s v="Davis"/>
    <n v="95616"/>
    <x v="41"/>
    <n v="2015"/>
    <x v="3"/>
    <n v="16"/>
    <d v="2015-05-17T00:00:00"/>
    <n v="1"/>
    <n v="-136.25200000000001"/>
    <n v="9"/>
    <x v="1461"/>
    <x v="1"/>
    <s v="Tommy Lutz 3M Organizer Strips United States"/>
    <s v="3M O"/>
  </r>
  <r>
    <n v="19971"/>
    <x v="4"/>
    <n v="0.02"/>
    <n v="50.98"/>
    <n v="13.66"/>
    <n v="2613"/>
    <s v="Anthony Stanley"/>
    <x v="0"/>
    <s v="Corporate"/>
    <x v="0"/>
    <x v="15"/>
    <s v="Small Box"/>
    <x v="783"/>
    <n v="86119"/>
    <n v="0.57999999999999996"/>
    <x v="0"/>
    <x v="1"/>
    <x v="2"/>
    <s v="Fords"/>
    <n v="8863"/>
    <x v="76"/>
    <n v="2015"/>
    <x v="0"/>
    <n v="24"/>
    <d v="2015-01-24T00:00:00"/>
    <n v="0"/>
    <n v="-25.76"/>
    <n v="1"/>
    <x v="1462"/>
    <x v="1"/>
    <s v="Anthony Stanley Eureka The Boss® Cordless Rechargeable Stick Vac United States"/>
    <s v="Eure"/>
  </r>
  <r>
    <n v="25962"/>
    <x v="2"/>
    <n v="0"/>
    <n v="2.6"/>
    <n v="2.4"/>
    <n v="2616"/>
    <s v="Laurence Hull"/>
    <x v="2"/>
    <s v="Corporate"/>
    <x v="0"/>
    <x v="0"/>
    <s v="Wrap Bag"/>
    <x v="371"/>
    <n v="91495"/>
    <n v="0.57999999999999996"/>
    <x v="0"/>
    <x v="2"/>
    <x v="22"/>
    <s v="Portage"/>
    <n v="49002"/>
    <x v="140"/>
    <n v="2015"/>
    <x v="5"/>
    <n v="11"/>
    <d v="2015-03-13T00:00:00"/>
    <n v="2"/>
    <n v="-45.21"/>
    <n v="16"/>
    <x v="1283"/>
    <x v="1"/>
    <s v="Laurence Hull 12 Colored Short Pencils United States"/>
    <s v="12 C"/>
  </r>
  <r>
    <n v="25478"/>
    <x v="1"/>
    <n v="0.1"/>
    <n v="3.25"/>
    <n v="49"/>
    <n v="2617"/>
    <s v="Gerald Crabtree"/>
    <x v="2"/>
    <s v="Corporate"/>
    <x v="0"/>
    <x v="15"/>
    <s v="Large Box"/>
    <x v="648"/>
    <n v="91496"/>
    <n v="0.56000000000000005"/>
    <x v="0"/>
    <x v="2"/>
    <x v="46"/>
    <s v="Aberdeen"/>
    <n v="57401"/>
    <x v="150"/>
    <n v="2015"/>
    <x v="1"/>
    <n v="27"/>
    <d v="2015-06-28T00:00:00"/>
    <n v="1"/>
    <n v="-286.245"/>
    <n v="6"/>
    <x v="1463"/>
    <x v="1"/>
    <s v="Gerald Crabtree Bravo II™ Megaboss® 12-Amp Hard Body Upright, Replacement Belts, 2 Belts per Pack United States"/>
    <s v="Brav"/>
  </r>
  <r>
    <n v="6585"/>
    <x v="3"/>
    <n v="0.1"/>
    <n v="7.64"/>
    <n v="1.39"/>
    <n v="2618"/>
    <s v="Amy Hamrick Melvin"/>
    <x v="2"/>
    <s v="Corporate"/>
    <x v="0"/>
    <x v="4"/>
    <s v="Small Box"/>
    <x v="784"/>
    <n v="46884"/>
    <n v="0.36"/>
    <x v="0"/>
    <x v="1"/>
    <x v="4"/>
    <s v="New York City"/>
    <n v="10004"/>
    <x v="60"/>
    <n v="2015"/>
    <x v="0"/>
    <n v="17"/>
    <d v="2015-01-19T00:00:00"/>
    <n v="2"/>
    <n v="16.12"/>
    <n v="18"/>
    <x v="1464"/>
    <x v="0"/>
    <s v="Amy Hamrick Melvin Security-Tint Envelopes United States"/>
    <s v="Secu"/>
  </r>
  <r>
    <n v="6586"/>
    <x v="3"/>
    <n v="0"/>
    <n v="125.99"/>
    <n v="2.5"/>
    <n v="2618"/>
    <s v="Amy Hamrick Melvin"/>
    <x v="2"/>
    <s v="Corporate"/>
    <x v="2"/>
    <x v="5"/>
    <s v="Small Box"/>
    <x v="785"/>
    <n v="46884"/>
    <n v="0.59"/>
    <x v="0"/>
    <x v="1"/>
    <x v="4"/>
    <s v="New York City"/>
    <n v="10004"/>
    <x v="60"/>
    <n v="2015"/>
    <x v="0"/>
    <n v="17"/>
    <d v="2015-01-19T00:00:00"/>
    <n v="2"/>
    <n v="-815.90079999999989"/>
    <n v="3"/>
    <x v="1465"/>
    <x v="1"/>
    <s v="Amy Hamrick Melvin 6162 United States"/>
    <s v="6162"/>
  </r>
  <r>
    <n v="6587"/>
    <x v="3"/>
    <n v="0.1"/>
    <n v="11.55"/>
    <n v="2.36"/>
    <n v="2618"/>
    <s v="Amy Hamrick Melvin"/>
    <x v="2"/>
    <s v="Corporate"/>
    <x v="0"/>
    <x v="0"/>
    <s v="Wrap Bag"/>
    <x v="99"/>
    <n v="46884"/>
    <n v="0.55000000000000004"/>
    <x v="0"/>
    <x v="1"/>
    <x v="4"/>
    <s v="New York City"/>
    <n v="10004"/>
    <x v="60"/>
    <n v="2015"/>
    <x v="0"/>
    <n v="17"/>
    <d v="2015-01-18T00:00:00"/>
    <n v="1"/>
    <n v="15.808000000000003"/>
    <n v="25"/>
    <x v="1466"/>
    <x v="0"/>
    <s v="Amy Hamrick Melvin Newell 309 United States"/>
    <s v="Newe"/>
  </r>
  <r>
    <n v="4788"/>
    <x v="0"/>
    <n v="0.05"/>
    <n v="4.84"/>
    <n v="0.71"/>
    <n v="2618"/>
    <s v="Amy Hamrick Melvin"/>
    <x v="0"/>
    <s v="Corporate"/>
    <x v="0"/>
    <x v="0"/>
    <s v="Wrap Bag"/>
    <x v="525"/>
    <n v="34017"/>
    <n v="0.52"/>
    <x v="0"/>
    <x v="1"/>
    <x v="4"/>
    <s v="New York City"/>
    <n v="10004"/>
    <x v="165"/>
    <n v="2015"/>
    <x v="5"/>
    <n v="23"/>
    <d v="2015-03-23T00:00:00"/>
    <n v="0"/>
    <n v="29.17"/>
    <n v="20"/>
    <x v="1467"/>
    <x v="0"/>
    <s v="Amy Hamrick Melvin *Staples* Highlighting Markers United States"/>
    <s v="*Sta"/>
  </r>
  <r>
    <n v="4789"/>
    <x v="0"/>
    <n v="0.01"/>
    <n v="14.98"/>
    <n v="7.69"/>
    <n v="2618"/>
    <s v="Amy Hamrick Melvin"/>
    <x v="2"/>
    <s v="Corporate"/>
    <x v="0"/>
    <x v="10"/>
    <s v="Small Box"/>
    <x v="607"/>
    <n v="34017"/>
    <n v="0.56999999999999995"/>
    <x v="0"/>
    <x v="1"/>
    <x v="4"/>
    <s v="New York City"/>
    <n v="10004"/>
    <x v="165"/>
    <n v="2015"/>
    <x v="5"/>
    <n v="23"/>
    <d v="2015-03-25T00:00:00"/>
    <n v="2"/>
    <n v="-48.97"/>
    <n v="28"/>
    <x v="1468"/>
    <x v="1"/>
    <s v="Amy Hamrick Melvin Super Decoflex Portable Personal File United States"/>
    <s v="Supe"/>
  </r>
  <r>
    <n v="7452"/>
    <x v="2"/>
    <n v="0.1"/>
    <n v="20.27"/>
    <n v="3.99"/>
    <n v="2618"/>
    <s v="Amy Hamrick Melvin"/>
    <x v="2"/>
    <s v="Corporate"/>
    <x v="0"/>
    <x v="15"/>
    <s v="Small Box"/>
    <x v="535"/>
    <n v="53153"/>
    <n v="0.56999999999999995"/>
    <x v="0"/>
    <x v="1"/>
    <x v="4"/>
    <s v="New York City"/>
    <n v="10004"/>
    <x v="165"/>
    <n v="2015"/>
    <x v="5"/>
    <n v="23"/>
    <d v="2015-03-24T00:00:00"/>
    <n v="1"/>
    <n v="84.05"/>
    <n v="53"/>
    <x v="1469"/>
    <x v="0"/>
    <s v="Amy Hamrick Melvin Fellowes Mighty 8 Compact Surge Protector United States"/>
    <s v="Fell"/>
  </r>
  <r>
    <n v="22788"/>
    <x v="0"/>
    <n v="0.05"/>
    <n v="4.84"/>
    <n v="0.71"/>
    <n v="2619"/>
    <s v="Brandon E Shepherd"/>
    <x v="0"/>
    <s v="Corporate"/>
    <x v="0"/>
    <x v="0"/>
    <s v="Wrap Bag"/>
    <x v="525"/>
    <n v="88014"/>
    <n v="0.52"/>
    <x v="0"/>
    <x v="2"/>
    <x v="46"/>
    <s v="Sioux Falls"/>
    <n v="57103"/>
    <x v="165"/>
    <n v="2015"/>
    <x v="5"/>
    <n v="23"/>
    <d v="2015-03-23T00:00:00"/>
    <n v="0"/>
    <n v="17.836500000000001"/>
    <n v="5"/>
    <x v="1470"/>
    <x v="0"/>
    <s v="Brandon E Shepherd *Staples* Highlighting Markers United States"/>
    <s v="*Sta"/>
  </r>
  <r>
    <n v="18461"/>
    <x v="1"/>
    <n v="0.1"/>
    <n v="30.98"/>
    <n v="8.99"/>
    <n v="2619"/>
    <s v="Brandon E Shepherd"/>
    <x v="2"/>
    <s v="Corporate"/>
    <x v="0"/>
    <x v="0"/>
    <s v="Small Pack"/>
    <x v="548"/>
    <n v="88015"/>
    <n v="0.57999999999999996"/>
    <x v="0"/>
    <x v="2"/>
    <x v="46"/>
    <s v="Sioux Falls"/>
    <n v="57103"/>
    <x v="170"/>
    <n v="2015"/>
    <x v="2"/>
    <n v="9"/>
    <d v="2015-02-11T00:00:00"/>
    <n v="2"/>
    <n v="-20.222799999999999"/>
    <n v="4"/>
    <x v="1471"/>
    <x v="1"/>
    <s v="Brandon E Shepherd Boston School Pro Electric Pencil Sharpener, 1670 United States"/>
    <s v="Bost"/>
  </r>
  <r>
    <n v="25452"/>
    <x v="2"/>
    <n v="0.1"/>
    <n v="20.27"/>
    <n v="3.99"/>
    <n v="2620"/>
    <s v="Phyllis Little"/>
    <x v="2"/>
    <s v="Corporate"/>
    <x v="0"/>
    <x v="15"/>
    <s v="Small Box"/>
    <x v="535"/>
    <n v="88017"/>
    <n v="0.56999999999999995"/>
    <x v="0"/>
    <x v="3"/>
    <x v="20"/>
    <s v="Bartlett"/>
    <n v="38134"/>
    <x v="165"/>
    <n v="2015"/>
    <x v="5"/>
    <n v="23"/>
    <d v="2015-03-24T00:00:00"/>
    <n v="1"/>
    <n v="381.61799999999994"/>
    <n v="13"/>
    <x v="1472"/>
    <x v="0"/>
    <s v="Phyllis Little Fellowes Mighty 8 Compact Surge Protector United States"/>
    <s v="Fell"/>
  </r>
  <r>
    <n v="26296"/>
    <x v="0"/>
    <n v="0.03"/>
    <n v="40.97"/>
    <n v="8.99"/>
    <n v="2621"/>
    <s v="Robyn Hayes"/>
    <x v="0"/>
    <s v="Corporate"/>
    <x v="0"/>
    <x v="0"/>
    <s v="Small Pack"/>
    <x v="786"/>
    <n v="88016"/>
    <n v="0.59"/>
    <x v="0"/>
    <x v="3"/>
    <x v="20"/>
    <s v="Brentwood"/>
    <n v="37027"/>
    <x v="91"/>
    <n v="2015"/>
    <x v="5"/>
    <n v="19"/>
    <d v="2015-03-20T00:00:00"/>
    <n v="1"/>
    <n v="-177.05799999999999"/>
    <n v="5"/>
    <x v="1473"/>
    <x v="1"/>
    <s v="Robyn Hayes Sanford 52201 APSCO Electric Pencil Sharpener United States"/>
    <s v="Sanf"/>
  </r>
  <r>
    <n v="26032"/>
    <x v="0"/>
    <n v="0.1"/>
    <n v="41.94"/>
    <n v="2.99"/>
    <n v="2626"/>
    <s v="Lillian Fischer"/>
    <x v="2"/>
    <s v="Consumer"/>
    <x v="0"/>
    <x v="8"/>
    <s v="Small Box"/>
    <x v="787"/>
    <n v="90927"/>
    <n v="0.35"/>
    <x v="0"/>
    <x v="0"/>
    <x v="1"/>
    <s v="Menlo Park"/>
    <n v="94025"/>
    <x v="131"/>
    <n v="2015"/>
    <x v="2"/>
    <n v="7"/>
    <d v="2015-02-08T00:00:00"/>
    <n v="1"/>
    <n v="164.08199999999999"/>
    <n v="6"/>
    <x v="1474"/>
    <x v="0"/>
    <s v="Lillian Fischer Avery Trapezoid Extra Heavy Duty 4&quot; Binders United States"/>
    <s v="Aver"/>
  </r>
  <r>
    <n v="18623"/>
    <x v="3"/>
    <n v="0.02"/>
    <n v="30.53"/>
    <n v="19.989999999999998"/>
    <n v="2628"/>
    <s v="Danielle P Rao"/>
    <x v="0"/>
    <s v="Corporate"/>
    <x v="0"/>
    <x v="9"/>
    <s v="Small Box"/>
    <x v="244"/>
    <n v="85916"/>
    <n v="0.39"/>
    <x v="0"/>
    <x v="2"/>
    <x v="23"/>
    <s v="Moore"/>
    <n v="73160"/>
    <x v="60"/>
    <n v="2015"/>
    <x v="0"/>
    <n v="17"/>
    <d v="2015-01-19T00:00:00"/>
    <n v="2"/>
    <n v="-54.63"/>
    <n v="14"/>
    <x v="1475"/>
    <x v="1"/>
    <s v="Danielle P Rao Avery 4027 File Folder Labels for Dot Matrix Printers, 5000 Labels per Box, White United States"/>
    <s v="Aver"/>
  </r>
  <r>
    <n v="21981"/>
    <x v="2"/>
    <n v="0.01"/>
    <n v="194.3"/>
    <n v="11.54"/>
    <n v="2630"/>
    <s v="Betsy Puckett"/>
    <x v="2"/>
    <s v="Small Business"/>
    <x v="1"/>
    <x v="2"/>
    <s v="Large Box"/>
    <x v="423"/>
    <n v="85914"/>
    <n v="0.59"/>
    <x v="0"/>
    <x v="2"/>
    <x v="23"/>
    <s v="Norman"/>
    <n v="73071"/>
    <x v="99"/>
    <n v="2015"/>
    <x v="0"/>
    <n v="5"/>
    <d v="2015-01-07T00:00:00"/>
    <n v="2"/>
    <n v="690.17939999999999"/>
    <n v="5"/>
    <x v="1476"/>
    <x v="0"/>
    <s v="Betsy Puckett Electrix Halogen Magnifier Lamp United States"/>
    <s v="Elec"/>
  </r>
  <r>
    <n v="21982"/>
    <x v="2"/>
    <n v="0.02"/>
    <n v="209.84"/>
    <n v="21.21"/>
    <n v="2630"/>
    <s v="Betsy Puckett"/>
    <x v="2"/>
    <s v="Small Business"/>
    <x v="1"/>
    <x v="2"/>
    <s v="Large Box"/>
    <x v="422"/>
    <n v="85914"/>
    <n v="0.59"/>
    <x v="0"/>
    <x v="2"/>
    <x v="23"/>
    <s v="Norman"/>
    <n v="73071"/>
    <x v="99"/>
    <n v="2015"/>
    <x v="0"/>
    <n v="5"/>
    <d v="2015-01-06T00:00:00"/>
    <n v="1"/>
    <n v="1507.6430999999998"/>
    <n v="10"/>
    <x v="1477"/>
    <x v="0"/>
    <s v="Betsy Puckett Luxo Professional Fluorescent Magnifier Lamp with Clamp-Mount Base United States"/>
    <s v="Luxo"/>
  </r>
  <r>
    <n v="21983"/>
    <x v="2"/>
    <n v="0"/>
    <n v="145.44999999999999"/>
    <n v="17.850000000000001"/>
    <n v="2630"/>
    <s v="Betsy Puckett"/>
    <x v="1"/>
    <s v="Small Business"/>
    <x v="2"/>
    <x v="6"/>
    <s v="Jumbo Drum"/>
    <x v="390"/>
    <n v="85914"/>
    <n v="0.56000000000000005"/>
    <x v="0"/>
    <x v="2"/>
    <x v="23"/>
    <s v="Norman"/>
    <n v="73071"/>
    <x v="99"/>
    <n v="2015"/>
    <x v="0"/>
    <n v="5"/>
    <d v="2015-01-07T00:00:00"/>
    <n v="2"/>
    <n v="801.74680000000012"/>
    <n v="8"/>
    <x v="1478"/>
    <x v="0"/>
    <s v="Betsy Puckett Panasonic KX-P1150 Dot Matrix Printer United States"/>
    <s v="Pana"/>
  </r>
  <r>
    <n v="22540"/>
    <x v="0"/>
    <n v="7.0000000000000007E-2"/>
    <n v="65.989999999999995"/>
    <n v="5.99"/>
    <n v="2630"/>
    <s v="Betsy Puckett"/>
    <x v="2"/>
    <s v="Small Business"/>
    <x v="2"/>
    <x v="5"/>
    <s v="Small Box"/>
    <x v="788"/>
    <n v="85915"/>
    <n v="0.57999999999999996"/>
    <x v="0"/>
    <x v="2"/>
    <x v="23"/>
    <s v="Norman"/>
    <n v="73071"/>
    <x v="0"/>
    <n v="2015"/>
    <x v="0"/>
    <n v="7"/>
    <d v="2015-01-08T00:00:00"/>
    <n v="1"/>
    <n v="-139.18256"/>
    <n v="3"/>
    <x v="1479"/>
    <x v="1"/>
    <s v="Betsy Puckett i1000 United States"/>
    <s v="i100"/>
  </r>
  <r>
    <n v="25594"/>
    <x v="4"/>
    <n v="0.05"/>
    <n v="100.97"/>
    <n v="7.18"/>
    <n v="2638"/>
    <s v="Alicia Wood Shah"/>
    <x v="0"/>
    <s v="Consumer"/>
    <x v="2"/>
    <x v="13"/>
    <s v="Small Box"/>
    <x v="707"/>
    <n v="90951"/>
    <n v="0.46"/>
    <x v="0"/>
    <x v="0"/>
    <x v="44"/>
    <s v="Boise"/>
    <n v="83704"/>
    <x v="178"/>
    <n v="2015"/>
    <x v="1"/>
    <n v="8"/>
    <d v="2015-06-08T00:00:00"/>
    <n v="0"/>
    <n v="881.46809999999994"/>
    <n v="13"/>
    <x v="1480"/>
    <x v="0"/>
    <s v="Alicia Wood Shah Gyration Ultra Cordless Optical Suite United States"/>
    <s v="Gyra"/>
  </r>
  <r>
    <n v="21041"/>
    <x v="1"/>
    <n v="0.05"/>
    <n v="4.9800000000000004"/>
    <n v="0.49"/>
    <n v="2639"/>
    <s v="Marianne Connor"/>
    <x v="2"/>
    <s v="Consumer"/>
    <x v="0"/>
    <x v="9"/>
    <s v="Small Box"/>
    <x v="509"/>
    <n v="90952"/>
    <n v="0.39"/>
    <x v="0"/>
    <x v="0"/>
    <x v="27"/>
    <s v="Roswell"/>
    <n v="88201"/>
    <x v="91"/>
    <n v="2015"/>
    <x v="5"/>
    <n v="19"/>
    <d v="2015-03-19T00:00:00"/>
    <n v="0"/>
    <n v="3.84"/>
    <n v="3"/>
    <x v="1481"/>
    <x v="0"/>
    <s v="Marianne Connor Avery White Multi-Purpose Labels United States"/>
    <s v="Aver"/>
  </r>
  <r>
    <n v="22438"/>
    <x v="4"/>
    <n v="0.1"/>
    <n v="10.98"/>
    <n v="3.99"/>
    <n v="2647"/>
    <s v="Teresa Bishop"/>
    <x v="2"/>
    <s v="Corporate"/>
    <x v="0"/>
    <x v="15"/>
    <s v="Small Box"/>
    <x v="555"/>
    <n v="91386"/>
    <n v="0.57999999999999996"/>
    <x v="0"/>
    <x v="0"/>
    <x v="1"/>
    <s v="Bakersfield"/>
    <n v="93309"/>
    <x v="83"/>
    <n v="2015"/>
    <x v="5"/>
    <n v="17"/>
    <d v="2015-03-24T00:00:00"/>
    <n v="7"/>
    <n v="-21.03"/>
    <n v="5"/>
    <x v="1482"/>
    <x v="1"/>
    <s v="Teresa Bishop Staples Surge Protector 6 outlet United States"/>
    <s v="Stap"/>
  </r>
  <r>
    <n v="22439"/>
    <x v="4"/>
    <n v="0.01"/>
    <n v="39.979999999999997"/>
    <n v="9.1999999999999993"/>
    <n v="2647"/>
    <s v="Teresa Bishop"/>
    <x v="2"/>
    <s v="Corporate"/>
    <x v="1"/>
    <x v="2"/>
    <s v="Wrap Bag"/>
    <x v="789"/>
    <n v="91386"/>
    <n v="0.65"/>
    <x v="0"/>
    <x v="0"/>
    <x v="1"/>
    <s v="Bakersfield"/>
    <n v="93309"/>
    <x v="83"/>
    <n v="2015"/>
    <x v="5"/>
    <n v="17"/>
    <d v="2015-03-19T00:00:00"/>
    <n v="2"/>
    <n v="117.52079999999998"/>
    <n v="4"/>
    <x v="1483"/>
    <x v="0"/>
    <s v="Teresa Bishop Eldon Radial Chair Mat for Low to Medium Pile Carpets United States"/>
    <s v="Eldo"/>
  </r>
  <r>
    <n v="18720"/>
    <x v="0"/>
    <n v="0.01"/>
    <n v="39.979999999999997"/>
    <n v="4"/>
    <n v="2649"/>
    <s v="Leo J Olson"/>
    <x v="2"/>
    <s v="Corporate"/>
    <x v="2"/>
    <x v="13"/>
    <s v="Small Box"/>
    <x v="74"/>
    <n v="88814"/>
    <n v="0.7"/>
    <x v="0"/>
    <x v="1"/>
    <x v="30"/>
    <s v="Edgewood"/>
    <n v="21040"/>
    <x v="164"/>
    <n v="2015"/>
    <x v="1"/>
    <n v="11"/>
    <d v="2015-06-12T00:00:00"/>
    <n v="1"/>
    <n v="-30.808"/>
    <n v="5"/>
    <x v="1484"/>
    <x v="1"/>
    <s v="Leo J Olson Microsoft Natural Keyboard Elite United States"/>
    <s v="Micr"/>
  </r>
  <r>
    <n v="22904"/>
    <x v="2"/>
    <n v="0.05"/>
    <n v="35.99"/>
    <n v="5.99"/>
    <n v="2650"/>
    <s v="Joanne Chu"/>
    <x v="2"/>
    <s v="Corporate"/>
    <x v="2"/>
    <x v="5"/>
    <s v="Wrap Bag"/>
    <x v="351"/>
    <n v="88815"/>
    <n v="0.38"/>
    <x v="0"/>
    <x v="1"/>
    <x v="19"/>
    <s v="Baldwin"/>
    <n v="15234"/>
    <x v="82"/>
    <n v="2015"/>
    <x v="3"/>
    <n v="4"/>
    <d v="2015-05-05T00:00:00"/>
    <n v="1"/>
    <n v="524.31719999999996"/>
    <n v="26"/>
    <x v="1485"/>
    <x v="0"/>
    <s v="Joanne Chu Accessory41 United States"/>
    <s v="Acce"/>
  </r>
  <r>
    <n v="18949"/>
    <x v="3"/>
    <n v="0.06"/>
    <n v="47.9"/>
    <n v="5.86"/>
    <n v="2652"/>
    <s v="Brenda Ross"/>
    <x v="2"/>
    <s v="Consumer"/>
    <x v="0"/>
    <x v="7"/>
    <s v="Small Box"/>
    <x v="661"/>
    <n v="89361"/>
    <n v="0.37"/>
    <x v="0"/>
    <x v="0"/>
    <x v="1"/>
    <s v="Bakersfield"/>
    <n v="93309"/>
    <x v="40"/>
    <n v="2015"/>
    <x v="3"/>
    <n v="25"/>
    <d v="2015-05-27T00:00:00"/>
    <n v="2"/>
    <n v="21.78"/>
    <n v="2"/>
    <x v="1486"/>
    <x v="0"/>
    <s v="Brenda Ross Xerox 1938 United States"/>
    <s v="Xero"/>
  </r>
  <r>
    <n v="25662"/>
    <x v="1"/>
    <n v="0.05"/>
    <n v="4.9800000000000004"/>
    <n v="4.62"/>
    <n v="2653"/>
    <s v="Leo Kane"/>
    <x v="2"/>
    <s v="Consumer"/>
    <x v="2"/>
    <x v="13"/>
    <s v="Small Pack"/>
    <x v="139"/>
    <n v="89360"/>
    <n v="0.64"/>
    <x v="0"/>
    <x v="2"/>
    <x v="13"/>
    <s v="Derby"/>
    <n v="67037"/>
    <x v="11"/>
    <n v="2015"/>
    <x v="2"/>
    <n v="22"/>
    <d v="2015-02-23T00:00:00"/>
    <n v="1"/>
    <n v="-98.35"/>
    <n v="7"/>
    <x v="1487"/>
    <x v="1"/>
    <s v="Leo Kane Imation 3.5&quot;, DISKETTE 44766 HGHLD3.52HD/FM, 10/Pack United States"/>
    <s v="Imat"/>
  </r>
  <r>
    <n v="25663"/>
    <x v="1"/>
    <n v="0.02"/>
    <n v="34.229999999999997"/>
    <n v="5.0199999999999996"/>
    <n v="2653"/>
    <s v="Leo Kane"/>
    <x v="2"/>
    <s v="Consumer"/>
    <x v="1"/>
    <x v="2"/>
    <s v="Small Box"/>
    <x v="492"/>
    <n v="89360"/>
    <n v="0.55000000000000004"/>
    <x v="0"/>
    <x v="2"/>
    <x v="13"/>
    <s v="Derby"/>
    <n v="67037"/>
    <x v="11"/>
    <n v="2015"/>
    <x v="2"/>
    <n v="22"/>
    <d v="2015-02-24T00:00:00"/>
    <n v="2"/>
    <n v="270.79049999999995"/>
    <n v="11"/>
    <x v="1488"/>
    <x v="0"/>
    <s v="Leo Kane Hand-Finished Solid Wood Document Frame United States"/>
    <s v="Hand"/>
  </r>
  <r>
    <n v="19131"/>
    <x v="3"/>
    <n v="0.09"/>
    <n v="89.99"/>
    <n v="42"/>
    <n v="2655"/>
    <s v="Benjamin Lam"/>
    <x v="1"/>
    <s v="Consumer"/>
    <x v="1"/>
    <x v="1"/>
    <s v="Jumbo Drum"/>
    <x v="790"/>
    <n v="86063"/>
    <n v="0.66"/>
    <x v="0"/>
    <x v="3"/>
    <x v="29"/>
    <s v="Atlanta"/>
    <n v="30318"/>
    <x v="106"/>
    <n v="2015"/>
    <x v="4"/>
    <n v="18"/>
    <d v="2015-04-18T00:00:00"/>
    <n v="0"/>
    <n v="223.416"/>
    <n v="6"/>
    <x v="1489"/>
    <x v="0"/>
    <s v="Benjamin Lam Global Leather Task Chair, Black United States"/>
    <s v="Glob"/>
  </r>
  <r>
    <n v="22938"/>
    <x v="2"/>
    <n v="7.0000000000000007E-2"/>
    <n v="2.94"/>
    <n v="0.81"/>
    <n v="2655"/>
    <s v="Benjamin Lam"/>
    <x v="2"/>
    <s v="Corporate"/>
    <x v="0"/>
    <x v="0"/>
    <s v="Wrap Bag"/>
    <x v="791"/>
    <n v="86064"/>
    <n v="0.4"/>
    <x v="0"/>
    <x v="3"/>
    <x v="29"/>
    <s v="Atlanta"/>
    <n v="30318"/>
    <x v="4"/>
    <n v="2015"/>
    <x v="4"/>
    <n v="8"/>
    <d v="2015-04-09T00:00:00"/>
    <n v="1"/>
    <n v="-93.927400000000006"/>
    <n v="10"/>
    <x v="1490"/>
    <x v="1"/>
    <s v="Benjamin Lam Prang Colored Pencils United States"/>
    <s v="Pran"/>
  </r>
  <r>
    <n v="19525"/>
    <x v="2"/>
    <n v="0.01"/>
    <n v="138.13999999999999"/>
    <n v="35"/>
    <n v="2660"/>
    <s v="Jeffrey Page"/>
    <x v="2"/>
    <s v="Small Business"/>
    <x v="0"/>
    <x v="10"/>
    <s v="Large Box"/>
    <x v="792"/>
    <n v="86486"/>
    <n v="0"/>
    <x v="0"/>
    <x v="1"/>
    <x v="14"/>
    <s v="Gorham"/>
    <n v="4038"/>
    <x v="152"/>
    <n v="2015"/>
    <x v="2"/>
    <n v="24"/>
    <d v="2015-02-26T00:00:00"/>
    <n v="2"/>
    <n v="-321.51"/>
    <n v="4"/>
    <x v="1491"/>
    <x v="1"/>
    <s v="Jeffrey Page SAFCO Commercial Wire Shelving, Black United States"/>
    <s v="SAFC"/>
  </r>
  <r>
    <n v="18400"/>
    <x v="0"/>
    <n v="0.04"/>
    <n v="90.24"/>
    <n v="0.99"/>
    <n v="2667"/>
    <s v="Pat Baker"/>
    <x v="2"/>
    <s v="Home Office"/>
    <x v="0"/>
    <x v="15"/>
    <s v="Small Box"/>
    <x v="793"/>
    <n v="87831"/>
    <n v="0.56000000000000005"/>
    <x v="0"/>
    <x v="1"/>
    <x v="10"/>
    <s v="Lakewood"/>
    <n v="44107"/>
    <x v="57"/>
    <n v="2015"/>
    <x v="4"/>
    <n v="2"/>
    <d v="2015-04-04T00:00:00"/>
    <n v="2"/>
    <n v="246.2748"/>
    <n v="4"/>
    <x v="1492"/>
    <x v="0"/>
    <s v="Pat Baker Kensington 6 Outlet MasterPiece® HOMEOFFICE Power Control Center United States"/>
    <s v="Kens"/>
  </r>
  <r>
    <n v="18401"/>
    <x v="0"/>
    <n v="0.09"/>
    <n v="47.9"/>
    <n v="5.86"/>
    <n v="2667"/>
    <s v="Pat Baker"/>
    <x v="0"/>
    <s v="Home Office"/>
    <x v="0"/>
    <x v="7"/>
    <s v="Small Box"/>
    <x v="661"/>
    <n v="87831"/>
    <n v="0.37"/>
    <x v="0"/>
    <x v="1"/>
    <x v="10"/>
    <s v="Lakewood"/>
    <n v="44107"/>
    <x v="57"/>
    <n v="2015"/>
    <x v="4"/>
    <n v="2"/>
    <d v="2015-04-04T00:00:00"/>
    <n v="2"/>
    <n v="93.950399999999988"/>
    <n v="3"/>
    <x v="1493"/>
    <x v="0"/>
    <s v="Pat Baker Xerox 1938 United States"/>
    <s v="Xero"/>
  </r>
  <r>
    <n v="19294"/>
    <x v="0"/>
    <n v="0.04"/>
    <n v="10.4"/>
    <n v="5.4"/>
    <n v="2668"/>
    <s v="Carlos Hanson"/>
    <x v="2"/>
    <s v="Corporate"/>
    <x v="1"/>
    <x v="2"/>
    <s v="Small Pack"/>
    <x v="794"/>
    <n v="87830"/>
    <n v="0.51"/>
    <x v="0"/>
    <x v="2"/>
    <x v="46"/>
    <s v="Rapid City"/>
    <n v="57701"/>
    <x v="145"/>
    <n v="2015"/>
    <x v="5"/>
    <n v="28"/>
    <d v="2015-03-29T00:00:00"/>
    <n v="1"/>
    <n v="29.98"/>
    <n v="12"/>
    <x v="1494"/>
    <x v="0"/>
    <s v="Carlos Hanson Executive Impressions 8-1/2&quot; Career Panel/Partition Cubicle Clock United States"/>
    <s v="Exec"/>
  </r>
  <r>
    <n v="19295"/>
    <x v="0"/>
    <n v="0.08"/>
    <n v="4.28"/>
    <n v="4.79"/>
    <n v="2668"/>
    <s v="Carlos Hanson"/>
    <x v="2"/>
    <s v="Corporate"/>
    <x v="0"/>
    <x v="7"/>
    <s v="Small Box"/>
    <x v="795"/>
    <n v="87830"/>
    <n v="0.4"/>
    <x v="0"/>
    <x v="2"/>
    <x v="46"/>
    <s v="Rapid City"/>
    <n v="57701"/>
    <x v="145"/>
    <n v="2015"/>
    <x v="5"/>
    <n v="28"/>
    <d v="2015-03-30T00:00:00"/>
    <n v="2"/>
    <n v="-121.2"/>
    <n v="12"/>
    <x v="1495"/>
    <x v="1"/>
    <s v="Carlos Hanson Xerox 1962 United States"/>
    <s v="Xero"/>
  </r>
  <r>
    <n v="18870"/>
    <x v="1"/>
    <n v="0.06"/>
    <n v="3.93"/>
    <n v="0.99"/>
    <n v="2668"/>
    <s v="Carlos Hanson"/>
    <x v="2"/>
    <s v="Home Office"/>
    <x v="0"/>
    <x v="3"/>
    <s v="Wrap Bag"/>
    <x v="796"/>
    <n v="87832"/>
    <n v="0.39"/>
    <x v="0"/>
    <x v="2"/>
    <x v="46"/>
    <s v="Rapid City"/>
    <n v="57701"/>
    <x v="109"/>
    <n v="2015"/>
    <x v="4"/>
    <n v="21"/>
    <d v="2015-04-23T00:00:00"/>
    <n v="2"/>
    <n v="10.782400000000001"/>
    <n v="6"/>
    <x v="1496"/>
    <x v="0"/>
    <s v="Carlos Hanson Staples Vinyl Coated Paper Clips United States"/>
    <s v="Stap"/>
  </r>
  <r>
    <n v="5338"/>
    <x v="0"/>
    <n v="0.05"/>
    <n v="165.2"/>
    <n v="19.989999999999998"/>
    <n v="2670"/>
    <s v="Yvonne Mann"/>
    <x v="2"/>
    <s v="Home Office"/>
    <x v="0"/>
    <x v="10"/>
    <s v="Small Box"/>
    <x v="191"/>
    <n v="37924"/>
    <n v="0.59"/>
    <x v="0"/>
    <x v="0"/>
    <x v="1"/>
    <s v="Los Angeles"/>
    <n v="90049"/>
    <x v="124"/>
    <n v="2015"/>
    <x v="3"/>
    <n v="29"/>
    <d v="2015-05-29T00:00:00"/>
    <n v="0"/>
    <n v="2008.71"/>
    <n v="167"/>
    <x v="1497"/>
    <x v="0"/>
    <s v="Yvonne Mann Economy Rollaway Files United States"/>
    <s v="Econ"/>
  </r>
  <r>
    <n v="5339"/>
    <x v="0"/>
    <n v="0.09"/>
    <n v="17.989999999999998"/>
    <n v="8.65"/>
    <n v="2670"/>
    <s v="Yvonne Mann"/>
    <x v="2"/>
    <s v="Home Office"/>
    <x v="0"/>
    <x v="0"/>
    <s v="Small Box"/>
    <x v="797"/>
    <n v="37924"/>
    <n v="0.56999999999999995"/>
    <x v="0"/>
    <x v="0"/>
    <x v="1"/>
    <s v="Los Angeles"/>
    <n v="90049"/>
    <x v="124"/>
    <n v="2015"/>
    <x v="3"/>
    <n v="29"/>
    <d v="2015-05-29T00:00:00"/>
    <n v="0"/>
    <n v="-80.53"/>
    <n v="71"/>
    <x v="1498"/>
    <x v="1"/>
    <s v="Yvonne Mann Model L Table or Wall-Mount Pencil Sharpener United States"/>
    <s v="Mode"/>
  </r>
  <r>
    <n v="23338"/>
    <x v="0"/>
    <n v="0.05"/>
    <n v="165.2"/>
    <n v="19.989999999999998"/>
    <n v="2671"/>
    <s v="Lloyd Fuller"/>
    <x v="2"/>
    <s v="Home Office"/>
    <x v="0"/>
    <x v="10"/>
    <s v="Small Box"/>
    <x v="191"/>
    <n v="90551"/>
    <n v="0.59"/>
    <x v="0"/>
    <x v="3"/>
    <x v="20"/>
    <s v="Brentwood"/>
    <n v="37027"/>
    <x v="124"/>
    <n v="2015"/>
    <x v="3"/>
    <n v="29"/>
    <d v="2015-05-29T00:00:00"/>
    <n v="0"/>
    <n v="-48.957999999999998"/>
    <n v="42"/>
    <x v="1499"/>
    <x v="1"/>
    <s v="Lloyd Fuller Economy Rollaway Files United States"/>
    <s v="Econ"/>
  </r>
  <r>
    <n v="18147"/>
    <x v="2"/>
    <n v="0.03"/>
    <n v="41.32"/>
    <n v="58.66"/>
    <n v="2677"/>
    <s v="Geoffrey Rivera"/>
    <x v="0"/>
    <s v="Small Business"/>
    <x v="1"/>
    <x v="2"/>
    <s v="Medium Box"/>
    <x v="798"/>
    <n v="86633"/>
    <n v="0.76"/>
    <x v="0"/>
    <x v="3"/>
    <x v="8"/>
    <s v="Winchester"/>
    <n v="22601"/>
    <x v="154"/>
    <n v="2015"/>
    <x v="1"/>
    <n v="16"/>
    <d v="2015-06-17T00:00:00"/>
    <n v="1"/>
    <n v="-32.816000000000003"/>
    <n v="10"/>
    <x v="1500"/>
    <x v="1"/>
    <s v="Geoffrey Rivera Deflect-o EconoMat Studded, No Bevel Mat for Low Pile Carpeting United States"/>
    <s v="Defl"/>
  </r>
  <r>
    <n v="18148"/>
    <x v="2"/>
    <n v="0"/>
    <n v="6.88"/>
    <n v="2"/>
    <n v="2677"/>
    <s v="Geoffrey Rivera"/>
    <x v="2"/>
    <s v="Small Business"/>
    <x v="0"/>
    <x v="7"/>
    <s v="Wrap Bag"/>
    <x v="232"/>
    <n v="86633"/>
    <n v="0.39"/>
    <x v="0"/>
    <x v="3"/>
    <x v="8"/>
    <s v="Winchester"/>
    <n v="22601"/>
    <x v="154"/>
    <n v="2015"/>
    <x v="1"/>
    <n v="16"/>
    <d v="2015-06-16T00:00:00"/>
    <n v="0"/>
    <n v="-15.61"/>
    <n v="5"/>
    <x v="1501"/>
    <x v="1"/>
    <s v="Geoffrey Rivera Adams Phone Message Book, 200 Message Capacity, 8 1/16” x 11” United States"/>
    <s v="Adam"/>
  </r>
  <r>
    <n v="22848"/>
    <x v="4"/>
    <n v="0.09"/>
    <n v="8.74"/>
    <n v="1.39"/>
    <n v="2684"/>
    <s v="Edna Michael"/>
    <x v="0"/>
    <s v="Small Business"/>
    <x v="0"/>
    <x v="4"/>
    <s v="Small Box"/>
    <x v="526"/>
    <n v="89146"/>
    <n v="0.38"/>
    <x v="0"/>
    <x v="3"/>
    <x v="26"/>
    <s v="Port Charlotte"/>
    <n v="33952"/>
    <x v="2"/>
    <n v="2015"/>
    <x v="2"/>
    <n v="15"/>
    <d v="2015-02-20T00:00:00"/>
    <n v="5"/>
    <n v="23.616"/>
    <n v="1"/>
    <x v="1502"/>
    <x v="0"/>
    <s v="Edna Michael #10- 4 1/8&quot; x 9 1/2&quot; Recycled Envelopes United States"/>
    <s v="#10-"/>
  </r>
  <r>
    <n v="22849"/>
    <x v="4"/>
    <n v="0.09"/>
    <n v="18.97"/>
    <n v="9.0299999999999994"/>
    <n v="2684"/>
    <s v="Edna Michael"/>
    <x v="2"/>
    <s v="Small Business"/>
    <x v="0"/>
    <x v="7"/>
    <s v="Small Box"/>
    <x v="273"/>
    <n v="89146"/>
    <n v="0.37"/>
    <x v="0"/>
    <x v="3"/>
    <x v="26"/>
    <s v="Port Charlotte"/>
    <n v="33952"/>
    <x v="2"/>
    <n v="2015"/>
    <x v="2"/>
    <n v="15"/>
    <d v="2015-02-20T00:00:00"/>
    <n v="5"/>
    <n v="-1748.0119999999999"/>
    <n v="1"/>
    <x v="1503"/>
    <x v="1"/>
    <s v="Edna Michael Computer Printout Paper with Letter-Trim Perforations United States"/>
    <s v="Comp"/>
  </r>
  <r>
    <n v="25649"/>
    <x v="4"/>
    <n v="7.0000000000000007E-2"/>
    <n v="4.97"/>
    <n v="5.71"/>
    <n v="2684"/>
    <s v="Edna Michael"/>
    <x v="2"/>
    <s v="Small Business"/>
    <x v="1"/>
    <x v="2"/>
    <s v="Medium Box"/>
    <x v="799"/>
    <n v="89148"/>
    <n v="0.54"/>
    <x v="0"/>
    <x v="3"/>
    <x v="26"/>
    <s v="Port Charlotte"/>
    <n v="33952"/>
    <x v="98"/>
    <n v="2015"/>
    <x v="4"/>
    <n v="10"/>
    <d v="2015-04-15T00:00:00"/>
    <n v="5"/>
    <n v="-180.15200000000002"/>
    <n v="5"/>
    <x v="1504"/>
    <x v="1"/>
    <s v="Edna Michael DAX Value U-Channel Document Frames, Easel Back United States"/>
    <s v="DAX "/>
  </r>
  <r>
    <n v="25650"/>
    <x v="4"/>
    <n v="0.09"/>
    <n v="2.62"/>
    <n v="0.8"/>
    <n v="2684"/>
    <s v="Edna Michael"/>
    <x v="2"/>
    <s v="Small Business"/>
    <x v="0"/>
    <x v="3"/>
    <s v="Wrap Bag"/>
    <x v="505"/>
    <n v="89148"/>
    <n v="0.39"/>
    <x v="0"/>
    <x v="3"/>
    <x v="26"/>
    <s v="Port Charlotte"/>
    <n v="33952"/>
    <x v="98"/>
    <n v="2015"/>
    <x v="4"/>
    <n v="10"/>
    <d v="2015-04-12T00:00:00"/>
    <n v="2"/>
    <n v="8.3879999999999999"/>
    <n v="12"/>
    <x v="1505"/>
    <x v="0"/>
    <s v="Edna Michael Staples Metal Binder Clips United States"/>
    <s v="Stap"/>
  </r>
  <r>
    <n v="25651"/>
    <x v="4"/>
    <n v="0.03"/>
    <n v="65.989999999999995"/>
    <n v="8.8000000000000007"/>
    <n v="2684"/>
    <s v="Edna Michael"/>
    <x v="2"/>
    <s v="Small Business"/>
    <x v="2"/>
    <x v="5"/>
    <s v="Small Box"/>
    <x v="264"/>
    <n v="89148"/>
    <n v="0.57999999999999996"/>
    <x v="0"/>
    <x v="3"/>
    <x v="26"/>
    <s v="Port Charlotte"/>
    <n v="33952"/>
    <x v="98"/>
    <n v="2015"/>
    <x v="4"/>
    <n v="10"/>
    <d v="2015-04-10T00:00:00"/>
    <n v="0"/>
    <n v="9.939899999999998"/>
    <n v="21"/>
    <x v="1506"/>
    <x v="0"/>
    <s v="Edna Michael 6120 United States"/>
    <s v="6120"/>
  </r>
  <r>
    <n v="21114"/>
    <x v="0"/>
    <n v="0"/>
    <n v="7.38"/>
    <n v="11.51"/>
    <n v="2685"/>
    <s v="Kathryn Wolfe"/>
    <x v="2"/>
    <s v="Small Business"/>
    <x v="0"/>
    <x v="8"/>
    <s v="Small Box"/>
    <x v="800"/>
    <n v="89147"/>
    <n v="0.36"/>
    <x v="0"/>
    <x v="1"/>
    <x v="4"/>
    <s v="Plainview"/>
    <n v="11803"/>
    <x v="36"/>
    <n v="2015"/>
    <x v="4"/>
    <n v="4"/>
    <d v="2015-04-05T00:00:00"/>
    <n v="1"/>
    <n v="-66.170999999999992"/>
    <n v="2"/>
    <x v="1507"/>
    <x v="1"/>
    <s v="Kathryn Wolfe GBC Plastic Binding Combs United States"/>
    <s v="GBC "/>
  </r>
  <r>
    <n v="23299"/>
    <x v="2"/>
    <n v="0.09"/>
    <n v="3.75"/>
    <n v="0.5"/>
    <n v="2689"/>
    <s v="Marlene Gray"/>
    <x v="2"/>
    <s v="Home Office"/>
    <x v="0"/>
    <x v="9"/>
    <s v="Small Box"/>
    <x v="801"/>
    <n v="90624"/>
    <n v="0.37"/>
    <x v="0"/>
    <x v="1"/>
    <x v="2"/>
    <s v="Clifton"/>
    <n v="7011"/>
    <x v="82"/>
    <n v="2015"/>
    <x v="3"/>
    <n v="4"/>
    <d v="2015-05-06T00:00:00"/>
    <n v="2"/>
    <n v="51.218699999999998"/>
    <n v="21"/>
    <x v="1508"/>
    <x v="0"/>
    <s v="Marlene Gray Avery 496 United States"/>
    <s v="Aver"/>
  </r>
  <r>
    <n v="23298"/>
    <x v="2"/>
    <n v="0.01"/>
    <n v="30.98"/>
    <n v="9.18"/>
    <n v="2693"/>
    <s v="Lloyd Cannon"/>
    <x v="2"/>
    <s v="Home Office"/>
    <x v="0"/>
    <x v="7"/>
    <s v="Small Box"/>
    <x v="768"/>
    <n v="90624"/>
    <n v="0.4"/>
    <x v="0"/>
    <x v="1"/>
    <x v="9"/>
    <s v="Bennington"/>
    <n v="5201"/>
    <x v="82"/>
    <n v="2015"/>
    <x v="3"/>
    <n v="4"/>
    <d v="2015-05-04T00:00:00"/>
    <n v="0"/>
    <n v="380.46800000000002"/>
    <n v="20"/>
    <x v="1509"/>
    <x v="0"/>
    <s v="Lloyd Cannon Xerox 1951 United States"/>
    <s v="Xero"/>
  </r>
  <r>
    <n v="18354"/>
    <x v="2"/>
    <n v="0.05"/>
    <n v="107.53"/>
    <n v="5.81"/>
    <n v="2696"/>
    <s v="Sally Dunn"/>
    <x v="2"/>
    <s v="Home Office"/>
    <x v="1"/>
    <x v="2"/>
    <s v="Medium Box"/>
    <x v="582"/>
    <n v="87676"/>
    <n v="0.65"/>
    <x v="0"/>
    <x v="3"/>
    <x v="43"/>
    <s v="Tuscaloosa"/>
    <n v="35401"/>
    <x v="93"/>
    <n v="2015"/>
    <x v="5"/>
    <n v="5"/>
    <d v="2015-03-06T00:00:00"/>
    <n v="1"/>
    <n v="-89.418000000000006"/>
    <n v="6"/>
    <x v="1510"/>
    <x v="1"/>
    <s v="Sally Dunn Tenex Contemporary Contur Chairmats for Low and Medium Pile Carpet, Computer, 39&quot; x 49&quot; United States"/>
    <s v="Tene"/>
  </r>
  <r>
    <n v="19506"/>
    <x v="2"/>
    <n v="0.04"/>
    <n v="1.74"/>
    <n v="4.08"/>
    <n v="2697"/>
    <s v="Ricky W Clements"/>
    <x v="2"/>
    <s v="Corporate"/>
    <x v="1"/>
    <x v="2"/>
    <s v="Small Pack"/>
    <x v="60"/>
    <n v="87678"/>
    <n v="0.53"/>
    <x v="0"/>
    <x v="3"/>
    <x v="43"/>
    <s v="Vestavia Hills"/>
    <n v="35216"/>
    <x v="67"/>
    <n v="2015"/>
    <x v="2"/>
    <n v="23"/>
    <d v="2015-02-25T00:00:00"/>
    <n v="2"/>
    <n v="9.2519999999999989"/>
    <n v="16"/>
    <x v="1310"/>
    <x v="0"/>
    <s v="Ricky W Clements Eldon Regeneration Recycled Desk Accessories, Smoke United States"/>
    <s v="Eldo"/>
  </r>
  <r>
    <n v="19507"/>
    <x v="2"/>
    <n v="0.01"/>
    <n v="119.99"/>
    <n v="56.14"/>
    <n v="2697"/>
    <s v="Ricky W Clements"/>
    <x v="1"/>
    <s v="Corporate"/>
    <x v="2"/>
    <x v="6"/>
    <s v="Jumbo Box"/>
    <x v="102"/>
    <n v="87678"/>
    <n v="0.39"/>
    <x v="0"/>
    <x v="3"/>
    <x v="43"/>
    <s v="Vestavia Hills"/>
    <n v="35216"/>
    <x v="67"/>
    <n v="2015"/>
    <x v="2"/>
    <n v="23"/>
    <d v="2015-02-24T00:00:00"/>
    <n v="1"/>
    <n v="-1197.0419999999999"/>
    <n v="21"/>
    <x v="1511"/>
    <x v="1"/>
    <s v="Ricky W Clements Hewlett-Packard 2600DN Business Color Inkjet Printer United States"/>
    <s v="Hewl"/>
  </r>
  <r>
    <n v="21580"/>
    <x v="2"/>
    <n v="0.06"/>
    <n v="4.9800000000000004"/>
    <n v="4.95"/>
    <n v="2699"/>
    <s v="Marcia Greenberg"/>
    <x v="2"/>
    <s v="Corporate"/>
    <x v="0"/>
    <x v="8"/>
    <s v="Small Box"/>
    <x v="802"/>
    <n v="87677"/>
    <n v="0.37"/>
    <x v="0"/>
    <x v="0"/>
    <x v="28"/>
    <s v="Bullhead City"/>
    <n v="86442"/>
    <x v="55"/>
    <n v="2015"/>
    <x v="3"/>
    <n v="22"/>
    <d v="2015-05-24T00:00:00"/>
    <n v="2"/>
    <n v="-103.224"/>
    <n v="16"/>
    <x v="1512"/>
    <x v="1"/>
    <s v="Marcia Greenberg Cardinal Holdit Business Card Pockets United States"/>
    <s v="Card"/>
  </r>
  <r>
    <n v="20983"/>
    <x v="1"/>
    <n v="0.04"/>
    <n v="70.98"/>
    <n v="26.74"/>
    <n v="2699"/>
    <s v="Marcia Greenberg"/>
    <x v="1"/>
    <s v="Corporate"/>
    <x v="1"/>
    <x v="14"/>
    <s v="Jumbo Box"/>
    <x v="803"/>
    <n v="87679"/>
    <n v="0.6"/>
    <x v="0"/>
    <x v="0"/>
    <x v="28"/>
    <s v="Bullhead City"/>
    <n v="86442"/>
    <x v="4"/>
    <n v="2015"/>
    <x v="4"/>
    <n v="8"/>
    <d v="2015-04-10T00:00:00"/>
    <n v="2"/>
    <n v="-84.628799999999998"/>
    <n v="19"/>
    <x v="1513"/>
    <x v="1"/>
    <s v="Marcia Greenberg Hon Metal Bookcases, Black United States"/>
    <s v="Hon "/>
  </r>
  <r>
    <n v="24151"/>
    <x v="2"/>
    <n v="0.06"/>
    <n v="3.6"/>
    <n v="2.2000000000000002"/>
    <n v="2704"/>
    <s v="Juan Gold"/>
    <x v="2"/>
    <s v="Consumer"/>
    <x v="0"/>
    <x v="7"/>
    <s v="Wrap Bag"/>
    <x v="587"/>
    <n v="91407"/>
    <n v="0.39"/>
    <x v="0"/>
    <x v="3"/>
    <x v="26"/>
    <s v="Pensacola"/>
    <n v="32503"/>
    <x v="122"/>
    <n v="2015"/>
    <x v="4"/>
    <n v="30"/>
    <d v="2015-05-02T00:00:00"/>
    <n v="2"/>
    <n v="2755.6422000000002"/>
    <n v="4"/>
    <x v="1514"/>
    <x v="0"/>
    <s v="Juan Gold Telephone Message Books with Fax/Mobile Section, 4 1/4&quot; x 6&quot; United States"/>
    <s v="Tele"/>
  </r>
  <r>
    <n v="21979"/>
    <x v="4"/>
    <n v="0.03"/>
    <n v="13.48"/>
    <n v="4.51"/>
    <n v="2704"/>
    <s v="Juan Gold"/>
    <x v="0"/>
    <s v="Consumer"/>
    <x v="0"/>
    <x v="10"/>
    <s v="Small Box"/>
    <x v="804"/>
    <n v="91408"/>
    <n v="0.59"/>
    <x v="0"/>
    <x v="3"/>
    <x v="26"/>
    <s v="Pensacola"/>
    <n v="32503"/>
    <x v="122"/>
    <n v="2015"/>
    <x v="4"/>
    <n v="30"/>
    <d v="2015-05-04T00:00:00"/>
    <n v="4"/>
    <n v="-256.01800000000003"/>
    <n v="4"/>
    <x v="1515"/>
    <x v="1"/>
    <s v="Juan Gold Tenex Personal Project File with Scoop Front Design, Black United States"/>
    <s v="Tene"/>
  </r>
  <r>
    <n v="18898"/>
    <x v="3"/>
    <n v="7.0000000000000007E-2"/>
    <n v="60.97"/>
    <n v="4.5"/>
    <n v="2709"/>
    <s v="Stanley Steele"/>
    <x v="2"/>
    <s v="Consumer"/>
    <x v="0"/>
    <x v="15"/>
    <s v="Small Box"/>
    <x v="714"/>
    <n v="89240"/>
    <n v="0.56000000000000005"/>
    <x v="0"/>
    <x v="1"/>
    <x v="30"/>
    <s v="Ellicott City"/>
    <n v="21042"/>
    <x v="5"/>
    <n v="2015"/>
    <x v="3"/>
    <n v="28"/>
    <d v="2015-05-30T00:00:00"/>
    <n v="2"/>
    <n v="-41.77"/>
    <n v="1"/>
    <x v="1516"/>
    <x v="1"/>
    <s v="Stanley Steele Tripp Lite Isotel 6 Outlet Surge Protector with Fax/Modem Protection United States"/>
    <s v="Trip"/>
  </r>
  <r>
    <n v="18899"/>
    <x v="3"/>
    <n v="0"/>
    <n v="90.98"/>
    <n v="56.2"/>
    <n v="2709"/>
    <s v="Stanley Steele"/>
    <x v="2"/>
    <s v="Consumer"/>
    <x v="1"/>
    <x v="2"/>
    <s v="Medium Box"/>
    <x v="384"/>
    <n v="89240"/>
    <n v="0.74"/>
    <x v="0"/>
    <x v="1"/>
    <x v="30"/>
    <s v="Ellicott City"/>
    <n v="21042"/>
    <x v="5"/>
    <n v="2015"/>
    <x v="3"/>
    <n v="28"/>
    <d v="2015-05-30T00:00:00"/>
    <n v="2"/>
    <n v="-1014.11"/>
    <n v="15"/>
    <x v="1517"/>
    <x v="1"/>
    <s v="Stanley Steele Eldon ClusterMat Chair Mat with Cordless Antistatic Protection United States"/>
    <s v="Eldo"/>
  </r>
  <r>
    <n v="18855"/>
    <x v="2"/>
    <n v="7.0000000000000007E-2"/>
    <n v="2.88"/>
    <n v="0.5"/>
    <n v="2713"/>
    <s v="Lynda Banks"/>
    <x v="2"/>
    <s v="Corporate"/>
    <x v="0"/>
    <x v="9"/>
    <s v="Small Box"/>
    <x v="805"/>
    <n v="88701"/>
    <n v="0.39"/>
    <x v="0"/>
    <x v="2"/>
    <x v="22"/>
    <s v="Kalamazoo"/>
    <n v="49001"/>
    <x v="123"/>
    <n v="2015"/>
    <x v="1"/>
    <n v="21"/>
    <d v="2015-06-24T00:00:00"/>
    <n v="3"/>
    <n v="17.429400000000001"/>
    <n v="9"/>
    <x v="1518"/>
    <x v="0"/>
    <s v="Lynda Banks Avery 492 United States"/>
    <s v="Aver"/>
  </r>
  <r>
    <n v="18856"/>
    <x v="2"/>
    <n v="0.03"/>
    <n v="348.21"/>
    <n v="40.19"/>
    <n v="2713"/>
    <s v="Lynda Banks"/>
    <x v="1"/>
    <s v="Corporate"/>
    <x v="1"/>
    <x v="11"/>
    <s v="Jumbo Box"/>
    <x v="553"/>
    <n v="88701"/>
    <n v="0.62"/>
    <x v="0"/>
    <x v="2"/>
    <x v="22"/>
    <s v="Kalamazoo"/>
    <n v="49001"/>
    <x v="123"/>
    <n v="2015"/>
    <x v="1"/>
    <n v="21"/>
    <d v="2015-06-22T00:00:00"/>
    <n v="1"/>
    <n v="-178.86960000000002"/>
    <n v="2"/>
    <x v="1519"/>
    <x v="1"/>
    <s v="Lynda Banks Bretford CR4500 Series Slim Rectangular Table United States"/>
    <s v="Bret"/>
  </r>
  <r>
    <n v="21690"/>
    <x v="4"/>
    <n v="0.01"/>
    <n v="29.89"/>
    <n v="1.99"/>
    <n v="2715"/>
    <s v="Becky Farmer"/>
    <x v="2"/>
    <s v="Corporate"/>
    <x v="2"/>
    <x v="13"/>
    <s v="Small Pack"/>
    <x v="468"/>
    <n v="88702"/>
    <n v="0.5"/>
    <x v="0"/>
    <x v="2"/>
    <x v="22"/>
    <s v="Lansing"/>
    <n v="48911"/>
    <x v="38"/>
    <n v="2015"/>
    <x v="0"/>
    <n v="12"/>
    <d v="2015-01-16T00:00:00"/>
    <n v="4"/>
    <n v="-74.64"/>
    <n v="1"/>
    <x v="1520"/>
    <x v="1"/>
    <s v="Becky Farmer Verbatim DVD-RAM, 5.2GB, Rewritable, Type 1, DS United States"/>
    <s v="Verb"/>
  </r>
  <r>
    <n v="21863"/>
    <x v="2"/>
    <n v="0.1"/>
    <n v="6.74"/>
    <n v="1.72"/>
    <n v="2718"/>
    <s v="Caroline Stone"/>
    <x v="2"/>
    <s v="Consumer"/>
    <x v="0"/>
    <x v="7"/>
    <s v="Wrap Bag"/>
    <x v="806"/>
    <n v="89394"/>
    <n v="0.35"/>
    <x v="0"/>
    <x v="2"/>
    <x v="12"/>
    <s v="Lansing"/>
    <n v="60438"/>
    <x v="151"/>
    <n v="2015"/>
    <x v="5"/>
    <n v="1"/>
    <d v="2015-03-03T00:00:00"/>
    <n v="2"/>
    <n v="65.41"/>
    <n v="15"/>
    <x v="1521"/>
    <x v="0"/>
    <s v="Caroline Stone Memo Book, 100 Message Capacity, 5 3/8” x 11” United States"/>
    <s v="Memo"/>
  </r>
  <r>
    <n v="21399"/>
    <x v="2"/>
    <n v="0"/>
    <n v="40.479999999999997"/>
    <n v="19.989999999999998"/>
    <n v="2720"/>
    <s v="Donna Block"/>
    <x v="2"/>
    <s v="Small Business"/>
    <x v="2"/>
    <x v="13"/>
    <s v="Small Box"/>
    <x v="295"/>
    <n v="88766"/>
    <n v="0.77"/>
    <x v="0"/>
    <x v="3"/>
    <x v="29"/>
    <s v="Dalton"/>
    <n v="30721"/>
    <x v="154"/>
    <n v="2015"/>
    <x v="1"/>
    <n v="16"/>
    <d v="2015-06-17T00:00:00"/>
    <n v="1"/>
    <n v="-25.634"/>
    <n v="6"/>
    <x v="1522"/>
    <x v="1"/>
    <s v="Donna Block Keytronic Designer 104- Key Black Keyboard United States"/>
    <s v="Keyt"/>
  </r>
  <r>
    <n v="19907"/>
    <x v="2"/>
    <n v="0.06"/>
    <n v="4.9800000000000004"/>
    <n v="7.44"/>
    <n v="2724"/>
    <s v="Erika Clapp"/>
    <x v="2"/>
    <s v="Home Office"/>
    <x v="0"/>
    <x v="7"/>
    <s v="Small Box"/>
    <x v="130"/>
    <n v="88959"/>
    <n v="0.36"/>
    <x v="0"/>
    <x v="3"/>
    <x v="20"/>
    <s v="Chattanooga"/>
    <n v="37421"/>
    <x v="90"/>
    <n v="2015"/>
    <x v="3"/>
    <n v="1"/>
    <d v="2015-05-02T00:00:00"/>
    <n v="1"/>
    <n v="-37.561999999999998"/>
    <n v="10"/>
    <x v="1523"/>
    <x v="1"/>
    <s v="Erika Clapp Xerox 1922 United States"/>
    <s v="Xero"/>
  </r>
  <r>
    <n v="19908"/>
    <x v="2"/>
    <n v="0.01"/>
    <n v="6.48"/>
    <n v="7.37"/>
    <n v="2724"/>
    <s v="Erika Clapp"/>
    <x v="2"/>
    <s v="Home Office"/>
    <x v="0"/>
    <x v="7"/>
    <s v="Small Box"/>
    <x v="251"/>
    <n v="88959"/>
    <n v="0.37"/>
    <x v="0"/>
    <x v="3"/>
    <x v="20"/>
    <s v="Chattanooga"/>
    <n v="37421"/>
    <x v="90"/>
    <n v="2015"/>
    <x v="3"/>
    <n v="1"/>
    <d v="2015-05-03T00:00:00"/>
    <n v="2"/>
    <n v="-449.69399999999996"/>
    <n v="18"/>
    <x v="1524"/>
    <x v="1"/>
    <s v="Erika Clapp Xerox 210 United States"/>
    <s v="Xero"/>
  </r>
  <r>
    <n v="22612"/>
    <x v="1"/>
    <n v="0.05"/>
    <n v="28.15"/>
    <n v="6.17"/>
    <n v="2725"/>
    <s v="Katharine Hudson"/>
    <x v="2"/>
    <s v="Home Office"/>
    <x v="0"/>
    <x v="0"/>
    <s v="Small Pack"/>
    <x v="765"/>
    <n v="88958"/>
    <n v="0.55000000000000004"/>
    <x v="0"/>
    <x v="3"/>
    <x v="20"/>
    <s v="Clarksville"/>
    <n v="37042"/>
    <x v="60"/>
    <n v="2015"/>
    <x v="0"/>
    <n v="17"/>
    <d v="2015-01-18T00:00:00"/>
    <n v="1"/>
    <n v="-66.248000000000005"/>
    <n v="10"/>
    <x v="1525"/>
    <x v="1"/>
    <s v="Katharine Hudson Boston Model 1800 Electric Pencil Sharpener, Gray United States"/>
    <s v="Bost"/>
  </r>
  <r>
    <n v="21422"/>
    <x v="4"/>
    <n v="0.08"/>
    <n v="230.98"/>
    <n v="23.78"/>
    <n v="2729"/>
    <s v="Penny O Caldwell"/>
    <x v="1"/>
    <s v="Consumer"/>
    <x v="1"/>
    <x v="11"/>
    <s v="Jumbo Box"/>
    <x v="292"/>
    <n v="88114"/>
    <n v="0.6"/>
    <x v="0"/>
    <x v="0"/>
    <x v="0"/>
    <s v="Bellingham"/>
    <n v="98226"/>
    <x v="127"/>
    <n v="2015"/>
    <x v="5"/>
    <n v="6"/>
    <d v="2015-03-10T00:00:00"/>
    <n v="4"/>
    <n v="501.69"/>
    <n v="4"/>
    <x v="1526"/>
    <x v="0"/>
    <s v="Penny O Caldwell Bush® Cubix Conference Tables, Fully Assembled United States"/>
    <s v="Bush"/>
  </r>
  <r>
    <n v="19819"/>
    <x v="1"/>
    <n v="0.05"/>
    <n v="100.98"/>
    <n v="7.18"/>
    <n v="2737"/>
    <s v="Rachel Bates"/>
    <x v="2"/>
    <s v="Small Business"/>
    <x v="2"/>
    <x v="13"/>
    <s v="Small Box"/>
    <x v="751"/>
    <n v="89018"/>
    <n v="0.4"/>
    <x v="0"/>
    <x v="1"/>
    <x v="9"/>
    <s v="Rutland"/>
    <n v="5701"/>
    <x v="126"/>
    <n v="2015"/>
    <x v="4"/>
    <n v="22"/>
    <d v="2015-04-24T00:00:00"/>
    <n v="2"/>
    <n v="566.6072999999999"/>
    <n v="8"/>
    <x v="1527"/>
    <x v="0"/>
    <s v="Rachel Bates Logitech Cordless Elite Duo United States"/>
    <s v="Logi"/>
  </r>
  <r>
    <n v="18790"/>
    <x v="3"/>
    <n v="0.03"/>
    <n v="15.31"/>
    <n v="8.7799999999999994"/>
    <n v="2737"/>
    <s v="Rachel Bates"/>
    <x v="2"/>
    <s v="Small Business"/>
    <x v="0"/>
    <x v="10"/>
    <s v="Small Box"/>
    <x v="657"/>
    <n v="89019"/>
    <n v="0.56999999999999995"/>
    <x v="0"/>
    <x v="1"/>
    <x v="9"/>
    <s v="Rutland"/>
    <n v="5701"/>
    <x v="144"/>
    <n v="2015"/>
    <x v="1"/>
    <n v="1"/>
    <d v="2015-06-02T00:00:00"/>
    <n v="1"/>
    <n v="-57.56"/>
    <n v="12"/>
    <x v="1528"/>
    <x v="1"/>
    <s v="Rachel Bates Eldon Jumbo ProFile™ Portable File Boxes Graphite/Black United States"/>
    <s v="Eldo"/>
  </r>
  <r>
    <n v="24278"/>
    <x v="2"/>
    <n v="0.02"/>
    <n v="33.979999999999997"/>
    <n v="1.99"/>
    <n v="2738"/>
    <s v="Sherri Kramer"/>
    <x v="2"/>
    <s v="Small Business"/>
    <x v="2"/>
    <x v="13"/>
    <s v="Small Pack"/>
    <x v="807"/>
    <n v="89017"/>
    <n v="0.45"/>
    <x v="0"/>
    <x v="1"/>
    <x v="9"/>
    <s v="South Burlington"/>
    <n v="5403"/>
    <x v="53"/>
    <n v="2015"/>
    <x v="4"/>
    <n v="13"/>
    <d v="2015-04-15T00:00:00"/>
    <n v="2"/>
    <n v="164.06129999999999"/>
    <n v="7"/>
    <x v="1529"/>
    <x v="0"/>
    <s v="Sherri Kramer Imation Neon 80 Minute CD-R Spindle, 50/Pack United States"/>
    <s v="Imat"/>
  </r>
  <r>
    <n v="19987"/>
    <x v="4"/>
    <n v="0.01"/>
    <n v="35.99"/>
    <n v="5.99"/>
    <n v="2741"/>
    <s v="Megan York"/>
    <x v="2"/>
    <s v="Small Business"/>
    <x v="2"/>
    <x v="5"/>
    <s v="Wrap Bag"/>
    <x v="351"/>
    <n v="89481"/>
    <n v="0.38"/>
    <x v="0"/>
    <x v="0"/>
    <x v="44"/>
    <s v="Caldwell"/>
    <n v="83605"/>
    <x v="14"/>
    <n v="2015"/>
    <x v="5"/>
    <n v="12"/>
    <d v="2015-03-19T00:00:00"/>
    <n v="7"/>
    <n v="218.23319999999995"/>
    <n v="10"/>
    <x v="1530"/>
    <x v="0"/>
    <s v="Megan York Accessory41 United States"/>
    <s v="Acce"/>
  </r>
  <r>
    <n v="21323"/>
    <x v="3"/>
    <n v="0.01"/>
    <n v="220.98"/>
    <n v="64.66"/>
    <n v="2745"/>
    <s v="Arnold Gay"/>
    <x v="1"/>
    <s v="Corporate"/>
    <x v="1"/>
    <x v="14"/>
    <s v="Jumbo Box"/>
    <x v="808"/>
    <n v="86184"/>
    <n v="0.62"/>
    <x v="0"/>
    <x v="0"/>
    <x v="28"/>
    <s v="Chandler"/>
    <n v="85224"/>
    <x v="103"/>
    <n v="2015"/>
    <x v="5"/>
    <n v="18"/>
    <d v="2015-03-19T00:00:00"/>
    <n v="1"/>
    <n v="1049.03"/>
    <n v="11"/>
    <x v="1531"/>
    <x v="0"/>
    <s v="Arnold Gay Bush Cubix Collection Bookcases, Fully Assembled United States"/>
    <s v="Bush"/>
  </r>
  <r>
    <n v="4949"/>
    <x v="3"/>
    <n v="0.08"/>
    <n v="9.98"/>
    <n v="12.52"/>
    <n v="2747"/>
    <s v="Brian Grady"/>
    <x v="2"/>
    <s v="Corporate"/>
    <x v="1"/>
    <x v="2"/>
    <s v="Small Box"/>
    <x v="809"/>
    <n v="35200"/>
    <n v="0.56999999999999995"/>
    <x v="0"/>
    <x v="1"/>
    <x v="4"/>
    <s v="New York City"/>
    <n v="10115"/>
    <x v="64"/>
    <n v="2015"/>
    <x v="2"/>
    <n v="5"/>
    <d v="2015-02-07T00:00:00"/>
    <n v="2"/>
    <n v="-102.93"/>
    <n v="15"/>
    <x v="1532"/>
    <x v="1"/>
    <s v="Brian Grady Eldon® Expressions™ Wood and Plastic Desk Accessories, Oak United States"/>
    <s v="Eldo"/>
  </r>
  <r>
    <n v="3323"/>
    <x v="3"/>
    <n v="0.01"/>
    <n v="220.98"/>
    <n v="64.66"/>
    <n v="2747"/>
    <s v="Brian Grady"/>
    <x v="1"/>
    <s v="Corporate"/>
    <x v="1"/>
    <x v="14"/>
    <s v="Jumbo Box"/>
    <x v="808"/>
    <n v="23751"/>
    <n v="0.62"/>
    <x v="0"/>
    <x v="1"/>
    <x v="4"/>
    <s v="New York City"/>
    <n v="10115"/>
    <x v="103"/>
    <n v="2015"/>
    <x v="5"/>
    <n v="18"/>
    <d v="2015-03-19T00:00:00"/>
    <n v="1"/>
    <n v="1049.03"/>
    <n v="44"/>
    <x v="1533"/>
    <x v="0"/>
    <s v="Brian Grady Bush Cubix Collection Bookcases, Fully Assembled United States"/>
    <s v="Bush"/>
  </r>
  <r>
    <n v="23271"/>
    <x v="2"/>
    <n v="0.02"/>
    <n v="161.55000000000001"/>
    <n v="19.989999999999998"/>
    <n v="2750"/>
    <s v="Allen Nash"/>
    <x v="2"/>
    <s v="Small Business"/>
    <x v="0"/>
    <x v="10"/>
    <s v="Small Box"/>
    <x v="40"/>
    <n v="91424"/>
    <n v="0.66"/>
    <x v="0"/>
    <x v="3"/>
    <x v="8"/>
    <s v="Waynesboro"/>
    <n v="22980"/>
    <x v="129"/>
    <n v="2015"/>
    <x v="5"/>
    <n v="8"/>
    <d v="2015-03-08T00:00:00"/>
    <n v="0"/>
    <n v="664.51800000000003"/>
    <n v="4"/>
    <x v="1534"/>
    <x v="0"/>
    <s v="Allen Nash Fellowes Super Stor/Drawer® Files United States"/>
    <s v="Fell"/>
  </r>
  <r>
    <n v="21630"/>
    <x v="3"/>
    <n v="0.08"/>
    <n v="22.01"/>
    <n v="5.53"/>
    <n v="2760"/>
    <s v="Evan Adkins"/>
    <x v="2"/>
    <s v="Corporate"/>
    <x v="0"/>
    <x v="0"/>
    <s v="Small Pack"/>
    <x v="694"/>
    <n v="90724"/>
    <n v="0.59"/>
    <x v="0"/>
    <x v="1"/>
    <x v="18"/>
    <s v="Waterbury"/>
    <n v="6708"/>
    <x v="126"/>
    <n v="2015"/>
    <x v="4"/>
    <n v="22"/>
    <d v="2015-04-24T00:00:00"/>
    <n v="2"/>
    <n v="105.7"/>
    <n v="11"/>
    <x v="1535"/>
    <x v="0"/>
    <s v="Evan Adkins Boston 16801 Nautilus™ Battery Pencil Sharpener United States"/>
    <s v="Bost"/>
  </r>
  <r>
    <n v="21629"/>
    <x v="3"/>
    <n v="0.02"/>
    <n v="29.74"/>
    <n v="6.64"/>
    <n v="2764"/>
    <s v="Arnold Johnson"/>
    <x v="2"/>
    <s v="Corporate"/>
    <x v="0"/>
    <x v="10"/>
    <s v="Small Box"/>
    <x v="810"/>
    <n v="90724"/>
    <n v="0.7"/>
    <x v="0"/>
    <x v="1"/>
    <x v="2"/>
    <s v="Hackensack"/>
    <n v="7601"/>
    <x v="126"/>
    <n v="2015"/>
    <x v="4"/>
    <n v="22"/>
    <d v="2015-04-22T00:00:00"/>
    <n v="0"/>
    <n v="-21.06"/>
    <n v="4"/>
    <x v="1536"/>
    <x v="1"/>
    <s v="Arnold Johnson Acco Perma® 2700 Stacking Storage Drawers United States"/>
    <s v="Acco"/>
  </r>
  <r>
    <n v="26156"/>
    <x v="4"/>
    <n v="0.03"/>
    <n v="5.85"/>
    <n v="2.27"/>
    <n v="2765"/>
    <s v="Tracy Schultz"/>
    <x v="2"/>
    <s v="Corporate"/>
    <x v="0"/>
    <x v="0"/>
    <s v="Wrap Bag"/>
    <x v="811"/>
    <n v="90725"/>
    <n v="0.56000000000000005"/>
    <x v="0"/>
    <x v="1"/>
    <x v="2"/>
    <s v="Lindenwold"/>
    <n v="8021"/>
    <x v="5"/>
    <n v="2015"/>
    <x v="3"/>
    <n v="28"/>
    <d v="2015-05-30T00:00:00"/>
    <n v="2"/>
    <n v="-5.08"/>
    <n v="7"/>
    <x v="1537"/>
    <x v="1"/>
    <s v="Tracy Schultz Dixon My First Ticonderoga Pencil, #2 United States"/>
    <s v="Dixo"/>
  </r>
  <r>
    <n v="23342"/>
    <x v="2"/>
    <n v="0.02"/>
    <n v="11.55"/>
    <n v="2.36"/>
    <n v="2770"/>
    <s v="Joel Burnette"/>
    <x v="2"/>
    <s v="Corporate"/>
    <x v="0"/>
    <x v="0"/>
    <s v="Wrap Bag"/>
    <x v="99"/>
    <n v="88975"/>
    <n v="0.55000000000000004"/>
    <x v="0"/>
    <x v="3"/>
    <x v="29"/>
    <s v="Dunwoody"/>
    <n v="30338"/>
    <x v="129"/>
    <n v="2015"/>
    <x v="5"/>
    <n v="8"/>
    <d v="2015-03-10T00:00:00"/>
    <n v="2"/>
    <n v="1289.3819999999998"/>
    <n v="14"/>
    <x v="1538"/>
    <x v="0"/>
    <s v="Joel Burnette Newell 309 United States"/>
    <s v="Newe"/>
  </r>
  <r>
    <n v="26157"/>
    <x v="0"/>
    <n v="7.0000000000000007E-2"/>
    <n v="177.98"/>
    <n v="0.99"/>
    <n v="2771"/>
    <s v="Kevin Wolfe"/>
    <x v="2"/>
    <s v="Corporate"/>
    <x v="0"/>
    <x v="15"/>
    <s v="Small Box"/>
    <x v="529"/>
    <n v="88974"/>
    <n v="0.56000000000000005"/>
    <x v="0"/>
    <x v="3"/>
    <x v="29"/>
    <s v="East Point"/>
    <n v="30344"/>
    <x v="1"/>
    <n v="2015"/>
    <x v="1"/>
    <n v="13"/>
    <d v="2015-06-13T00:00:00"/>
    <n v="0"/>
    <n v="-191.548"/>
    <n v="3"/>
    <x v="1539"/>
    <x v="1"/>
    <s v="Kevin Wolfe Kensington 7 Outlet MasterPiece Power Center United States"/>
    <s v="Kens"/>
  </r>
  <r>
    <n v="24523"/>
    <x v="1"/>
    <n v="0.1"/>
    <n v="5.18"/>
    <n v="5.74"/>
    <n v="2773"/>
    <s v="Christina Zhu"/>
    <x v="2"/>
    <s v="Corporate"/>
    <x v="0"/>
    <x v="8"/>
    <s v="Small Box"/>
    <x v="314"/>
    <n v="91584"/>
    <n v="0.36"/>
    <x v="0"/>
    <x v="0"/>
    <x v="1"/>
    <s v="Dublin"/>
    <n v="94568"/>
    <x v="173"/>
    <n v="2015"/>
    <x v="5"/>
    <n v="26"/>
    <d v="2015-03-28T00:00:00"/>
    <n v="2"/>
    <n v="-29.003"/>
    <n v="2"/>
    <x v="1540"/>
    <x v="1"/>
    <s v="Christina Zhu Wilson Jones Impact Binders United States"/>
    <s v="Wils"/>
  </r>
  <r>
    <n v="20956"/>
    <x v="4"/>
    <n v="7.0000000000000007E-2"/>
    <n v="574.74"/>
    <n v="24.49"/>
    <n v="2775"/>
    <s v="Theodore Rubin"/>
    <x v="2"/>
    <s v="Consumer"/>
    <x v="2"/>
    <x v="6"/>
    <s v="Large Box"/>
    <x v="81"/>
    <n v="91229"/>
    <n v="0.37"/>
    <x v="0"/>
    <x v="2"/>
    <x v="12"/>
    <s v="Franklin Park"/>
    <n v="60131"/>
    <x v="111"/>
    <n v="2015"/>
    <x v="0"/>
    <n v="30"/>
    <d v="2015-02-04T00:00:00"/>
    <n v="5"/>
    <n v="2860.9331999999995"/>
    <n v="8"/>
    <x v="1541"/>
    <x v="0"/>
    <s v="Theodore Rubin Polycom ViaVideo™ Desktop Video Communications Unit United States"/>
    <s v="Poly"/>
  </r>
  <r>
    <n v="24122"/>
    <x v="2"/>
    <n v="0.03"/>
    <n v="350.98"/>
    <n v="30"/>
    <n v="2776"/>
    <s v="April Henson"/>
    <x v="1"/>
    <s v="Consumer"/>
    <x v="1"/>
    <x v="1"/>
    <s v="Jumbo Drum"/>
    <x v="309"/>
    <n v="91228"/>
    <n v="0.61"/>
    <x v="0"/>
    <x v="1"/>
    <x v="30"/>
    <s v="Gaithersburg"/>
    <n v="20877"/>
    <x v="38"/>
    <n v="2015"/>
    <x v="0"/>
    <n v="12"/>
    <d v="2015-01-15T00:00:00"/>
    <n v="3"/>
    <n v="2692.4420999999998"/>
    <n v="11"/>
    <x v="1542"/>
    <x v="0"/>
    <s v="April Henson Office Star - Professional Matrix Back Chair with 2-to-1 Synchro Tilt and Mesh Fabric Seat United States"/>
    <s v="Offi"/>
  </r>
  <r>
    <n v="24123"/>
    <x v="2"/>
    <n v="0.04"/>
    <n v="1.68"/>
    <n v="1"/>
    <n v="2776"/>
    <s v="April Henson"/>
    <x v="2"/>
    <s v="Consumer"/>
    <x v="0"/>
    <x v="0"/>
    <s v="Wrap Bag"/>
    <x v="812"/>
    <n v="91228"/>
    <n v="0.35"/>
    <x v="0"/>
    <x v="1"/>
    <x v="30"/>
    <s v="Gaithersburg"/>
    <n v="20877"/>
    <x v="38"/>
    <n v="2015"/>
    <x v="0"/>
    <n v="12"/>
    <d v="2015-01-14T00:00:00"/>
    <n v="2"/>
    <n v="2.0672000000000001"/>
    <n v="8"/>
    <x v="1543"/>
    <x v="0"/>
    <s v="April Henson Prang Dustless Chalk Sticks United States"/>
    <s v="Pran"/>
  </r>
  <r>
    <n v="20097"/>
    <x v="0"/>
    <n v="0.05"/>
    <n v="205.99"/>
    <n v="8.99"/>
    <n v="2778"/>
    <s v="Alison Jones"/>
    <x v="0"/>
    <s v="Consumer"/>
    <x v="2"/>
    <x v="5"/>
    <s v="Small Box"/>
    <x v="813"/>
    <n v="87160"/>
    <n v="0.57999999999999996"/>
    <x v="0"/>
    <x v="3"/>
    <x v="24"/>
    <s v="Wilmington"/>
    <n v="28403"/>
    <x v="143"/>
    <n v="2015"/>
    <x v="2"/>
    <n v="11"/>
    <d v="2015-02-12T00:00:00"/>
    <n v="1"/>
    <n v="111.05249999999999"/>
    <n v="12"/>
    <x v="1544"/>
    <x v="0"/>
    <s v="Alison Jones Talkabout T8097 United States"/>
    <s v="Talk"/>
  </r>
  <r>
    <n v="20098"/>
    <x v="0"/>
    <n v="0.08"/>
    <n v="205.99"/>
    <n v="8.99"/>
    <n v="2778"/>
    <s v="Alison Jones"/>
    <x v="2"/>
    <s v="Consumer"/>
    <x v="2"/>
    <x v="5"/>
    <s v="Small Box"/>
    <x v="20"/>
    <n v="87160"/>
    <n v="0.56000000000000005"/>
    <x v="0"/>
    <x v="3"/>
    <x v="24"/>
    <s v="Wilmington"/>
    <n v="28403"/>
    <x v="143"/>
    <n v="2015"/>
    <x v="2"/>
    <n v="11"/>
    <d v="2015-02-12T00:00:00"/>
    <n v="1"/>
    <n v="-1963.752"/>
    <n v="5"/>
    <x v="1545"/>
    <x v="1"/>
    <s v="Alison Jones TimeportP7382 United States"/>
    <s v="Time"/>
  </r>
  <r>
    <n v="21707"/>
    <x v="2"/>
    <n v="0.01"/>
    <n v="35.99"/>
    <n v="5.99"/>
    <n v="2779"/>
    <s v="Jacob Burgess"/>
    <x v="2"/>
    <s v="Corporate"/>
    <x v="2"/>
    <x v="5"/>
    <s v="Wrap Bag"/>
    <x v="351"/>
    <n v="87161"/>
    <n v="0.38"/>
    <x v="0"/>
    <x v="3"/>
    <x v="24"/>
    <s v="Wilson"/>
    <n v="27893"/>
    <x v="164"/>
    <n v="2015"/>
    <x v="1"/>
    <n v="11"/>
    <d v="2015-06-12T00:00:00"/>
    <n v="1"/>
    <n v="-60.704000000000001"/>
    <n v="11"/>
    <x v="1546"/>
    <x v="1"/>
    <s v="Jacob Burgess Accessory41 United States"/>
    <s v="Acce"/>
  </r>
  <r>
    <n v="22095"/>
    <x v="4"/>
    <n v="0.09"/>
    <n v="2.16"/>
    <n v="6.05"/>
    <n v="2781"/>
    <s v="Kelly Byers"/>
    <x v="2"/>
    <s v="Consumer"/>
    <x v="0"/>
    <x v="8"/>
    <s v="Small Box"/>
    <x v="542"/>
    <n v="87162"/>
    <n v="0.37"/>
    <x v="0"/>
    <x v="0"/>
    <x v="6"/>
    <s v="Woodburn"/>
    <n v="97071"/>
    <x v="70"/>
    <n v="2015"/>
    <x v="0"/>
    <n v="31"/>
    <d v="2015-02-04T00:00:00"/>
    <n v="4"/>
    <n v="-37.789000000000001"/>
    <n v="2"/>
    <x v="1547"/>
    <x v="1"/>
    <s v="Kelly Byers Peel &amp; Stick Add-On Corner Pockets United States"/>
    <s v="Peel"/>
  </r>
  <r>
    <n v="22096"/>
    <x v="4"/>
    <n v="0.03"/>
    <n v="808.49"/>
    <n v="55.3"/>
    <n v="2781"/>
    <s v="Kelly Byers"/>
    <x v="1"/>
    <s v="Consumer"/>
    <x v="2"/>
    <x v="6"/>
    <s v="Jumbo Drum"/>
    <x v="814"/>
    <n v="87162"/>
    <n v="0.4"/>
    <x v="0"/>
    <x v="0"/>
    <x v="6"/>
    <s v="Woodburn"/>
    <n v="97071"/>
    <x v="70"/>
    <n v="2015"/>
    <x v="0"/>
    <n v="31"/>
    <d v="2015-02-07T00:00:00"/>
    <n v="7"/>
    <n v="7576.11"/>
    <n v="11"/>
    <x v="1548"/>
    <x v="0"/>
    <s v="Kelly Byers Hewlett-Packard Business Color Inkjet 3000 [N, DTN] Series Printers United States"/>
    <s v="Hewl"/>
  </r>
  <r>
    <n v="22097"/>
    <x v="4"/>
    <n v="0"/>
    <n v="6.48"/>
    <n v="8.19"/>
    <n v="2781"/>
    <s v="Kelly Byers"/>
    <x v="2"/>
    <s v="Consumer"/>
    <x v="0"/>
    <x v="7"/>
    <s v="Small Box"/>
    <x v="815"/>
    <n v="87162"/>
    <n v="0.37"/>
    <x v="0"/>
    <x v="0"/>
    <x v="6"/>
    <s v="Woodburn"/>
    <n v="97071"/>
    <x v="70"/>
    <n v="2015"/>
    <x v="0"/>
    <n v="31"/>
    <d v="2015-02-07T00:00:00"/>
    <n v="7"/>
    <n v="-43.26"/>
    <n v="3"/>
    <x v="1549"/>
    <x v="1"/>
    <s v="Kelly Byers Xerox 217 United States"/>
    <s v="Xero"/>
  </r>
  <r>
    <n v="21587"/>
    <x v="1"/>
    <n v="0.01"/>
    <n v="47.98"/>
    <n v="3.61"/>
    <n v="2787"/>
    <s v="Rodney Kearney"/>
    <x v="0"/>
    <s v="Consumer"/>
    <x v="2"/>
    <x v="13"/>
    <s v="Small Pack"/>
    <x v="367"/>
    <n v="91316"/>
    <n v="0.71"/>
    <x v="0"/>
    <x v="3"/>
    <x v="11"/>
    <s v="Metairie"/>
    <n v="70003"/>
    <x v="14"/>
    <n v="2015"/>
    <x v="5"/>
    <n v="12"/>
    <d v="2015-03-13T00:00:00"/>
    <n v="1"/>
    <n v="-44.436"/>
    <n v="8"/>
    <x v="1550"/>
    <x v="1"/>
    <s v="Rodney Kearney DS/HD IBM Formatted Diskettes, 200/Pack - Staples United States"/>
    <s v="DS/H"/>
  </r>
  <r>
    <n v="19860"/>
    <x v="2"/>
    <n v="0.09"/>
    <n v="2.88"/>
    <n v="0.7"/>
    <n v="2791"/>
    <s v="Dawn Larson"/>
    <x v="2"/>
    <s v="Corporate"/>
    <x v="0"/>
    <x v="0"/>
    <s v="Wrap Bag"/>
    <x v="816"/>
    <n v="88758"/>
    <n v="0.56000000000000005"/>
    <x v="0"/>
    <x v="2"/>
    <x v="22"/>
    <s v="Madison Heights"/>
    <n v="48071"/>
    <x v="43"/>
    <n v="2015"/>
    <x v="0"/>
    <n v="15"/>
    <d v="2015-01-15T00:00:00"/>
    <n v="0"/>
    <n v="4.8499999999999996"/>
    <n v="7"/>
    <x v="1551"/>
    <x v="0"/>
    <s v="Dawn Larson Newell 346 United States"/>
    <s v="Newe"/>
  </r>
  <r>
    <n v="18361"/>
    <x v="3"/>
    <n v="0.06"/>
    <n v="2.61"/>
    <n v="0.5"/>
    <n v="2794"/>
    <s v="Connie Bunn"/>
    <x v="2"/>
    <s v="Corporate"/>
    <x v="0"/>
    <x v="9"/>
    <s v="Small Box"/>
    <x v="317"/>
    <n v="87554"/>
    <n v="0.39"/>
    <x v="0"/>
    <x v="2"/>
    <x v="25"/>
    <s v="Marshalltown"/>
    <n v="50158"/>
    <x v="80"/>
    <n v="2015"/>
    <x v="5"/>
    <n v="20"/>
    <d v="2015-03-22T00:00:00"/>
    <n v="2"/>
    <n v="3.5948999999999995"/>
    <n v="2"/>
    <x v="1552"/>
    <x v="0"/>
    <s v="Connie Bunn Avery 479 United States"/>
    <s v="Aver"/>
  </r>
  <r>
    <n v="18895"/>
    <x v="0"/>
    <n v="7.0000000000000007E-2"/>
    <n v="4.76"/>
    <n v="0.88"/>
    <n v="2794"/>
    <s v="Connie Bunn"/>
    <x v="2"/>
    <s v="Corporate"/>
    <x v="0"/>
    <x v="7"/>
    <s v="Wrap Bag"/>
    <x v="817"/>
    <n v="87555"/>
    <n v="0.39"/>
    <x v="0"/>
    <x v="2"/>
    <x v="25"/>
    <s v="Marshalltown"/>
    <n v="50158"/>
    <x v="31"/>
    <n v="2015"/>
    <x v="1"/>
    <n v="7"/>
    <d v="2015-06-07T00:00:00"/>
    <n v="0"/>
    <n v="15.8148"/>
    <n v="5"/>
    <x v="1553"/>
    <x v="0"/>
    <s v="Connie Bunn Wirebound Voice Message Log Book United States"/>
    <s v="Wire"/>
  </r>
  <r>
    <n v="19486"/>
    <x v="4"/>
    <n v="0.04"/>
    <n v="3.57"/>
    <n v="4.17"/>
    <n v="2795"/>
    <s v="Harry Burns"/>
    <x v="2"/>
    <s v="Corporate"/>
    <x v="0"/>
    <x v="0"/>
    <s v="Small Pack"/>
    <x v="818"/>
    <n v="87556"/>
    <n v="0.59"/>
    <x v="0"/>
    <x v="2"/>
    <x v="25"/>
    <s v="Mason City"/>
    <n v="50401"/>
    <x v="161"/>
    <n v="2015"/>
    <x v="0"/>
    <n v="26"/>
    <d v="2015-01-28T00:00:00"/>
    <n v="2"/>
    <n v="-69.91"/>
    <n v="8"/>
    <x v="1554"/>
    <x v="1"/>
    <s v="Harry Burns Barrel Sharpener United States"/>
    <s v="Barr"/>
  </r>
  <r>
    <n v="19487"/>
    <x v="4"/>
    <n v="0.05"/>
    <n v="200.99"/>
    <n v="4.2"/>
    <n v="2795"/>
    <s v="Harry Burns"/>
    <x v="2"/>
    <s v="Corporate"/>
    <x v="2"/>
    <x v="5"/>
    <s v="Small Box"/>
    <x v="186"/>
    <n v="87556"/>
    <n v="0.59"/>
    <x v="0"/>
    <x v="2"/>
    <x v="25"/>
    <s v="Mason City"/>
    <n v="50401"/>
    <x v="161"/>
    <n v="2015"/>
    <x v="0"/>
    <n v="26"/>
    <d v="2015-01-30T00:00:00"/>
    <n v="4"/>
    <n v="1630.5251999999998"/>
    <n v="14"/>
    <x v="1555"/>
    <x v="0"/>
    <s v="Harry Burns 2160i United States"/>
    <s v="2160"/>
  </r>
  <r>
    <n v="19488"/>
    <x v="4"/>
    <n v="7.0000000000000007E-2"/>
    <n v="195.99"/>
    <n v="8.99"/>
    <n v="2795"/>
    <s v="Harry Burns"/>
    <x v="2"/>
    <s v="Corporate"/>
    <x v="2"/>
    <x v="5"/>
    <s v="Small Box"/>
    <x v="819"/>
    <n v="87556"/>
    <n v="0.57999999999999996"/>
    <x v="0"/>
    <x v="2"/>
    <x v="25"/>
    <s v="Mason City"/>
    <n v="50401"/>
    <x v="161"/>
    <n v="2015"/>
    <x v="0"/>
    <n v="26"/>
    <d v="2015-01-26T00:00:00"/>
    <n v="0"/>
    <n v="-457.16"/>
    <n v="2"/>
    <x v="1556"/>
    <x v="1"/>
    <s v="Harry Burns A1228 United States"/>
    <s v="A122"/>
  </r>
  <r>
    <n v="23351"/>
    <x v="3"/>
    <n v="0.02"/>
    <n v="30.44"/>
    <n v="1.49"/>
    <n v="2796"/>
    <s v="Cindy McLeod"/>
    <x v="2"/>
    <s v="Corporate"/>
    <x v="0"/>
    <x v="8"/>
    <s v="Small Box"/>
    <x v="820"/>
    <n v="87553"/>
    <n v="0.37"/>
    <x v="0"/>
    <x v="2"/>
    <x v="25"/>
    <s v="Sioux City"/>
    <n v="51106"/>
    <x v="72"/>
    <n v="2015"/>
    <x v="0"/>
    <n v="21"/>
    <d v="2015-01-23T00:00:00"/>
    <n v="2"/>
    <n v="266.76089999999999"/>
    <n v="12"/>
    <x v="1557"/>
    <x v="0"/>
    <s v="Cindy McLeod Premier Elliptical Ring Binder, Black United States"/>
    <s v="Prem"/>
  </r>
  <r>
    <n v="22787"/>
    <x v="3"/>
    <n v="0"/>
    <n v="5.0199999999999996"/>
    <n v="5.14"/>
    <n v="2797"/>
    <s v="Cameron Kendall"/>
    <x v="2"/>
    <s v="Consumer"/>
    <x v="2"/>
    <x v="13"/>
    <s v="Small Pack"/>
    <x v="301"/>
    <n v="87552"/>
    <n v="0.79"/>
    <x v="0"/>
    <x v="1"/>
    <x v="19"/>
    <s v="Pittsburgh"/>
    <n v="15122"/>
    <x v="56"/>
    <n v="2015"/>
    <x v="0"/>
    <n v="10"/>
    <d v="2015-01-11T00:00:00"/>
    <n v="1"/>
    <n v="-159.30279999999999"/>
    <n v="8"/>
    <x v="1558"/>
    <x v="1"/>
    <s v="Cameron Kendall Imation 3.5, DISKETTE 44766 HGHLD3.52HD/FM, 10/Pack United States"/>
    <s v="Imat"/>
  </r>
  <r>
    <n v="23350"/>
    <x v="3"/>
    <n v="0.02"/>
    <n v="4.91"/>
    <n v="0.5"/>
    <n v="2797"/>
    <s v="Cameron Kendall"/>
    <x v="2"/>
    <s v="Corporate"/>
    <x v="0"/>
    <x v="9"/>
    <s v="Small Box"/>
    <x v="550"/>
    <n v="87553"/>
    <n v="0.36"/>
    <x v="0"/>
    <x v="1"/>
    <x v="19"/>
    <s v="Pittsburgh"/>
    <n v="15122"/>
    <x v="72"/>
    <n v="2015"/>
    <x v="0"/>
    <n v="21"/>
    <d v="2015-01-22T00:00:00"/>
    <n v="1"/>
    <n v="29.883900000000001"/>
    <n v="9"/>
    <x v="1559"/>
    <x v="0"/>
    <s v="Cameron Kendall Avery 508 United States"/>
    <s v="Aver"/>
  </r>
  <r>
    <n v="20618"/>
    <x v="4"/>
    <n v="0"/>
    <n v="17.52"/>
    <n v="8.17"/>
    <n v="2801"/>
    <s v="Jimmy Wang"/>
    <x v="2"/>
    <s v="Home Office"/>
    <x v="0"/>
    <x v="15"/>
    <s v="Medium Box"/>
    <x v="821"/>
    <n v="91049"/>
    <n v="0.5"/>
    <x v="0"/>
    <x v="0"/>
    <x v="28"/>
    <s v="Chandler"/>
    <n v="85224"/>
    <x v="162"/>
    <n v="2015"/>
    <x v="1"/>
    <n v="28"/>
    <d v="2015-07-03T00:00:00"/>
    <n v="5"/>
    <n v="52.763999999999996"/>
    <n v="15"/>
    <x v="1560"/>
    <x v="0"/>
    <s v="Jimmy Wang Bionaire 99.97% HEPA Air Cleaner United States"/>
    <s v="Bion"/>
  </r>
  <r>
    <n v="18070"/>
    <x v="3"/>
    <n v="7.0000000000000007E-2"/>
    <n v="500.98"/>
    <n v="28.14"/>
    <n v="2803"/>
    <s v="Catherine Dorsey Burnett"/>
    <x v="1"/>
    <s v="Small Business"/>
    <x v="2"/>
    <x v="6"/>
    <s v="Jumbo Drum"/>
    <x v="822"/>
    <n v="86227"/>
    <n v="0.38"/>
    <x v="0"/>
    <x v="0"/>
    <x v="1"/>
    <s v="East Los Angeles"/>
    <n v="90022"/>
    <x v="64"/>
    <n v="2015"/>
    <x v="2"/>
    <n v="5"/>
    <d v="2015-02-06T00:00:00"/>
    <n v="1"/>
    <n v="2699.9838"/>
    <n v="10"/>
    <x v="1561"/>
    <x v="0"/>
    <s v="Catherine Dorsey Burnett Hewlett-Packard cp1700 [D, PS] Series Color Inkjet Printers United States"/>
    <s v="Hewl"/>
  </r>
  <r>
    <n v="18071"/>
    <x v="3"/>
    <n v="0.1"/>
    <n v="178.47"/>
    <n v="19.989999999999998"/>
    <n v="2803"/>
    <s v="Catherine Dorsey Burnett"/>
    <x v="2"/>
    <s v="Small Business"/>
    <x v="0"/>
    <x v="10"/>
    <s v="Small Box"/>
    <x v="179"/>
    <n v="86227"/>
    <n v="0.55000000000000004"/>
    <x v="0"/>
    <x v="0"/>
    <x v="1"/>
    <s v="East Los Angeles"/>
    <n v="90022"/>
    <x v="64"/>
    <n v="2015"/>
    <x v="2"/>
    <n v="5"/>
    <d v="2015-02-07T00:00:00"/>
    <n v="2"/>
    <n v="-170.98"/>
    <n v="1"/>
    <x v="1562"/>
    <x v="1"/>
    <s v="Catherine Dorsey Burnett Hot File® 7-Pocket, Floor Stand United States"/>
    <s v="Hot "/>
  </r>
  <r>
    <n v="24604"/>
    <x v="3"/>
    <n v="7.0000000000000007E-2"/>
    <n v="30.56"/>
    <n v="2.99"/>
    <n v="2813"/>
    <s v="Marjorie Burnette"/>
    <x v="2"/>
    <s v="Corporate"/>
    <x v="0"/>
    <x v="8"/>
    <s v="Small Box"/>
    <x v="823"/>
    <n v="88819"/>
    <n v="0.35"/>
    <x v="0"/>
    <x v="3"/>
    <x v="20"/>
    <s v="Cleveland"/>
    <n v="37311"/>
    <x v="131"/>
    <n v="2015"/>
    <x v="2"/>
    <n v="7"/>
    <d v="2015-02-07T00:00:00"/>
    <n v="0"/>
    <n v="-95.618600000000015"/>
    <n v="12"/>
    <x v="1563"/>
    <x v="1"/>
    <s v="Marjorie Burnette Surelock™ Post Binders United States"/>
    <s v="Sure"/>
  </r>
  <r>
    <n v="24044"/>
    <x v="0"/>
    <n v="0.05"/>
    <n v="4.71"/>
    <n v="0.7"/>
    <n v="2817"/>
    <s v="Paul W French"/>
    <x v="0"/>
    <s v="Corporate"/>
    <x v="0"/>
    <x v="3"/>
    <s v="Wrap Bag"/>
    <x v="444"/>
    <n v="89743"/>
    <n v="0.8"/>
    <x v="0"/>
    <x v="1"/>
    <x v="10"/>
    <s v="Newark"/>
    <n v="43055"/>
    <x v="144"/>
    <n v="2015"/>
    <x v="1"/>
    <n v="1"/>
    <d v="2015-06-02T00:00:00"/>
    <n v="1"/>
    <n v="-2.3760000000000003"/>
    <n v="2"/>
    <x v="1564"/>
    <x v="1"/>
    <s v="Paul W French Plymouth Boxed Rubber Bands by Plymouth United States"/>
    <s v="Plym"/>
  </r>
  <r>
    <n v="24045"/>
    <x v="0"/>
    <n v="0.04"/>
    <n v="55.99"/>
    <n v="1.25"/>
    <n v="2817"/>
    <s v="Paul W French"/>
    <x v="0"/>
    <s v="Corporate"/>
    <x v="2"/>
    <x v="5"/>
    <s v="Small Pack"/>
    <x v="824"/>
    <n v="89743"/>
    <n v="0.35"/>
    <x v="0"/>
    <x v="1"/>
    <x v="10"/>
    <s v="Newark"/>
    <n v="43055"/>
    <x v="144"/>
    <n v="2015"/>
    <x v="1"/>
    <n v="1"/>
    <d v="2015-06-02T00:00:00"/>
    <n v="1"/>
    <n v="-18.3216"/>
    <n v="3"/>
    <x v="1565"/>
    <x v="1"/>
    <s v="Paul W French Accessory32 United States"/>
    <s v="Acce"/>
  </r>
  <r>
    <n v="24373"/>
    <x v="4"/>
    <n v="0.08"/>
    <n v="6.48"/>
    <n v="2.74"/>
    <n v="2820"/>
    <s v="Laurence Simon"/>
    <x v="2"/>
    <s v="Home Office"/>
    <x v="2"/>
    <x v="13"/>
    <s v="Small Pack"/>
    <x v="584"/>
    <n v="87899"/>
    <n v="0.71"/>
    <x v="0"/>
    <x v="2"/>
    <x v="33"/>
    <s v="Oakville"/>
    <n v="63129"/>
    <x v="16"/>
    <n v="2015"/>
    <x v="3"/>
    <n v="10"/>
    <d v="2015-05-12T00:00:00"/>
    <n v="2"/>
    <n v="-82.64"/>
    <n v="18"/>
    <x v="1566"/>
    <x v="1"/>
    <s v="Laurence Simon Sony MFD2HD Formatted Diskettes, 10/Pack United States"/>
    <s v="Sony"/>
  </r>
  <r>
    <n v="24746"/>
    <x v="1"/>
    <n v="0.1"/>
    <n v="22.01"/>
    <n v="5.53"/>
    <n v="2820"/>
    <s v="Laurence Simon"/>
    <x v="2"/>
    <s v="Home Office"/>
    <x v="0"/>
    <x v="0"/>
    <s v="Small Pack"/>
    <x v="694"/>
    <n v="87900"/>
    <n v="0.59"/>
    <x v="0"/>
    <x v="2"/>
    <x v="33"/>
    <s v="Oakville"/>
    <n v="63129"/>
    <x v="101"/>
    <n v="2015"/>
    <x v="0"/>
    <n v="14"/>
    <d v="2015-01-15T00:00:00"/>
    <n v="1"/>
    <n v="31.59"/>
    <n v="14"/>
    <x v="1567"/>
    <x v="0"/>
    <s v="Laurence Simon Boston 16801 Nautilus™ Battery Pencil Sharpener United States"/>
    <s v="Bost"/>
  </r>
  <r>
    <n v="23803"/>
    <x v="4"/>
    <n v="0.02"/>
    <n v="21.98"/>
    <n v="2.87"/>
    <n v="2823"/>
    <s v="Max Hurley"/>
    <x v="2"/>
    <s v="Corporate"/>
    <x v="0"/>
    <x v="0"/>
    <s v="Small Pack"/>
    <x v="825"/>
    <n v="87240"/>
    <n v="0.55000000000000004"/>
    <x v="0"/>
    <x v="0"/>
    <x v="34"/>
    <s v="North Las Vegas"/>
    <n v="89031"/>
    <x v="122"/>
    <n v="2015"/>
    <x v="4"/>
    <n v="30"/>
    <d v="2015-05-02T00:00:00"/>
    <n v="2"/>
    <n v="165.6345"/>
    <n v="11"/>
    <x v="1568"/>
    <x v="0"/>
    <s v="Max Hurley Panasonic KP-310 Heavy-Duty Electric Pencil Sharpener United States"/>
    <s v="Pana"/>
  </r>
  <r>
    <n v="22660"/>
    <x v="4"/>
    <n v="0.02"/>
    <n v="27.48"/>
    <n v="4"/>
    <n v="2825"/>
    <s v="Carole Rosen"/>
    <x v="2"/>
    <s v="Consumer"/>
    <x v="2"/>
    <x v="13"/>
    <s v="Small Box"/>
    <x v="312"/>
    <n v="89497"/>
    <n v="0.75"/>
    <x v="0"/>
    <x v="0"/>
    <x v="44"/>
    <s v="Boise"/>
    <n v="83701"/>
    <x v="135"/>
    <n v="2015"/>
    <x v="3"/>
    <n v="20"/>
    <d v="2015-05-27T00:00:00"/>
    <n v="7"/>
    <n v="19.308000000000021"/>
    <n v="3"/>
    <x v="1569"/>
    <x v="0"/>
    <s v="Carole Rosen Belkin MediaBoard 104- Keyboard United States"/>
    <s v="Belk"/>
  </r>
  <r>
    <n v="22661"/>
    <x v="4"/>
    <n v="0.08"/>
    <n v="10.06"/>
    <n v="2.06"/>
    <n v="2825"/>
    <s v="Carole Rosen"/>
    <x v="2"/>
    <s v="Consumer"/>
    <x v="0"/>
    <x v="7"/>
    <s v="Wrap Bag"/>
    <x v="85"/>
    <n v="89497"/>
    <n v="0.39"/>
    <x v="0"/>
    <x v="0"/>
    <x v="44"/>
    <s v="Boise"/>
    <n v="83701"/>
    <x v="135"/>
    <n v="2015"/>
    <x v="3"/>
    <n v="20"/>
    <d v="2015-05-24T00:00:00"/>
    <n v="4"/>
    <n v="0.32999999999999691"/>
    <n v="4"/>
    <x v="1570"/>
    <x v="0"/>
    <s v="Carole Rosen Riverleaf Stik-Withit® Designer Note Cubes® United States"/>
    <s v="Rive"/>
  </r>
  <r>
    <n v="24607"/>
    <x v="0"/>
    <n v="0.05"/>
    <n v="11.29"/>
    <n v="5.03"/>
    <n v="2828"/>
    <s v="Monica Howard"/>
    <x v="2"/>
    <s v="Corporate"/>
    <x v="0"/>
    <x v="10"/>
    <s v="Small Box"/>
    <x v="519"/>
    <n v="87720"/>
    <n v="0.59"/>
    <x v="0"/>
    <x v="0"/>
    <x v="1"/>
    <s v="El Centro"/>
    <n v="92243"/>
    <x v="153"/>
    <n v="2015"/>
    <x v="2"/>
    <n v="19"/>
    <d v="2015-02-21T00:00:00"/>
    <n v="2"/>
    <n v="-35.26"/>
    <n v="8"/>
    <x v="1571"/>
    <x v="1"/>
    <s v="Monica Howard X-Rack™ File for Hanging Folders United States"/>
    <s v="X-Ra"/>
  </r>
  <r>
    <n v="23431"/>
    <x v="3"/>
    <n v="7.0000000000000007E-2"/>
    <n v="39.479999999999997"/>
    <n v="1.99"/>
    <n v="2828"/>
    <s v="Monica Howard"/>
    <x v="2"/>
    <s v="Corporate"/>
    <x v="2"/>
    <x v="13"/>
    <s v="Small Pack"/>
    <x v="246"/>
    <n v="87721"/>
    <n v="0.54"/>
    <x v="0"/>
    <x v="0"/>
    <x v="1"/>
    <s v="El Centro"/>
    <n v="92243"/>
    <x v="144"/>
    <n v="2015"/>
    <x v="1"/>
    <n v="1"/>
    <d v="2015-06-02T00:00:00"/>
    <n v="1"/>
    <n v="322.25069999999994"/>
    <n v="12"/>
    <x v="1572"/>
    <x v="0"/>
    <s v="Monica Howard 80 Minute CD-R Spindle, 100/Pack - Staples United States"/>
    <s v="80 M"/>
  </r>
  <r>
    <n v="20594"/>
    <x v="1"/>
    <n v="0.03"/>
    <n v="140.97999999999999"/>
    <n v="36.090000000000003"/>
    <n v="2833"/>
    <s v="Tim Connolly"/>
    <x v="1"/>
    <s v="Small Business"/>
    <x v="1"/>
    <x v="14"/>
    <s v="Jumbo Box"/>
    <x v="481"/>
    <n v="91030"/>
    <n v="0.77"/>
    <x v="0"/>
    <x v="2"/>
    <x v="3"/>
    <s v="Inver Grove Heights"/>
    <n v="55076"/>
    <x v="78"/>
    <n v="2015"/>
    <x v="5"/>
    <n v="25"/>
    <d v="2015-03-27T00:00:00"/>
    <n v="2"/>
    <n v="-221.5"/>
    <n v="4"/>
    <x v="1573"/>
    <x v="1"/>
    <s v="Tim Connolly Sauder Forest Hills Library, Woodland Oak Finish United States"/>
    <s v="Saud"/>
  </r>
  <r>
    <n v="20595"/>
    <x v="1"/>
    <n v="0.08"/>
    <n v="65.989999999999995"/>
    <n v="8.99"/>
    <n v="2833"/>
    <s v="Tim Connolly"/>
    <x v="2"/>
    <s v="Small Business"/>
    <x v="2"/>
    <x v="5"/>
    <s v="Small Box"/>
    <x v="210"/>
    <n v="91030"/>
    <n v="0.56000000000000005"/>
    <x v="0"/>
    <x v="2"/>
    <x v="3"/>
    <s v="Inver Grove Heights"/>
    <n v="55076"/>
    <x v="78"/>
    <n v="2015"/>
    <x v="5"/>
    <n v="25"/>
    <d v="2015-03-26T00:00:00"/>
    <n v="1"/>
    <n v="206.352"/>
    <n v="15"/>
    <x v="1574"/>
    <x v="0"/>
    <s v="Tim Connolly Talkabout T8367 United States"/>
    <s v="Talk"/>
  </r>
  <r>
    <n v="19191"/>
    <x v="0"/>
    <n v="7.0000000000000007E-2"/>
    <n v="51.98"/>
    <n v="10.17"/>
    <n v="2837"/>
    <s v="Leslie Hawley"/>
    <x v="2"/>
    <s v="Home Office"/>
    <x v="2"/>
    <x v="6"/>
    <s v="Medium Box"/>
    <x v="415"/>
    <n v="89801"/>
    <n v="0.37"/>
    <x v="0"/>
    <x v="2"/>
    <x v="23"/>
    <s v="Tulsa"/>
    <n v="74133"/>
    <x v="129"/>
    <n v="2015"/>
    <x v="5"/>
    <n v="8"/>
    <d v="2015-03-10T00:00:00"/>
    <n v="2"/>
    <n v="439.78529999999995"/>
    <n v="13"/>
    <x v="1575"/>
    <x v="0"/>
    <s v="Leslie Hawley Canon MP25DIII Desktop Whisper-Quiet Printing Calculator United States"/>
    <s v="Cano"/>
  </r>
  <r>
    <n v="19192"/>
    <x v="0"/>
    <n v="0.1"/>
    <n v="80.97"/>
    <n v="33.6"/>
    <n v="2837"/>
    <s v="Leslie Hawley"/>
    <x v="1"/>
    <s v="Home Office"/>
    <x v="2"/>
    <x v="6"/>
    <s v="Jumbo Drum"/>
    <x v="690"/>
    <n v="89801"/>
    <n v="0.37"/>
    <x v="0"/>
    <x v="2"/>
    <x v="23"/>
    <s v="Tulsa"/>
    <n v="74133"/>
    <x v="129"/>
    <n v="2015"/>
    <x v="5"/>
    <n v="8"/>
    <d v="2015-03-11T00:00:00"/>
    <n v="3"/>
    <n v="-149.4573"/>
    <n v="3"/>
    <x v="1576"/>
    <x v="1"/>
    <s v="Leslie Hawley Lexmark Z25 Color Inkjet Printer United States"/>
    <s v="Lexm"/>
  </r>
  <r>
    <n v="18416"/>
    <x v="0"/>
    <n v="0"/>
    <n v="21.98"/>
    <n v="2.87"/>
    <n v="2840"/>
    <s v="Bob Berg"/>
    <x v="2"/>
    <s v="Corporate"/>
    <x v="0"/>
    <x v="0"/>
    <s v="Small Pack"/>
    <x v="825"/>
    <n v="87884"/>
    <n v="0.55000000000000004"/>
    <x v="0"/>
    <x v="3"/>
    <x v="26"/>
    <s v="North Miami"/>
    <n v="33161"/>
    <x v="91"/>
    <n v="2015"/>
    <x v="5"/>
    <n v="19"/>
    <d v="2015-03-20T00:00:00"/>
    <n v="1"/>
    <n v="21.095999999999997"/>
    <n v="16"/>
    <x v="1577"/>
    <x v="0"/>
    <s v="Bob Berg Panasonic KP-310 Heavy-Duty Electric Pencil Sharpener United States"/>
    <s v="Pana"/>
  </r>
  <r>
    <n v="18419"/>
    <x v="3"/>
    <n v="0.05"/>
    <n v="15.68"/>
    <n v="3.73"/>
    <n v="2840"/>
    <s v="Bob Berg"/>
    <x v="2"/>
    <s v="Corporate"/>
    <x v="1"/>
    <x v="2"/>
    <s v="Small Pack"/>
    <x v="770"/>
    <n v="87885"/>
    <n v="0.46"/>
    <x v="0"/>
    <x v="3"/>
    <x v="26"/>
    <s v="North Miami"/>
    <n v="33161"/>
    <x v="164"/>
    <n v="2015"/>
    <x v="1"/>
    <n v="11"/>
    <d v="2015-06-13T00:00:00"/>
    <n v="2"/>
    <n v="1166.6280000000002"/>
    <n v="17"/>
    <x v="1578"/>
    <x v="0"/>
    <s v="Bob Berg Artistic Insta-Plaque United States"/>
    <s v="Arti"/>
  </r>
  <r>
    <n v="18420"/>
    <x v="3"/>
    <n v="0"/>
    <n v="14.98"/>
    <n v="8.99"/>
    <n v="2840"/>
    <s v="Bob Berg"/>
    <x v="2"/>
    <s v="Corporate"/>
    <x v="1"/>
    <x v="2"/>
    <s v="Small Pack"/>
    <x v="826"/>
    <n v="87885"/>
    <n v="0.39"/>
    <x v="0"/>
    <x v="3"/>
    <x v="26"/>
    <s v="North Miami"/>
    <n v="33161"/>
    <x v="164"/>
    <n v="2015"/>
    <x v="1"/>
    <n v="11"/>
    <d v="2015-06-12T00:00:00"/>
    <n v="1"/>
    <n v="-40.604199999999999"/>
    <n v="18"/>
    <x v="1579"/>
    <x v="1"/>
    <s v="Bob Berg GE 4 Foot Flourescent Tube, 40 Watt United States"/>
    <s v="GE 4"/>
  </r>
  <r>
    <n v="18421"/>
    <x v="3"/>
    <n v="0.02"/>
    <n v="38.76"/>
    <n v="13.26"/>
    <n v="2840"/>
    <s v="Bob Berg"/>
    <x v="2"/>
    <s v="Corporate"/>
    <x v="0"/>
    <x v="7"/>
    <s v="Small Box"/>
    <x v="827"/>
    <n v="87885"/>
    <n v="0.36"/>
    <x v="0"/>
    <x v="3"/>
    <x v="26"/>
    <s v="North Miami"/>
    <n v="33161"/>
    <x v="164"/>
    <n v="2015"/>
    <x v="1"/>
    <n v="11"/>
    <d v="2015-06-12T00:00:00"/>
    <n v="1"/>
    <n v="-294.084"/>
    <n v="1"/>
    <x v="1580"/>
    <x v="1"/>
    <s v="Bob Berg Xerox 1892 United States"/>
    <s v="Xero"/>
  </r>
  <r>
    <n v="21855"/>
    <x v="1"/>
    <n v="0.04"/>
    <n v="90.48"/>
    <n v="19.989999999999998"/>
    <n v="2847"/>
    <s v="Vanessa Day"/>
    <x v="2"/>
    <s v="Corporate"/>
    <x v="0"/>
    <x v="4"/>
    <s v="Small Box"/>
    <x v="634"/>
    <n v="85928"/>
    <n v="0.4"/>
    <x v="0"/>
    <x v="3"/>
    <x v="20"/>
    <s v="Collierville"/>
    <n v="38017"/>
    <x v="37"/>
    <n v="2015"/>
    <x v="4"/>
    <n v="9"/>
    <d v="2015-04-11T00:00:00"/>
    <n v="2"/>
    <n v="55.555199999999999"/>
    <n v="3"/>
    <x v="1581"/>
    <x v="0"/>
    <s v="Vanessa Day Tyvek® Side-Opening Peel &amp; Seel® Expanding Envelopes United States"/>
    <s v="Tyve"/>
  </r>
  <r>
    <n v="21856"/>
    <x v="1"/>
    <n v="0.02"/>
    <n v="9.77"/>
    <n v="6.02"/>
    <n v="2847"/>
    <s v="Vanessa Day"/>
    <x v="2"/>
    <s v="Corporate"/>
    <x v="1"/>
    <x v="2"/>
    <s v="Medium Box"/>
    <x v="563"/>
    <n v="85928"/>
    <n v="0.48"/>
    <x v="0"/>
    <x v="3"/>
    <x v="20"/>
    <s v="Collierville"/>
    <n v="38017"/>
    <x v="37"/>
    <n v="2015"/>
    <x v="4"/>
    <n v="9"/>
    <d v="2015-04-10T00:00:00"/>
    <n v="1"/>
    <n v="-535.33199999999999"/>
    <n v="9"/>
    <x v="1582"/>
    <x v="1"/>
    <s v="Vanessa Day DAX Solid Wood Frames United States"/>
    <s v="DAX "/>
  </r>
  <r>
    <n v="21857"/>
    <x v="1"/>
    <n v="0.09"/>
    <n v="34.99"/>
    <n v="7.73"/>
    <n v="2847"/>
    <s v="Vanessa Day"/>
    <x v="2"/>
    <s v="Corporate"/>
    <x v="0"/>
    <x v="0"/>
    <s v="Small Box"/>
    <x v="17"/>
    <n v="85928"/>
    <n v="0.59"/>
    <x v="0"/>
    <x v="3"/>
    <x v="20"/>
    <s v="Collierville"/>
    <n v="38017"/>
    <x v="37"/>
    <n v="2015"/>
    <x v="4"/>
    <n v="9"/>
    <d v="2015-04-11T00:00:00"/>
    <n v="2"/>
    <n v="-208.72039999999998"/>
    <n v="1"/>
    <x v="1583"/>
    <x v="1"/>
    <s v="Vanessa Day Hunt Boston® Vacuum Mount KS Pencil Sharpener United States"/>
    <s v="Hunt"/>
  </r>
  <r>
    <n v="24455"/>
    <x v="3"/>
    <n v="0"/>
    <n v="49.99"/>
    <n v="19.989999999999998"/>
    <n v="2848"/>
    <s v="Eileen Dalton"/>
    <x v="2"/>
    <s v="Corporate"/>
    <x v="2"/>
    <x v="13"/>
    <s v="Small Box"/>
    <x v="84"/>
    <n v="85929"/>
    <n v="0.41"/>
    <x v="0"/>
    <x v="3"/>
    <x v="20"/>
    <s v="Columbia"/>
    <n v="38401"/>
    <x v="132"/>
    <n v="2015"/>
    <x v="1"/>
    <n v="6"/>
    <d v="2015-06-08T00:00:00"/>
    <n v="2"/>
    <n v="38.885999999999996"/>
    <n v="16"/>
    <x v="1584"/>
    <x v="0"/>
    <s v="Eileen Dalton Zoom V.92 USB External Faxmodem United States"/>
    <s v="Zoom"/>
  </r>
  <r>
    <n v="23622"/>
    <x v="4"/>
    <n v="0.05"/>
    <n v="115.99"/>
    <n v="8.99"/>
    <n v="2851"/>
    <s v="Annie Sherrill"/>
    <x v="2"/>
    <s v="Consumer"/>
    <x v="2"/>
    <x v="5"/>
    <s v="Small Box"/>
    <x v="50"/>
    <n v="86454"/>
    <n v="0.57999999999999996"/>
    <x v="0"/>
    <x v="2"/>
    <x v="7"/>
    <s v="Odessa"/>
    <n v="79762"/>
    <x v="37"/>
    <n v="2015"/>
    <x v="4"/>
    <n v="9"/>
    <d v="2015-04-13T00:00:00"/>
    <n v="4"/>
    <n v="719.35259999999994"/>
    <n v="11"/>
    <x v="1585"/>
    <x v="0"/>
    <s v="Annie Sherrill 5185 United States"/>
    <s v="5185"/>
  </r>
  <r>
    <n v="23042"/>
    <x v="3"/>
    <n v="0.08"/>
    <n v="7.84"/>
    <n v="4.71"/>
    <n v="2855"/>
    <s v="Vicki Womble"/>
    <x v="2"/>
    <s v="Corporate"/>
    <x v="0"/>
    <x v="8"/>
    <s v="Small Box"/>
    <x v="749"/>
    <n v="87316"/>
    <n v="0.35"/>
    <x v="0"/>
    <x v="0"/>
    <x v="0"/>
    <s v="Des Moines"/>
    <n v="98198"/>
    <x v="72"/>
    <n v="2015"/>
    <x v="0"/>
    <n v="21"/>
    <d v="2015-01-22T00:00:00"/>
    <n v="1"/>
    <n v="-12.876779999999998"/>
    <n v="10"/>
    <x v="1586"/>
    <x v="1"/>
    <s v="Vicki Womble XtraLife® ClearVue™ Slant-D® Ring Binders by Cardinal United States"/>
    <s v="Xtra"/>
  </r>
  <r>
    <n v="23043"/>
    <x v="3"/>
    <n v="0.03"/>
    <n v="105.34"/>
    <n v="24.49"/>
    <n v="2855"/>
    <s v="Vicki Womble"/>
    <x v="2"/>
    <s v="Corporate"/>
    <x v="1"/>
    <x v="2"/>
    <s v="Large Box"/>
    <x v="828"/>
    <n v="87316"/>
    <n v="0.61"/>
    <x v="0"/>
    <x v="0"/>
    <x v="0"/>
    <s v="Des Moines"/>
    <n v="98198"/>
    <x v="72"/>
    <n v="2015"/>
    <x v="0"/>
    <n v="21"/>
    <d v="2015-01-22T00:00:00"/>
    <n v="1"/>
    <n v="618.13080000000002"/>
    <n v="10"/>
    <x v="1587"/>
    <x v="0"/>
    <s v="Vicki Womble Deflect-o DuraMat Antistatic Studded Beveled Mat for Medium Pile Carpeting United States"/>
    <s v="Defl"/>
  </r>
  <r>
    <n v="23213"/>
    <x v="4"/>
    <n v="0.09"/>
    <n v="6783.02"/>
    <n v="24.49"/>
    <n v="2855"/>
    <s v="Vicki Womble"/>
    <x v="2"/>
    <s v="Consumer"/>
    <x v="2"/>
    <x v="6"/>
    <s v="Large Box"/>
    <x v="458"/>
    <n v="87317"/>
    <n v="0.39"/>
    <x v="0"/>
    <x v="0"/>
    <x v="0"/>
    <s v="Des Moines"/>
    <n v="98198"/>
    <x v="17"/>
    <n v="2015"/>
    <x v="5"/>
    <n v="10"/>
    <d v="2015-03-14T00:00:00"/>
    <n v="4"/>
    <n v="-14140.7016"/>
    <n v="1"/>
    <x v="1588"/>
    <x v="1"/>
    <s v="Vicki Womble Polycom ViewStation™ ISDN Videoconferencing Unit United States"/>
    <s v="Poly"/>
  </r>
  <r>
    <n v="18516"/>
    <x v="3"/>
    <n v="0.06"/>
    <n v="2.94"/>
    <n v="0.96"/>
    <n v="2858"/>
    <s v="Jerry Webster"/>
    <x v="2"/>
    <s v="Corporate"/>
    <x v="0"/>
    <x v="0"/>
    <s v="Wrap Bag"/>
    <x v="202"/>
    <n v="88279"/>
    <n v="0.57999999999999996"/>
    <x v="0"/>
    <x v="3"/>
    <x v="26"/>
    <s v="Fruit Cove"/>
    <n v="32259"/>
    <x v="28"/>
    <n v="2015"/>
    <x v="3"/>
    <n v="17"/>
    <d v="2015-05-18T00:00:00"/>
    <n v="1"/>
    <n v="-8.8759999999999994"/>
    <n v="3"/>
    <x v="1589"/>
    <x v="1"/>
    <s v="Jerry Webster Newell 343 United States"/>
    <s v="Newe"/>
  </r>
  <r>
    <n v="18506"/>
    <x v="4"/>
    <n v="0.04"/>
    <n v="67.28"/>
    <n v="19.989999999999998"/>
    <n v="2858"/>
    <s v="Jerry Webster"/>
    <x v="2"/>
    <s v="Corporate"/>
    <x v="0"/>
    <x v="8"/>
    <s v="Small Box"/>
    <x v="236"/>
    <n v="88282"/>
    <n v="0.4"/>
    <x v="0"/>
    <x v="3"/>
    <x v="26"/>
    <s v="Fruit Cove"/>
    <n v="32259"/>
    <x v="94"/>
    <n v="2015"/>
    <x v="3"/>
    <n v="23"/>
    <d v="2015-05-28T00:00:00"/>
    <n v="5"/>
    <n v="14.754"/>
    <n v="30"/>
    <x v="1590"/>
    <x v="0"/>
    <s v="Jerry Webster Catalog Binders with Expanding Posts United States"/>
    <s v="Cata"/>
  </r>
  <r>
    <n v="18507"/>
    <x v="4"/>
    <n v="0.1"/>
    <n v="130.97999999999999"/>
    <n v="54.74"/>
    <n v="2858"/>
    <s v="Jerry Webster"/>
    <x v="1"/>
    <s v="Corporate"/>
    <x v="1"/>
    <x v="14"/>
    <s v="Jumbo Box"/>
    <x v="136"/>
    <n v="88282"/>
    <n v="0.69"/>
    <x v="0"/>
    <x v="3"/>
    <x v="26"/>
    <s v="Fruit Cove"/>
    <n v="32259"/>
    <x v="94"/>
    <n v="2015"/>
    <x v="3"/>
    <n v="23"/>
    <d v="2015-05-23T00:00:00"/>
    <n v="0"/>
    <n v="669.61199999999997"/>
    <n v="42"/>
    <x v="1591"/>
    <x v="0"/>
    <s v="Jerry Webster O'Sullivan Elevations Bookcase, Cherry Finish United States"/>
    <s v="O'Su"/>
  </r>
  <r>
    <n v="18508"/>
    <x v="4"/>
    <n v="0.04"/>
    <n v="2.78"/>
    <n v="1.25"/>
    <n v="2858"/>
    <s v="Jerry Webster"/>
    <x v="2"/>
    <s v="Corporate"/>
    <x v="0"/>
    <x v="0"/>
    <s v="Wrap Bag"/>
    <x v="732"/>
    <n v="88282"/>
    <n v="0.59"/>
    <x v="0"/>
    <x v="3"/>
    <x v="26"/>
    <s v="Fruit Cove"/>
    <n v="32259"/>
    <x v="94"/>
    <n v="2015"/>
    <x v="3"/>
    <n v="23"/>
    <d v="2015-05-23T00:00:00"/>
    <n v="0"/>
    <n v="213"/>
    <n v="28"/>
    <x v="1592"/>
    <x v="0"/>
    <s v="Jerry Webster Newell 318 United States"/>
    <s v="Newe"/>
  </r>
  <r>
    <n v="20270"/>
    <x v="1"/>
    <n v="0.03"/>
    <n v="142.86000000000001"/>
    <n v="19.989999999999998"/>
    <n v="2859"/>
    <s v="Brad H Blake"/>
    <x v="2"/>
    <s v="Corporate"/>
    <x v="0"/>
    <x v="10"/>
    <s v="Small Box"/>
    <x v="589"/>
    <n v="88281"/>
    <n v="0.56000000000000005"/>
    <x v="0"/>
    <x v="3"/>
    <x v="26"/>
    <s v="Gainesville"/>
    <n v="32601"/>
    <x v="113"/>
    <n v="2015"/>
    <x v="4"/>
    <n v="1"/>
    <d v="2015-04-03T00:00:00"/>
    <n v="2"/>
    <n v="-8.3881000000000014"/>
    <n v="23"/>
    <x v="1593"/>
    <x v="1"/>
    <s v="Brad H Blake Letter Size Cart United States"/>
    <s v="Lett"/>
  </r>
  <r>
    <n v="23238"/>
    <x v="3"/>
    <n v="0.05"/>
    <n v="20.99"/>
    <n v="4.8099999999999996"/>
    <n v="2861"/>
    <s v="Dwight Robinson"/>
    <x v="2"/>
    <s v="Corporate"/>
    <x v="2"/>
    <x v="5"/>
    <s v="Medium Box"/>
    <x v="160"/>
    <n v="88280"/>
    <n v="0.57999999999999996"/>
    <x v="0"/>
    <x v="2"/>
    <x v="13"/>
    <s v="Hays"/>
    <n v="67601"/>
    <x v="136"/>
    <n v="2015"/>
    <x v="2"/>
    <n v="28"/>
    <d v="2015-02-28T00:00:00"/>
    <n v="0"/>
    <n v="4.9017600000000003"/>
    <n v="11"/>
    <x v="1594"/>
    <x v="0"/>
    <s v="Dwight Robinson 1726 Digital Answering Machine United States"/>
    <s v="1726"/>
  </r>
  <r>
    <n v="25932"/>
    <x v="0"/>
    <n v="0"/>
    <n v="12.22"/>
    <n v="2.85"/>
    <n v="2862"/>
    <s v="Carrie High"/>
    <x v="2"/>
    <s v="Corporate"/>
    <x v="1"/>
    <x v="2"/>
    <s v="Small Pack"/>
    <x v="775"/>
    <n v="88278"/>
    <n v="0.55000000000000004"/>
    <x v="0"/>
    <x v="2"/>
    <x v="32"/>
    <s v="La Vista"/>
    <n v="68128"/>
    <x v="86"/>
    <n v="2015"/>
    <x v="4"/>
    <n v="11"/>
    <d v="2015-04-12T00:00:00"/>
    <n v="1"/>
    <n v="76.389899999999983"/>
    <n v="9"/>
    <x v="1595"/>
    <x v="0"/>
    <s v="Carrie High Aluminum Document Frame United States"/>
    <s v="Alum"/>
  </r>
  <r>
    <n v="23136"/>
    <x v="2"/>
    <n v="0.01"/>
    <n v="13.79"/>
    <n v="8.7799999999999994"/>
    <n v="2865"/>
    <s v="Roberta Mitchell"/>
    <x v="2"/>
    <s v="Corporate"/>
    <x v="1"/>
    <x v="2"/>
    <s v="Small Box"/>
    <x v="245"/>
    <n v="90871"/>
    <n v="0.43"/>
    <x v="0"/>
    <x v="2"/>
    <x v="7"/>
    <s v="Paris"/>
    <n v="75460"/>
    <x v="67"/>
    <n v="2015"/>
    <x v="2"/>
    <n v="23"/>
    <d v="2015-02-25T00:00:00"/>
    <n v="2"/>
    <n v="-36.770000000000003"/>
    <n v="4"/>
    <x v="1596"/>
    <x v="1"/>
    <s v="Roberta Mitchell 9-3/4 Diameter Round Wall Clock United States"/>
    <s v="9-3/"/>
  </r>
  <r>
    <n v="23137"/>
    <x v="2"/>
    <n v="0.04"/>
    <n v="33.29"/>
    <n v="8.74"/>
    <n v="2865"/>
    <s v="Roberta Mitchell"/>
    <x v="2"/>
    <s v="Corporate"/>
    <x v="0"/>
    <x v="10"/>
    <s v="Small Box"/>
    <x v="829"/>
    <n v="90871"/>
    <n v="0.61"/>
    <x v="0"/>
    <x v="2"/>
    <x v="7"/>
    <s v="Paris"/>
    <n v="75460"/>
    <x v="67"/>
    <n v="2015"/>
    <x v="2"/>
    <n v="23"/>
    <d v="2015-02-24T00:00:00"/>
    <n v="1"/>
    <n v="87.03"/>
    <n v="8"/>
    <x v="1597"/>
    <x v="0"/>
    <s v="Roberta Mitchell Fellowes Bases and Tops For Staxonsteel®/High-Stak® Systems United States"/>
    <s v="Fell"/>
  </r>
  <r>
    <n v="1529"/>
    <x v="0"/>
    <n v="0.01"/>
    <n v="125.99"/>
    <n v="8.99"/>
    <n v="2867"/>
    <s v="Dana Teague"/>
    <x v="2"/>
    <s v="Corporate"/>
    <x v="2"/>
    <x v="5"/>
    <s v="Small Box"/>
    <x v="157"/>
    <n v="11013"/>
    <n v="0.59"/>
    <x v="0"/>
    <x v="1"/>
    <x v="41"/>
    <s v="Washington"/>
    <n v="20016"/>
    <x v="89"/>
    <n v="2015"/>
    <x v="4"/>
    <n v="17"/>
    <d v="2015-04-18T00:00:00"/>
    <n v="1"/>
    <n v="-582.64799999999991"/>
    <n v="2"/>
    <x v="1598"/>
    <x v="1"/>
    <s v="Dana Teague M70 United States"/>
    <s v="M70"/>
  </r>
  <r>
    <n v="18998"/>
    <x v="0"/>
    <n v="0.03"/>
    <n v="896.99"/>
    <n v="19.989999999999998"/>
    <n v="2868"/>
    <s v="Eugene Clayton"/>
    <x v="2"/>
    <s v="Corporate"/>
    <x v="0"/>
    <x v="8"/>
    <s v="Small Box"/>
    <x v="39"/>
    <n v="85826"/>
    <n v="0.38"/>
    <x v="0"/>
    <x v="0"/>
    <x v="0"/>
    <s v="Edmonds"/>
    <n v="98026"/>
    <x v="176"/>
    <n v="2015"/>
    <x v="0"/>
    <n v="8"/>
    <d v="2015-01-10T00:00:00"/>
    <n v="2"/>
    <n v="3602.1311999999994"/>
    <n v="6"/>
    <x v="1599"/>
    <x v="0"/>
    <s v="Eugene Clayton GBC DocuBind TL300 Electric Binding System United States"/>
    <s v="GBC "/>
  </r>
  <r>
    <n v="19529"/>
    <x v="0"/>
    <n v="0.01"/>
    <n v="125.99"/>
    <n v="8.99"/>
    <n v="2868"/>
    <s v="Eugene Clayton"/>
    <x v="2"/>
    <s v="Corporate"/>
    <x v="2"/>
    <x v="5"/>
    <s v="Small Box"/>
    <x v="157"/>
    <n v="85827"/>
    <n v="0.59"/>
    <x v="0"/>
    <x v="0"/>
    <x v="0"/>
    <s v="Edmonds"/>
    <n v="98026"/>
    <x v="89"/>
    <n v="2015"/>
    <x v="4"/>
    <n v="17"/>
    <d v="2015-04-18T00:00:00"/>
    <n v="1"/>
    <n v="-582.64799999999991"/>
    <n v="1"/>
    <x v="1600"/>
    <x v="1"/>
    <s v="Eugene Clayton M70 United States"/>
    <s v="M70"/>
  </r>
  <r>
    <n v="19293"/>
    <x v="1"/>
    <n v="0.08"/>
    <n v="15.99"/>
    <n v="13.18"/>
    <n v="2868"/>
    <s v="Eugene Clayton"/>
    <x v="0"/>
    <s v="Corporate"/>
    <x v="0"/>
    <x v="8"/>
    <s v="Small Box"/>
    <x v="222"/>
    <n v="85828"/>
    <n v="0.37"/>
    <x v="0"/>
    <x v="0"/>
    <x v="0"/>
    <s v="Edmonds"/>
    <n v="98026"/>
    <x v="40"/>
    <n v="2015"/>
    <x v="3"/>
    <n v="25"/>
    <d v="2015-05-27T00:00:00"/>
    <n v="2"/>
    <n v="-66.584999999999994"/>
    <n v="4"/>
    <x v="1601"/>
    <x v="1"/>
    <s v="Eugene Clayton GBC Pre-Punched Binding Paper, Plastic, White, 8-1/2&quot; x 11&quot; United States"/>
    <s v="GBC "/>
  </r>
  <r>
    <n v="25724"/>
    <x v="3"/>
    <n v="7.0000000000000007E-2"/>
    <n v="2.89"/>
    <n v="0.5"/>
    <n v="2873"/>
    <s v="Benjamin Gunter"/>
    <x v="2"/>
    <s v="Small Business"/>
    <x v="0"/>
    <x v="9"/>
    <s v="Small Box"/>
    <x v="277"/>
    <n v="89872"/>
    <n v="0.38"/>
    <x v="0"/>
    <x v="3"/>
    <x v="26"/>
    <s v="Hialeah"/>
    <n v="33012"/>
    <x v="46"/>
    <n v="2015"/>
    <x v="0"/>
    <n v="22"/>
    <d v="2015-01-24T00:00:00"/>
    <n v="2"/>
    <n v="441.59399999999999"/>
    <n v="12"/>
    <x v="1602"/>
    <x v="0"/>
    <s v="Benjamin Gunter Avery 498 United States"/>
    <s v="Aver"/>
  </r>
  <r>
    <n v="25725"/>
    <x v="3"/>
    <n v="0"/>
    <n v="217.85"/>
    <n v="29.1"/>
    <n v="2873"/>
    <s v="Benjamin Gunter"/>
    <x v="1"/>
    <s v="Small Business"/>
    <x v="1"/>
    <x v="11"/>
    <s v="Jumbo Box"/>
    <x v="830"/>
    <n v="89872"/>
    <n v="0.68"/>
    <x v="0"/>
    <x v="3"/>
    <x v="26"/>
    <s v="Hialeah"/>
    <n v="33012"/>
    <x v="46"/>
    <n v="2015"/>
    <x v="0"/>
    <n v="22"/>
    <d v="2015-01-23T00:00:00"/>
    <n v="1"/>
    <n v="394.17"/>
    <n v="10"/>
    <x v="1603"/>
    <x v="0"/>
    <s v="Benjamin Gunter Chromcraft Bull-Nose Wood Round Conference Table Top, Wood Base United States"/>
    <s v="Chro"/>
  </r>
  <r>
    <n v="21768"/>
    <x v="4"/>
    <n v="0.05"/>
    <n v="4.84"/>
    <n v="0.71"/>
    <n v="2874"/>
    <s v="Marian Willis"/>
    <x v="2"/>
    <s v="Home Office"/>
    <x v="0"/>
    <x v="0"/>
    <s v="Wrap Bag"/>
    <x v="525"/>
    <n v="89873"/>
    <n v="0.52"/>
    <x v="0"/>
    <x v="2"/>
    <x v="32"/>
    <s v="La Vista"/>
    <n v="68128"/>
    <x v="34"/>
    <n v="2015"/>
    <x v="4"/>
    <n v="6"/>
    <d v="2015-04-15T00:00:00"/>
    <n v="9"/>
    <n v="13.448099999999998"/>
    <n v="4"/>
    <x v="1604"/>
    <x v="0"/>
    <s v="Marian Willis *Staples* Highlighting Markers United States"/>
    <s v="*Sta"/>
  </r>
  <r>
    <n v="19246"/>
    <x v="2"/>
    <n v="0.03"/>
    <n v="304.99"/>
    <n v="19.989999999999998"/>
    <n v="2874"/>
    <s v="Marian Willis"/>
    <x v="2"/>
    <s v="Home Office"/>
    <x v="0"/>
    <x v="8"/>
    <s v="Small Box"/>
    <x v="831"/>
    <n v="89874"/>
    <n v="0.4"/>
    <x v="0"/>
    <x v="2"/>
    <x v="32"/>
    <s v="La Vista"/>
    <n v="68128"/>
    <x v="33"/>
    <n v="2015"/>
    <x v="1"/>
    <n v="22"/>
    <d v="2015-06-24T00:00:00"/>
    <n v="2"/>
    <n v="4033.6089000000002"/>
    <n v="19"/>
    <x v="1605"/>
    <x v="0"/>
    <s v="Marian Willis Ibico Hi-Tech Manual Binding System United States"/>
    <s v="Ibic"/>
  </r>
  <r>
    <n v="19247"/>
    <x v="2"/>
    <n v="0.09"/>
    <n v="65.989999999999995"/>
    <n v="8.99"/>
    <n v="2874"/>
    <s v="Marian Willis"/>
    <x v="2"/>
    <s v="Home Office"/>
    <x v="2"/>
    <x v="5"/>
    <s v="Small Box"/>
    <x v="832"/>
    <n v="89874"/>
    <n v="0.57999999999999996"/>
    <x v="0"/>
    <x v="2"/>
    <x v="32"/>
    <s v="La Vista"/>
    <n v="68128"/>
    <x v="33"/>
    <n v="2015"/>
    <x v="1"/>
    <n v="22"/>
    <d v="2015-06-24T00:00:00"/>
    <n v="2"/>
    <n v="141.7824"/>
    <n v="12"/>
    <x v="1606"/>
    <x v="0"/>
    <s v="Marian Willis V 3600 Series United States"/>
    <s v="V 36"/>
  </r>
  <r>
    <n v="25599"/>
    <x v="1"/>
    <n v="0"/>
    <n v="8.33"/>
    <n v="1.99"/>
    <n v="2877"/>
    <s v="Shannon Aldridge"/>
    <x v="0"/>
    <s v="Consumer"/>
    <x v="2"/>
    <x v="13"/>
    <s v="Small Pack"/>
    <x v="140"/>
    <n v="91492"/>
    <n v="0.52"/>
    <x v="0"/>
    <x v="1"/>
    <x v="10"/>
    <s v="North Olmsted"/>
    <n v="44070"/>
    <x v="21"/>
    <n v="2015"/>
    <x v="5"/>
    <n v="2"/>
    <d v="2015-03-04T00:00:00"/>
    <n v="2"/>
    <n v="74.181899999999999"/>
    <n v="12"/>
    <x v="1607"/>
    <x v="0"/>
    <s v="Shannon Aldridge 80 Minute Slim Jewel Case CD-R , 10/Pack - Staples United States"/>
    <s v="80 M"/>
  </r>
  <r>
    <n v="7599"/>
    <x v="1"/>
    <n v="0"/>
    <n v="8.33"/>
    <n v="1.99"/>
    <n v="2878"/>
    <s v="Susan Carroll Berman"/>
    <x v="0"/>
    <s v="Consumer"/>
    <x v="2"/>
    <x v="13"/>
    <s v="Small Pack"/>
    <x v="140"/>
    <n v="54369"/>
    <n v="0.52"/>
    <x v="0"/>
    <x v="0"/>
    <x v="0"/>
    <s v="Seattle"/>
    <n v="98107"/>
    <x v="21"/>
    <n v="2015"/>
    <x v="5"/>
    <n v="2"/>
    <d v="2015-03-04T00:00:00"/>
    <n v="2"/>
    <n v="82.31"/>
    <n v="47"/>
    <x v="1608"/>
    <x v="0"/>
    <s v="Susan Carroll Berman 80 Minute Slim Jewel Case CD-R , 10/Pack - Staples United States"/>
    <s v="80 M"/>
  </r>
  <r>
    <n v="18642"/>
    <x v="3"/>
    <n v="0.05"/>
    <n v="6.68"/>
    <n v="6.93"/>
    <n v="2880"/>
    <s v="Grace Black"/>
    <x v="2"/>
    <s v="Small Business"/>
    <x v="0"/>
    <x v="7"/>
    <s v="Small Box"/>
    <x v="716"/>
    <n v="88626"/>
    <n v="0.37"/>
    <x v="0"/>
    <x v="3"/>
    <x v="26"/>
    <s v="North Miami Beach"/>
    <n v="33160"/>
    <x v="145"/>
    <n v="2015"/>
    <x v="5"/>
    <n v="28"/>
    <d v="2015-03-29T00:00:00"/>
    <n v="1"/>
    <n v="-2.3520000000000096"/>
    <n v="11"/>
    <x v="1609"/>
    <x v="1"/>
    <s v="Grace Black HP Office Paper (20Lb. and 87 Bright) United States"/>
    <s v="HP O"/>
  </r>
  <r>
    <n v="20315"/>
    <x v="4"/>
    <n v="0.09"/>
    <n v="243.98"/>
    <n v="43.32"/>
    <n v="2880"/>
    <s v="Grace Black"/>
    <x v="1"/>
    <s v="Small Business"/>
    <x v="1"/>
    <x v="1"/>
    <s v="Jumbo Drum"/>
    <x v="696"/>
    <n v="88627"/>
    <n v="0.55000000000000004"/>
    <x v="0"/>
    <x v="3"/>
    <x v="26"/>
    <s v="North Miami Beach"/>
    <n v="33160"/>
    <x v="100"/>
    <n v="2015"/>
    <x v="3"/>
    <n v="8"/>
    <d v="2015-05-13T00:00:00"/>
    <n v="5"/>
    <n v="1059.288"/>
    <n v="25"/>
    <x v="1610"/>
    <x v="0"/>
    <s v="Grace Black Hon Deluxe Fabric Upholstered Stacking Chairs, Rounded Back United States"/>
    <s v="Hon "/>
  </r>
  <r>
    <n v="7718"/>
    <x v="0"/>
    <n v="0.03"/>
    <n v="4.0599999999999996"/>
    <n v="6.89"/>
    <n v="2882"/>
    <s v="Andrew Gonzalez"/>
    <x v="2"/>
    <s v="Consumer"/>
    <x v="0"/>
    <x v="15"/>
    <s v="Small Box"/>
    <x v="326"/>
    <n v="55300"/>
    <n v="0.6"/>
    <x v="0"/>
    <x v="3"/>
    <x v="24"/>
    <s v="Charlotte"/>
    <n v="28206"/>
    <x v="63"/>
    <n v="2015"/>
    <x v="2"/>
    <n v="20"/>
    <d v="2015-02-22T00:00:00"/>
    <n v="2"/>
    <n v="-246.27609999999999"/>
    <n v="37"/>
    <x v="1611"/>
    <x v="1"/>
    <s v="Andrew Gonzalez Eureka Disposable Bags for Sanitaire® Vibra Groomer I® Upright Vac United States"/>
    <s v="Eure"/>
  </r>
  <r>
    <n v="7719"/>
    <x v="0"/>
    <n v="0.01"/>
    <n v="3.75"/>
    <n v="0.5"/>
    <n v="2882"/>
    <s v="Andrew Gonzalez"/>
    <x v="2"/>
    <s v="Consumer"/>
    <x v="0"/>
    <x v="9"/>
    <s v="Small Box"/>
    <x v="833"/>
    <n v="55300"/>
    <n v="0.37"/>
    <x v="0"/>
    <x v="3"/>
    <x v="24"/>
    <s v="Charlotte"/>
    <n v="28206"/>
    <x v="63"/>
    <n v="2015"/>
    <x v="2"/>
    <n v="20"/>
    <d v="2015-02-21T00:00:00"/>
    <n v="1"/>
    <n v="55.194599999999994"/>
    <n v="48"/>
    <x v="1612"/>
    <x v="0"/>
    <s v="Andrew Gonzalez Avery 510 United States"/>
    <s v="Aver"/>
  </r>
  <r>
    <n v="7720"/>
    <x v="0"/>
    <n v="0.02"/>
    <n v="10.68"/>
    <n v="13.04"/>
    <n v="2882"/>
    <s v="Andrew Gonzalez"/>
    <x v="2"/>
    <s v="Consumer"/>
    <x v="1"/>
    <x v="2"/>
    <s v="Large Box"/>
    <x v="834"/>
    <n v="55300"/>
    <n v="0.6"/>
    <x v="0"/>
    <x v="3"/>
    <x v="24"/>
    <s v="Charlotte"/>
    <n v="28206"/>
    <x v="63"/>
    <n v="2015"/>
    <x v="2"/>
    <n v="20"/>
    <d v="2015-02-22T00:00:00"/>
    <n v="2"/>
    <n v="-307.29650000000004"/>
    <n v="31"/>
    <x v="1613"/>
    <x v="1"/>
    <s v="Andrew Gonzalez Dana Swing-Arm Lamps United States"/>
    <s v="Dana"/>
  </r>
  <r>
    <n v="2314"/>
    <x v="0"/>
    <n v="7.0000000000000007E-2"/>
    <n v="28.99"/>
    <n v="8.59"/>
    <n v="2882"/>
    <s v="Andrew Gonzalez"/>
    <x v="2"/>
    <s v="Consumer"/>
    <x v="2"/>
    <x v="5"/>
    <s v="Medium Box"/>
    <x v="693"/>
    <n v="16676"/>
    <n v="0.56000000000000005"/>
    <x v="0"/>
    <x v="3"/>
    <x v="24"/>
    <s v="Charlotte"/>
    <n v="28206"/>
    <x v="91"/>
    <n v="2015"/>
    <x v="5"/>
    <n v="19"/>
    <d v="2015-03-19T00:00:00"/>
    <n v="0"/>
    <n v="-16.063740000000003"/>
    <n v="39"/>
    <x v="1614"/>
    <x v="1"/>
    <s v="Andrew Gonzalez SouthWestern Bell FA970 Digital Answering Machine with Time/Day Stamp United States"/>
    <s v="Sout"/>
  </r>
  <r>
    <n v="694"/>
    <x v="2"/>
    <n v="0.05"/>
    <n v="6.48"/>
    <n v="8.73"/>
    <n v="2882"/>
    <s v="Andrew Gonzalez"/>
    <x v="2"/>
    <s v="Consumer"/>
    <x v="0"/>
    <x v="7"/>
    <s v="Small Box"/>
    <x v="758"/>
    <n v="4839"/>
    <n v="0.37"/>
    <x v="0"/>
    <x v="3"/>
    <x v="24"/>
    <s v="Charlotte"/>
    <n v="28206"/>
    <x v="19"/>
    <n v="2015"/>
    <x v="3"/>
    <n v="9"/>
    <d v="2015-05-09T00:00:00"/>
    <n v="0"/>
    <n v="-160.38470000000001"/>
    <n v="35"/>
    <x v="1615"/>
    <x v="1"/>
    <s v="Andrew Gonzalez Xerox 227 United States"/>
    <s v="Xero"/>
  </r>
  <r>
    <n v="3065"/>
    <x v="0"/>
    <n v="0.09"/>
    <n v="363.25"/>
    <n v="19.989999999999998"/>
    <n v="2882"/>
    <s v="Andrew Gonzalez"/>
    <x v="2"/>
    <s v="Consumer"/>
    <x v="0"/>
    <x v="15"/>
    <s v="Small Box"/>
    <x v="451"/>
    <n v="21958"/>
    <n v="0.56999999999999995"/>
    <x v="0"/>
    <x v="3"/>
    <x v="24"/>
    <s v="Charlotte"/>
    <n v="28206"/>
    <x v="75"/>
    <n v="2015"/>
    <x v="1"/>
    <n v="5"/>
    <d v="2015-06-06T00:00:00"/>
    <n v="1"/>
    <n v="732.26980000000003"/>
    <n v="21"/>
    <x v="1616"/>
    <x v="0"/>
    <s v="Andrew Gonzalez Hoover WindTunnel™ Plus Canister Vacuum United States"/>
    <s v="Hoov"/>
  </r>
  <r>
    <n v="5689"/>
    <x v="4"/>
    <n v="0.05"/>
    <n v="63.94"/>
    <n v="14.48"/>
    <n v="2882"/>
    <s v="Andrew Gonzalez"/>
    <x v="0"/>
    <s v="Consumer"/>
    <x v="1"/>
    <x v="2"/>
    <s v="Small Box"/>
    <x v="176"/>
    <n v="40224"/>
    <n v="0.46"/>
    <x v="0"/>
    <x v="3"/>
    <x v="24"/>
    <s v="Charlotte"/>
    <n v="28206"/>
    <x v="133"/>
    <n v="2015"/>
    <x v="1"/>
    <n v="30"/>
    <d v="2015-07-07T00:00:00"/>
    <n v="7"/>
    <n v="270.87430000000001"/>
    <n v="21"/>
    <x v="1617"/>
    <x v="0"/>
    <s v="Andrew Gonzalez Howard Miller 16&quot; Diameter Gallery Wall Clock United States"/>
    <s v="Howa"/>
  </r>
  <r>
    <n v="7137"/>
    <x v="4"/>
    <n v="0.02"/>
    <n v="43.98"/>
    <n v="1.99"/>
    <n v="2882"/>
    <s v="Andrew Gonzalez"/>
    <x v="2"/>
    <s v="Consumer"/>
    <x v="2"/>
    <x v="13"/>
    <s v="Small Pack"/>
    <x v="835"/>
    <n v="50917"/>
    <n v="0.44"/>
    <x v="0"/>
    <x v="3"/>
    <x v="24"/>
    <s v="Charlotte"/>
    <n v="28206"/>
    <x v="72"/>
    <n v="2015"/>
    <x v="0"/>
    <n v="21"/>
    <d v="2015-01-25T00:00:00"/>
    <n v="4"/>
    <n v="333.76049999999998"/>
    <n v="40"/>
    <x v="1618"/>
    <x v="0"/>
    <s v="Andrew Gonzalez Memorex 80 Minute CD-R Spindle, 100/Pack United States"/>
    <s v="Memo"/>
  </r>
  <r>
    <n v="18694"/>
    <x v="2"/>
    <n v="0.05"/>
    <n v="6.48"/>
    <n v="8.73"/>
    <n v="2883"/>
    <s v="Stuart Sharma"/>
    <x v="2"/>
    <s v="Consumer"/>
    <x v="0"/>
    <x v="7"/>
    <s v="Small Box"/>
    <x v="758"/>
    <n v="87632"/>
    <n v="0.37"/>
    <x v="0"/>
    <x v="1"/>
    <x v="10"/>
    <s v="North Olmsted"/>
    <n v="44070"/>
    <x v="19"/>
    <n v="2015"/>
    <x v="3"/>
    <n v="9"/>
    <d v="2015-05-09T00:00:00"/>
    <n v="0"/>
    <n v="-120.59"/>
    <n v="9"/>
    <x v="1619"/>
    <x v="1"/>
    <s v="Stuart Sharma Xerox 227 United States"/>
    <s v="Xero"/>
  </r>
  <r>
    <n v="20314"/>
    <x v="0"/>
    <n v="7.0000000000000007E-2"/>
    <n v="28.99"/>
    <n v="8.59"/>
    <n v="2884"/>
    <s v="Stuart C Robinson"/>
    <x v="2"/>
    <s v="Consumer"/>
    <x v="2"/>
    <x v="5"/>
    <s v="Medium Box"/>
    <x v="693"/>
    <n v="87631"/>
    <n v="0.56000000000000005"/>
    <x v="0"/>
    <x v="1"/>
    <x v="10"/>
    <s v="North Ridgeville"/>
    <n v="44039"/>
    <x v="91"/>
    <n v="2015"/>
    <x v="5"/>
    <n v="19"/>
    <d v="2015-03-19T00:00:00"/>
    <n v="0"/>
    <n v="-12.078000000000001"/>
    <n v="10"/>
    <x v="1620"/>
    <x v="1"/>
    <s v="Stuart C Robinson SouthWestern Bell FA970 Digital Answering Machine with Time/Day Stamp United States"/>
    <s v="Sout"/>
  </r>
  <r>
    <n v="21065"/>
    <x v="0"/>
    <n v="0.09"/>
    <n v="363.25"/>
    <n v="19.989999999999998"/>
    <n v="2884"/>
    <s v="Stuart C Robinson"/>
    <x v="2"/>
    <s v="Consumer"/>
    <x v="0"/>
    <x v="15"/>
    <s v="Small Box"/>
    <x v="451"/>
    <n v="87633"/>
    <n v="0.56999999999999995"/>
    <x v="0"/>
    <x v="1"/>
    <x v="10"/>
    <s v="North Ridgeville"/>
    <n v="44039"/>
    <x v="75"/>
    <n v="2015"/>
    <x v="1"/>
    <n v="5"/>
    <d v="2015-06-06T00:00:00"/>
    <n v="1"/>
    <n v="1231.6569"/>
    <n v="5"/>
    <x v="1621"/>
    <x v="0"/>
    <s v="Stuart C Robinson Hoover WindTunnel™ Plus Canister Vacuum United States"/>
    <s v="Hoov"/>
  </r>
  <r>
    <n v="23689"/>
    <x v="4"/>
    <n v="0.05"/>
    <n v="63.94"/>
    <n v="14.48"/>
    <n v="2885"/>
    <s v="Gary Frazier"/>
    <x v="0"/>
    <s v="Consumer"/>
    <x v="1"/>
    <x v="2"/>
    <s v="Small Box"/>
    <x v="176"/>
    <n v="87634"/>
    <n v="0.46"/>
    <x v="0"/>
    <x v="1"/>
    <x v="10"/>
    <s v="North Royalton"/>
    <n v="44133"/>
    <x v="133"/>
    <n v="2015"/>
    <x v="1"/>
    <n v="30"/>
    <d v="2015-07-07T00:00:00"/>
    <n v="7"/>
    <n v="219.54419999999999"/>
    <n v="5"/>
    <x v="1622"/>
    <x v="0"/>
    <s v="Gary Frazier Howard Miller 16&quot; Diameter Gallery Wall Clock United States"/>
    <s v="Howa"/>
  </r>
  <r>
    <n v="25718"/>
    <x v="0"/>
    <n v="0.03"/>
    <n v="4.0599999999999996"/>
    <n v="6.89"/>
    <n v="2886"/>
    <s v="Gretchen McKinney"/>
    <x v="2"/>
    <s v="Consumer"/>
    <x v="0"/>
    <x v="15"/>
    <s v="Small Box"/>
    <x v="326"/>
    <n v="87630"/>
    <n v="0.6"/>
    <x v="0"/>
    <x v="1"/>
    <x v="10"/>
    <s v="Parma"/>
    <n v="44134"/>
    <x v="63"/>
    <n v="2015"/>
    <x v="2"/>
    <n v="20"/>
    <d v="2015-02-22T00:00:00"/>
    <n v="2"/>
    <n v="-185.17"/>
    <n v="9"/>
    <x v="1623"/>
    <x v="1"/>
    <s v="Gretchen McKinney Eureka Disposable Bags for Sanitaire® Vibra Groomer I® Upright Vac United States"/>
    <s v="Eure"/>
  </r>
  <r>
    <n v="25719"/>
    <x v="0"/>
    <n v="0.01"/>
    <n v="3.75"/>
    <n v="0.5"/>
    <n v="2886"/>
    <s v="Gretchen McKinney"/>
    <x v="2"/>
    <s v="Consumer"/>
    <x v="0"/>
    <x v="9"/>
    <s v="Small Box"/>
    <x v="833"/>
    <n v="87630"/>
    <n v="0.37"/>
    <x v="0"/>
    <x v="1"/>
    <x v="10"/>
    <s v="Parma"/>
    <n v="44134"/>
    <x v="63"/>
    <n v="2015"/>
    <x v="2"/>
    <n v="20"/>
    <d v="2015-02-21T00:00:00"/>
    <n v="1"/>
    <n v="31.132799999999996"/>
    <n v="12"/>
    <x v="1624"/>
    <x v="0"/>
    <s v="Gretchen McKinney Avery 510 United States"/>
    <s v="Aver"/>
  </r>
  <r>
    <n v="25720"/>
    <x v="0"/>
    <n v="0.02"/>
    <n v="10.68"/>
    <n v="13.04"/>
    <n v="2886"/>
    <s v="Gretchen McKinney"/>
    <x v="2"/>
    <s v="Consumer"/>
    <x v="1"/>
    <x v="2"/>
    <s v="Large Box"/>
    <x v="834"/>
    <n v="87630"/>
    <n v="0.6"/>
    <x v="0"/>
    <x v="1"/>
    <x v="10"/>
    <s v="Parma"/>
    <n v="44134"/>
    <x v="63"/>
    <n v="2015"/>
    <x v="2"/>
    <n v="20"/>
    <d v="2015-02-22T00:00:00"/>
    <n v="2"/>
    <n v="-231.05"/>
    <n v="8"/>
    <x v="1625"/>
    <x v="1"/>
    <s v="Gretchen McKinney Dana Swing-Arm Lamps United States"/>
    <s v="Dana"/>
  </r>
  <r>
    <n v="21514"/>
    <x v="0"/>
    <n v="0.1"/>
    <n v="209.37"/>
    <n v="69"/>
    <n v="2892"/>
    <s v="Benjamin Porter"/>
    <x v="2"/>
    <s v="Consumer"/>
    <x v="1"/>
    <x v="11"/>
    <s v="Large Box"/>
    <x v="575"/>
    <n v="90011"/>
    <n v="0.79"/>
    <x v="0"/>
    <x v="2"/>
    <x v="22"/>
    <s v="Livonia"/>
    <n v="48154"/>
    <x v="67"/>
    <n v="2015"/>
    <x v="2"/>
    <n v="23"/>
    <d v="2015-02-25T00:00:00"/>
    <n v="2"/>
    <n v="-165.59492040000003"/>
    <n v="11"/>
    <x v="1626"/>
    <x v="1"/>
    <s v="Benjamin Porter Hon 2111 Invitation™ Series Corner Table United States"/>
    <s v="Hon "/>
  </r>
  <r>
    <n v="21515"/>
    <x v="0"/>
    <n v="7.0000000000000007E-2"/>
    <n v="4.9800000000000004"/>
    <n v="4.7"/>
    <n v="2893"/>
    <s v="Kathryn Tate"/>
    <x v="2"/>
    <s v="Consumer"/>
    <x v="0"/>
    <x v="7"/>
    <s v="Small Box"/>
    <x v="594"/>
    <n v="90011"/>
    <n v="0.38"/>
    <x v="0"/>
    <x v="2"/>
    <x v="22"/>
    <s v="Madison Heights"/>
    <n v="48071"/>
    <x v="67"/>
    <n v="2015"/>
    <x v="2"/>
    <n v="23"/>
    <d v="2015-02-24T00:00:00"/>
    <n v="1"/>
    <n v="-21.684000000000001"/>
    <n v="9"/>
    <x v="1627"/>
    <x v="1"/>
    <s v="Kathryn Tate Staples Copy Paper (20Lb. and 84 Bright) United States"/>
    <s v="Stap"/>
  </r>
  <r>
    <n v="19909"/>
    <x v="4"/>
    <n v="0.02"/>
    <n v="880.98"/>
    <n v="44.55"/>
    <n v="2896"/>
    <s v="Anna Ellis"/>
    <x v="1"/>
    <s v="Home Office"/>
    <x v="1"/>
    <x v="14"/>
    <s v="Jumbo Box"/>
    <x v="270"/>
    <n v="86925"/>
    <n v="0.62"/>
    <x v="0"/>
    <x v="2"/>
    <x v="3"/>
    <s v="Mankato"/>
    <n v="56001"/>
    <x v="46"/>
    <n v="2015"/>
    <x v="0"/>
    <n v="22"/>
    <d v="2015-01-26T00:00:00"/>
    <n v="4"/>
    <n v="4861.0637999999999"/>
    <n v="8"/>
    <x v="1628"/>
    <x v="0"/>
    <s v="Anna Ellis Riverside Palais Royal Lawyers Bookcase, Royale Cherry Finish United States"/>
    <s v="Rive"/>
  </r>
  <r>
    <n v="18198"/>
    <x v="2"/>
    <n v="0"/>
    <n v="22.84"/>
    <n v="16.920000000000002"/>
    <n v="2896"/>
    <s v="Anna Ellis"/>
    <x v="2"/>
    <s v="Home Office"/>
    <x v="0"/>
    <x v="7"/>
    <s v="Small Box"/>
    <x v="836"/>
    <n v="86927"/>
    <n v="0.39"/>
    <x v="0"/>
    <x v="2"/>
    <x v="3"/>
    <s v="Mankato"/>
    <n v="56001"/>
    <x v="14"/>
    <n v="2015"/>
    <x v="5"/>
    <n v="12"/>
    <d v="2015-03-14T00:00:00"/>
    <n v="2"/>
    <n v="-83.75"/>
    <n v="15"/>
    <x v="1629"/>
    <x v="1"/>
    <s v="Anna Ellis Xerox 1973 United States"/>
    <s v="Xero"/>
  </r>
  <r>
    <n v="20304"/>
    <x v="0"/>
    <n v="0.05"/>
    <n v="80.97"/>
    <n v="30.06"/>
    <n v="2897"/>
    <s v="Betty Giles"/>
    <x v="1"/>
    <s v="Home Office"/>
    <x v="2"/>
    <x v="6"/>
    <s v="Jumbo Box"/>
    <x v="131"/>
    <n v="86926"/>
    <n v="0.4"/>
    <x v="0"/>
    <x v="2"/>
    <x v="3"/>
    <s v="Maple Grove"/>
    <n v="55369"/>
    <x v="169"/>
    <n v="2015"/>
    <x v="2"/>
    <n v="13"/>
    <d v="2015-02-14T00:00:00"/>
    <n v="1"/>
    <n v="565.17999999999995"/>
    <n v="11"/>
    <x v="1630"/>
    <x v="0"/>
    <s v="Betty Giles Hewlett-Packard Deskjet 940 REFURBISHED Color Inkjet Printer United States"/>
    <s v="Hewl"/>
  </r>
  <r>
    <n v="20305"/>
    <x v="0"/>
    <n v="0"/>
    <n v="6.48"/>
    <n v="10.050000000000001"/>
    <n v="2897"/>
    <s v="Betty Giles"/>
    <x v="2"/>
    <s v="Home Office"/>
    <x v="0"/>
    <x v="7"/>
    <s v="Small Box"/>
    <x v="837"/>
    <n v="86926"/>
    <n v="0.37"/>
    <x v="0"/>
    <x v="2"/>
    <x v="3"/>
    <s v="Maple Grove"/>
    <n v="55369"/>
    <x v="169"/>
    <n v="2015"/>
    <x v="2"/>
    <n v="13"/>
    <d v="2015-02-15T00:00:00"/>
    <n v="2"/>
    <n v="-38.72"/>
    <n v="2"/>
    <x v="1631"/>
    <x v="1"/>
    <s v="Betty Giles Xerox 1997 United States"/>
    <s v="Xero"/>
  </r>
  <r>
    <n v="23151"/>
    <x v="1"/>
    <n v="0.06"/>
    <n v="70.89"/>
    <n v="89.3"/>
    <n v="2903"/>
    <s v="Frances Powers"/>
    <x v="1"/>
    <s v="Small Business"/>
    <x v="1"/>
    <x v="11"/>
    <s v="Jumbo Box"/>
    <x v="838"/>
    <n v="87374"/>
    <n v="0.72"/>
    <x v="0"/>
    <x v="1"/>
    <x v="10"/>
    <s v="Reynoldsburg"/>
    <n v="43068"/>
    <x v="97"/>
    <n v="2015"/>
    <x v="1"/>
    <n v="25"/>
    <d v="2015-06-25T00:00:00"/>
    <n v="0"/>
    <n v="65.077020000000005"/>
    <n v="6"/>
    <x v="1632"/>
    <x v="0"/>
    <s v="Frances Powers KI Conference Tables United States"/>
    <s v="KI C"/>
  </r>
  <r>
    <n v="18611"/>
    <x v="0"/>
    <n v="7.0000000000000007E-2"/>
    <n v="4.13"/>
    <n v="0.99"/>
    <n v="2908"/>
    <s v="Robyn Lyon"/>
    <x v="2"/>
    <s v="Home Office"/>
    <x v="0"/>
    <x v="9"/>
    <s v="Small Box"/>
    <x v="508"/>
    <n v="88156"/>
    <n v="0.39"/>
    <x v="0"/>
    <x v="1"/>
    <x v="10"/>
    <s v="Garfield Heights"/>
    <n v="44125"/>
    <x v="176"/>
    <n v="2015"/>
    <x v="0"/>
    <n v="8"/>
    <d v="2015-01-08T00:00:00"/>
    <n v="0"/>
    <n v="10.959199999999999"/>
    <n v="4"/>
    <x v="1633"/>
    <x v="0"/>
    <s v="Robyn Lyon Avery 491 United States"/>
    <s v="Aver"/>
  </r>
  <r>
    <n v="18612"/>
    <x v="0"/>
    <n v="0.03"/>
    <n v="22.72"/>
    <n v="8.99"/>
    <n v="2908"/>
    <s v="Robyn Lyon"/>
    <x v="2"/>
    <s v="Home Office"/>
    <x v="1"/>
    <x v="2"/>
    <s v="Small Pack"/>
    <x v="275"/>
    <n v="88156"/>
    <n v="0.44"/>
    <x v="0"/>
    <x v="1"/>
    <x v="10"/>
    <s v="Garfield Heights"/>
    <n v="44125"/>
    <x v="176"/>
    <n v="2015"/>
    <x v="0"/>
    <n v="8"/>
    <d v="2015-01-08T00:00:00"/>
    <n v="0"/>
    <n v="17.429400000000001"/>
    <n v="1"/>
    <x v="1518"/>
    <x v="0"/>
    <s v="Robyn Lyon Executive Impressions 14&quot; Two-Color Numerals Wall Clock United States"/>
    <s v="Exec"/>
  </r>
  <r>
    <n v="20827"/>
    <x v="1"/>
    <n v="0.05"/>
    <n v="34.979999999999997"/>
    <n v="7.53"/>
    <n v="2908"/>
    <s v="Robyn Lyon"/>
    <x v="0"/>
    <s v="Home Office"/>
    <x v="2"/>
    <x v="13"/>
    <s v="Small Box"/>
    <x v="171"/>
    <n v="88157"/>
    <n v="0.76"/>
    <x v="0"/>
    <x v="1"/>
    <x v="10"/>
    <s v="Garfield Heights"/>
    <n v="44125"/>
    <x v="136"/>
    <n v="2015"/>
    <x v="2"/>
    <n v="28"/>
    <d v="2015-03-03T00:00:00"/>
    <n v="3"/>
    <n v="-32.666400000000003"/>
    <n v="16"/>
    <x v="1634"/>
    <x v="1"/>
    <s v="Robyn Lyon Fellowes EZ Multi-Media Keyboard United States"/>
    <s v="Fell"/>
  </r>
  <r>
    <n v="20828"/>
    <x v="1"/>
    <n v="0"/>
    <n v="3.14"/>
    <n v="1.92"/>
    <n v="2908"/>
    <s v="Robyn Lyon"/>
    <x v="2"/>
    <s v="Home Office"/>
    <x v="0"/>
    <x v="12"/>
    <s v="Wrap Bag"/>
    <x v="839"/>
    <n v="88157"/>
    <n v="0.84"/>
    <x v="0"/>
    <x v="1"/>
    <x v="10"/>
    <s v="Garfield Heights"/>
    <n v="44125"/>
    <x v="136"/>
    <n v="2015"/>
    <x v="2"/>
    <n v="28"/>
    <d v="2015-03-02T00:00:00"/>
    <n v="2"/>
    <n v="-13.135200000000001"/>
    <n v="8"/>
    <x v="1635"/>
    <x v="1"/>
    <s v="Robyn Lyon Serrated Blade or Curved Handle Hand Letter Openers United States"/>
    <s v="Serr"/>
  </r>
  <r>
    <n v="21290"/>
    <x v="0"/>
    <n v="0.04"/>
    <n v="4.13"/>
    <n v="0.99"/>
    <n v="2912"/>
    <s v="Hannah Carver"/>
    <x v="0"/>
    <s v="Home Office"/>
    <x v="0"/>
    <x v="9"/>
    <s v="Small Box"/>
    <x v="508"/>
    <n v="87396"/>
    <n v="0.39"/>
    <x v="0"/>
    <x v="2"/>
    <x v="48"/>
    <s v="Grand Forks"/>
    <n v="58201"/>
    <x v="65"/>
    <n v="2015"/>
    <x v="4"/>
    <n v="28"/>
    <d v="2015-04-30T00:00:00"/>
    <n v="2"/>
    <n v="22.307699999999997"/>
    <n v="7"/>
    <x v="1636"/>
    <x v="0"/>
    <s v="Hannah Carver Avery 491 United States"/>
    <s v="Aver"/>
  </r>
  <r>
    <n v="21291"/>
    <x v="0"/>
    <n v="0.06"/>
    <n v="55.48"/>
    <n v="14.3"/>
    <n v="2912"/>
    <s v="Hannah Carver"/>
    <x v="2"/>
    <s v="Home Office"/>
    <x v="0"/>
    <x v="7"/>
    <s v="Small Box"/>
    <x v="14"/>
    <n v="87396"/>
    <n v="0.37"/>
    <x v="0"/>
    <x v="2"/>
    <x v="48"/>
    <s v="Grand Forks"/>
    <n v="58201"/>
    <x v="65"/>
    <n v="2015"/>
    <x v="4"/>
    <n v="28"/>
    <d v="2015-04-30T00:00:00"/>
    <n v="2"/>
    <n v="443.02139999999991"/>
    <n v="12"/>
    <x v="1637"/>
    <x v="0"/>
    <s v="Hannah Carver Xerox 194 United States"/>
    <s v="Xero"/>
  </r>
  <r>
    <n v="8310"/>
    <x v="3"/>
    <n v="0.05"/>
    <n v="535.64"/>
    <n v="14.7"/>
    <n v="2920"/>
    <s v="Ernest Peele"/>
    <x v="1"/>
    <s v="Home Office"/>
    <x v="2"/>
    <x v="6"/>
    <s v="Jumbo Drum"/>
    <x v="636"/>
    <n v="59365"/>
    <n v="0.59"/>
    <x v="0"/>
    <x v="2"/>
    <x v="12"/>
    <s v="Chicago"/>
    <n v="60603"/>
    <x v="31"/>
    <n v="2015"/>
    <x v="1"/>
    <n v="7"/>
    <d v="2015-06-09T00:00:00"/>
    <n v="2"/>
    <n v="-1220.9144999999999"/>
    <n v="2"/>
    <x v="1638"/>
    <x v="1"/>
    <s v="Ernest Peele Epson LQ-870 Dot Matrix Printer United States"/>
    <s v="Epso"/>
  </r>
  <r>
    <n v="18166"/>
    <x v="3"/>
    <n v="0"/>
    <n v="6.37"/>
    <n v="5.19"/>
    <n v="2923"/>
    <s v="Lynne Griffith"/>
    <x v="2"/>
    <s v="Consumer"/>
    <x v="0"/>
    <x v="8"/>
    <s v="Small Box"/>
    <x v="214"/>
    <n v="86592"/>
    <n v="0.38"/>
    <x v="0"/>
    <x v="1"/>
    <x v="30"/>
    <s v="Hagerstown"/>
    <n v="21740"/>
    <x v="136"/>
    <n v="2015"/>
    <x v="2"/>
    <n v="28"/>
    <d v="2015-03-02T00:00:00"/>
    <n v="2"/>
    <n v="-27.1492"/>
    <n v="15"/>
    <x v="1223"/>
    <x v="1"/>
    <s v="Lynne Griffith C-Line Peel &amp; Stick Add-On Filing Pockets, 8-3/4 x 5-1/8, 10/Pack United States"/>
    <s v="C-Li"/>
  </r>
  <r>
    <n v="18345"/>
    <x v="2"/>
    <n v="0.02"/>
    <n v="110.98"/>
    <n v="13.99"/>
    <n v="2924"/>
    <s v="Courtney Nelson"/>
    <x v="2"/>
    <s v="Consumer"/>
    <x v="1"/>
    <x v="2"/>
    <s v="Medium Box"/>
    <x v="649"/>
    <n v="86591"/>
    <n v="0.69"/>
    <x v="0"/>
    <x v="1"/>
    <x v="30"/>
    <s v="Laurel"/>
    <n v="20707"/>
    <x v="59"/>
    <n v="2015"/>
    <x v="0"/>
    <n v="16"/>
    <d v="2015-01-18T00:00:00"/>
    <n v="2"/>
    <n v="-106.3424"/>
    <n v="2"/>
    <x v="1639"/>
    <x v="1"/>
    <s v="Courtney Nelson Rubbermaid ClusterMat Chairmats, Mat Size- 66&quot; x 60&quot;, Lip 20&quot; x 11&quot; -90 Degree Angle United States"/>
    <s v="Rubb"/>
  </r>
  <r>
    <n v="18346"/>
    <x v="2"/>
    <n v="0.01"/>
    <n v="8.01"/>
    <n v="2.87"/>
    <n v="2924"/>
    <s v="Courtney Nelson"/>
    <x v="2"/>
    <s v="Consumer"/>
    <x v="0"/>
    <x v="7"/>
    <s v="Wrap Bag"/>
    <x v="840"/>
    <n v="86591"/>
    <n v="0.4"/>
    <x v="0"/>
    <x v="1"/>
    <x v="30"/>
    <s v="Laurel"/>
    <n v="20707"/>
    <x v="59"/>
    <n v="2015"/>
    <x v="0"/>
    <n v="16"/>
    <d v="2015-01-18T00:00:00"/>
    <n v="2"/>
    <n v="44.976799999999997"/>
    <n v="8"/>
    <x v="1640"/>
    <x v="0"/>
    <s v="Courtney Nelson TOPS Money Receipt Book, Consecutively Numbered in Red, United States"/>
    <s v="TOPS"/>
  </r>
  <r>
    <n v="25817"/>
    <x v="2"/>
    <n v="0.02"/>
    <n v="5.58"/>
    <n v="2.99"/>
    <n v="2928"/>
    <s v="Leslie Woodard"/>
    <x v="2"/>
    <s v="Consumer"/>
    <x v="0"/>
    <x v="8"/>
    <s v="Small Box"/>
    <x v="841"/>
    <n v="90218"/>
    <n v="0.37"/>
    <x v="0"/>
    <x v="3"/>
    <x v="39"/>
    <s v="Charleston"/>
    <n v="29418"/>
    <x v="66"/>
    <n v="2015"/>
    <x v="3"/>
    <n v="26"/>
    <d v="2015-05-28T00:00:00"/>
    <n v="2"/>
    <n v="689.32799999999997"/>
    <n v="42"/>
    <x v="1641"/>
    <x v="0"/>
    <s v="Leslie Woodard Avery Heavy-Duty EZD ™ Binder With Locking Rings United States"/>
    <s v="Aver"/>
  </r>
  <r>
    <n v="25819"/>
    <x v="2"/>
    <n v="0.02"/>
    <n v="54.1"/>
    <n v="19.989999999999998"/>
    <n v="2928"/>
    <s v="Leslie Woodard"/>
    <x v="2"/>
    <s v="Consumer"/>
    <x v="0"/>
    <x v="10"/>
    <s v="Small Box"/>
    <x v="725"/>
    <n v="90218"/>
    <n v="0.59"/>
    <x v="0"/>
    <x v="3"/>
    <x v="39"/>
    <s v="Charleston"/>
    <n v="29418"/>
    <x v="66"/>
    <n v="2015"/>
    <x v="3"/>
    <n v="26"/>
    <d v="2015-05-27T00:00:00"/>
    <n v="1"/>
    <n v="-33.585999999999999"/>
    <n v="36"/>
    <x v="1642"/>
    <x v="1"/>
    <s v="Leslie Woodard Desktop 3-Pocket Hot File® United States"/>
    <s v="Desk"/>
  </r>
  <r>
    <n v="21313"/>
    <x v="1"/>
    <n v="0.1"/>
    <n v="11.55"/>
    <n v="2.36"/>
    <n v="2931"/>
    <s v="Faye Hanna"/>
    <x v="2"/>
    <s v="Small Business"/>
    <x v="0"/>
    <x v="0"/>
    <s v="Wrap Bag"/>
    <x v="99"/>
    <n v="87619"/>
    <n v="0.55000000000000004"/>
    <x v="0"/>
    <x v="0"/>
    <x v="1"/>
    <s v="El Dorado Hills"/>
    <n v="95630"/>
    <x v="136"/>
    <n v="2015"/>
    <x v="2"/>
    <n v="28"/>
    <d v="2015-02-28T00:00:00"/>
    <n v="0"/>
    <n v="69.767200000000003"/>
    <n v="12"/>
    <x v="1643"/>
    <x v="0"/>
    <s v="Faye Hanna Newell 309 United States"/>
    <s v="Newe"/>
  </r>
  <r>
    <n v="24866"/>
    <x v="0"/>
    <n v="0.01"/>
    <n v="35.44"/>
    <n v="19.989999999999998"/>
    <n v="2932"/>
    <s v="Phyllis Hull"/>
    <x v="2"/>
    <s v="Small Business"/>
    <x v="0"/>
    <x v="7"/>
    <s v="Small Box"/>
    <x v="611"/>
    <n v="87620"/>
    <n v="0.38"/>
    <x v="0"/>
    <x v="1"/>
    <x v="18"/>
    <s v="Stratford"/>
    <n v="6614"/>
    <x v="126"/>
    <n v="2015"/>
    <x v="4"/>
    <n v="22"/>
    <d v="2015-04-23T00:00:00"/>
    <n v="1"/>
    <n v="-52.822799999999994"/>
    <n v="1"/>
    <x v="1644"/>
    <x v="1"/>
    <s v="Phyllis Hull Xerox 1880 United States"/>
    <s v="Xero"/>
  </r>
  <r>
    <n v="24995"/>
    <x v="4"/>
    <n v="0.02"/>
    <n v="3.8"/>
    <n v="1.49"/>
    <n v="2935"/>
    <s v="Shirley Riley"/>
    <x v="2"/>
    <s v="Small Business"/>
    <x v="0"/>
    <x v="8"/>
    <s v="Small Box"/>
    <x v="27"/>
    <n v="87617"/>
    <n v="0.38"/>
    <x v="0"/>
    <x v="1"/>
    <x v="15"/>
    <s v="Boston"/>
    <n v="2215"/>
    <x v="171"/>
    <n v="2015"/>
    <x v="3"/>
    <n v="11"/>
    <d v="2015-05-15T00:00:00"/>
    <n v="4"/>
    <n v="7.31"/>
    <n v="5"/>
    <x v="1645"/>
    <x v="0"/>
    <s v="Shirley Riley Durable Pressboard Binders United States"/>
    <s v="Dura"/>
  </r>
  <r>
    <n v="24865"/>
    <x v="0"/>
    <n v="0.03"/>
    <n v="47.9"/>
    <n v="5.86"/>
    <n v="2938"/>
    <s v="Laurie Case Daniel"/>
    <x v="2"/>
    <s v="Small Business"/>
    <x v="0"/>
    <x v="7"/>
    <s v="Small Box"/>
    <x v="661"/>
    <n v="87620"/>
    <n v="0.37"/>
    <x v="0"/>
    <x v="1"/>
    <x v="15"/>
    <s v="Stoneham"/>
    <n v="2180"/>
    <x v="126"/>
    <n v="2015"/>
    <x v="4"/>
    <n v="22"/>
    <d v="2015-04-25T00:00:00"/>
    <n v="3"/>
    <n v="642.99029999999993"/>
    <n v="20"/>
    <x v="1646"/>
    <x v="0"/>
    <s v="Laurie Case Daniel Xerox 1938 United States"/>
    <s v="Xero"/>
  </r>
  <r>
    <n v="23567"/>
    <x v="2"/>
    <n v="0.05"/>
    <n v="2.62"/>
    <n v="0.8"/>
    <n v="2941"/>
    <s v="Leah Pollock"/>
    <x v="2"/>
    <s v="Small Business"/>
    <x v="0"/>
    <x v="3"/>
    <s v="Wrap Bag"/>
    <x v="505"/>
    <n v="87618"/>
    <n v="0.39"/>
    <x v="0"/>
    <x v="1"/>
    <x v="2"/>
    <s v="Morristown"/>
    <n v="7960"/>
    <x v="66"/>
    <n v="2015"/>
    <x v="3"/>
    <n v="26"/>
    <d v="2015-05-27T00:00:00"/>
    <n v="1"/>
    <n v="12.71"/>
    <n v="8"/>
    <x v="1647"/>
    <x v="0"/>
    <s v="Leah Pollock Staples Metal Binder Clips United States"/>
    <s v="Stap"/>
  </r>
  <r>
    <n v="19575"/>
    <x v="4"/>
    <n v="0.04"/>
    <n v="4.55"/>
    <n v="1.49"/>
    <n v="2944"/>
    <s v="Elsie Lane"/>
    <x v="2"/>
    <s v="Corporate"/>
    <x v="0"/>
    <x v="8"/>
    <s v="Small Box"/>
    <x v="516"/>
    <n v="90309"/>
    <n v="0.35"/>
    <x v="0"/>
    <x v="2"/>
    <x v="22"/>
    <s v="Midland"/>
    <n v="48640"/>
    <x v="93"/>
    <n v="2015"/>
    <x v="5"/>
    <n v="5"/>
    <d v="2015-03-07T00:00:00"/>
    <n v="2"/>
    <n v="28.288"/>
    <n v="13"/>
    <x v="1648"/>
    <x v="0"/>
    <s v="Elsie Lane Presstex Flexible Ring Binders United States"/>
    <s v="Pres"/>
  </r>
  <r>
    <n v="26054"/>
    <x v="1"/>
    <n v="0.01"/>
    <n v="7.64"/>
    <n v="1.39"/>
    <n v="2947"/>
    <s v="Kathy Turner"/>
    <x v="2"/>
    <s v="Consumer"/>
    <x v="0"/>
    <x v="4"/>
    <s v="Small Box"/>
    <x v="784"/>
    <n v="87511"/>
    <n v="0.36"/>
    <x v="0"/>
    <x v="1"/>
    <x v="4"/>
    <s v="Depew"/>
    <n v="14043"/>
    <x v="128"/>
    <n v="2015"/>
    <x v="2"/>
    <n v="4"/>
    <d v="2015-02-07T00:00:00"/>
    <n v="3"/>
    <n v="112.1181"/>
    <n v="20"/>
    <x v="1649"/>
    <x v="0"/>
    <s v="Kathy Turner Security-Tint Envelopes United States"/>
    <s v="Secu"/>
  </r>
  <r>
    <n v="25051"/>
    <x v="3"/>
    <n v="7.0000000000000007E-2"/>
    <n v="42.98"/>
    <n v="4.62"/>
    <n v="2951"/>
    <s v="Jordan Womble"/>
    <x v="0"/>
    <s v="Corporate"/>
    <x v="0"/>
    <x v="15"/>
    <s v="Small Box"/>
    <x v="647"/>
    <n v="91397"/>
    <n v="0.56000000000000005"/>
    <x v="0"/>
    <x v="2"/>
    <x v="13"/>
    <s v="Hays"/>
    <n v="67601"/>
    <x v="2"/>
    <n v="2015"/>
    <x v="2"/>
    <n v="15"/>
    <d v="2015-02-17T00:00:00"/>
    <n v="2"/>
    <n v="565.38599999999997"/>
    <n v="19"/>
    <x v="1650"/>
    <x v="0"/>
    <s v="Jordan Womble Belkin F9M820V08 8 Outlet Surge United States"/>
    <s v="Belk"/>
  </r>
  <r>
    <n v="25052"/>
    <x v="3"/>
    <n v="0.03"/>
    <n v="89.99"/>
    <n v="42"/>
    <n v="2951"/>
    <s v="Jordan Womble"/>
    <x v="1"/>
    <s v="Corporate"/>
    <x v="1"/>
    <x v="1"/>
    <s v="Jumbo Drum"/>
    <x v="790"/>
    <n v="91397"/>
    <n v="0.66"/>
    <x v="0"/>
    <x v="2"/>
    <x v="13"/>
    <s v="Hays"/>
    <n v="67601"/>
    <x v="2"/>
    <n v="2015"/>
    <x v="2"/>
    <n v="15"/>
    <d v="2015-02-18T00:00:00"/>
    <n v="3"/>
    <n v="-230.9528"/>
    <n v="19"/>
    <x v="1651"/>
    <x v="1"/>
    <s v="Jordan Womble Global Leather Task Chair, Black United States"/>
    <s v="Glob"/>
  </r>
  <r>
    <n v="25970"/>
    <x v="3"/>
    <n v="0.08"/>
    <n v="5.74"/>
    <n v="5.01"/>
    <n v="2952"/>
    <s v="Thelma Murray"/>
    <x v="0"/>
    <s v="Corporate"/>
    <x v="0"/>
    <x v="8"/>
    <s v="Small Box"/>
    <x v="697"/>
    <n v="91398"/>
    <n v="0.39"/>
    <x v="0"/>
    <x v="1"/>
    <x v="10"/>
    <s v="Grove City"/>
    <n v="43123"/>
    <x v="112"/>
    <n v="2015"/>
    <x v="4"/>
    <n v="15"/>
    <d v="2015-04-17T00:00:00"/>
    <n v="2"/>
    <n v="-61.628039999999999"/>
    <n v="12"/>
    <x v="1652"/>
    <x v="1"/>
    <s v="Thelma Murray Binder Posts United States"/>
    <s v="Bind"/>
  </r>
  <r>
    <n v="21200"/>
    <x v="4"/>
    <n v="0.09"/>
    <n v="12.22"/>
    <n v="2.85"/>
    <n v="2954"/>
    <s v="William Sharma"/>
    <x v="2"/>
    <s v="Consumer"/>
    <x v="1"/>
    <x v="2"/>
    <s v="Small Pack"/>
    <x v="775"/>
    <n v="86427"/>
    <n v="0.55000000000000004"/>
    <x v="0"/>
    <x v="2"/>
    <x v="3"/>
    <s v="Maplewood"/>
    <n v="55119"/>
    <x v="49"/>
    <n v="2015"/>
    <x v="1"/>
    <n v="18"/>
    <d v="2015-06-25T00:00:00"/>
    <n v="7"/>
    <n v="70.676699999999997"/>
    <n v="9"/>
    <x v="1653"/>
    <x v="0"/>
    <s v="William Sharma Aluminum Document Frame United States"/>
    <s v="Alum"/>
  </r>
  <r>
    <n v="24817"/>
    <x v="3"/>
    <n v="0.1"/>
    <n v="37.94"/>
    <n v="5.08"/>
    <n v="2957"/>
    <s v="Francis I Davis"/>
    <x v="0"/>
    <s v="Corporate"/>
    <x v="0"/>
    <x v="7"/>
    <s v="Wrap Bag"/>
    <x v="320"/>
    <n v="90264"/>
    <n v="0.38"/>
    <x v="0"/>
    <x v="2"/>
    <x v="45"/>
    <s v="Milwaukee"/>
    <n v="53209"/>
    <x v="57"/>
    <n v="2015"/>
    <x v="4"/>
    <n v="2"/>
    <d v="2015-04-04T00:00:00"/>
    <n v="2"/>
    <n v="95.054399999999987"/>
    <n v="4"/>
    <x v="1654"/>
    <x v="0"/>
    <s v="Francis I Davis Snap-A-Way® Black Print Carbonless Ruled Speed Letter, Triplicate United States"/>
    <s v="Snap"/>
  </r>
  <r>
    <n v="25709"/>
    <x v="4"/>
    <n v="0.06"/>
    <n v="20.99"/>
    <n v="0.99"/>
    <n v="2958"/>
    <s v="Ellen Sparks"/>
    <x v="2"/>
    <s v="Corporate"/>
    <x v="2"/>
    <x v="5"/>
    <s v="Wrap Bag"/>
    <x v="842"/>
    <n v="90265"/>
    <n v="0.37"/>
    <x v="0"/>
    <x v="2"/>
    <x v="45"/>
    <s v="Neenah"/>
    <n v="54956"/>
    <x v="165"/>
    <n v="2015"/>
    <x v="5"/>
    <n v="23"/>
    <d v="2015-03-28T00:00:00"/>
    <n v="5"/>
    <n v="224.96069999999997"/>
    <n v="18"/>
    <x v="1655"/>
    <x v="0"/>
    <s v="Ellen Sparks Accessory21 United States"/>
    <s v="Acce"/>
  </r>
  <r>
    <n v="19923"/>
    <x v="1"/>
    <n v="0.1"/>
    <n v="36.549999999999997"/>
    <n v="13.89"/>
    <n v="2960"/>
    <s v="Allan Dickinson"/>
    <x v="2"/>
    <s v="Corporate"/>
    <x v="0"/>
    <x v="0"/>
    <s v="Wrap Bag"/>
    <x v="463"/>
    <n v="90646"/>
    <n v="0.41"/>
    <x v="0"/>
    <x v="3"/>
    <x v="40"/>
    <s v="Van Buren"/>
    <n v="72956"/>
    <x v="121"/>
    <n v="2015"/>
    <x v="4"/>
    <n v="5"/>
    <d v="2015-04-07T00:00:00"/>
    <n v="2"/>
    <n v="-89.572000000000003"/>
    <n v="11"/>
    <x v="1656"/>
    <x v="1"/>
    <s v="Allan Dickinson Dixon Ticonderoga Core-Lock Colored Pencils, 48-Color Set United States"/>
    <s v="Dixo"/>
  </r>
  <r>
    <n v="20390"/>
    <x v="0"/>
    <n v="7.0000000000000007E-2"/>
    <n v="4.76"/>
    <n v="0.88"/>
    <n v="2962"/>
    <s v="Leonard Strauss"/>
    <x v="0"/>
    <s v="Consumer"/>
    <x v="0"/>
    <x v="7"/>
    <s v="Wrap Bag"/>
    <x v="817"/>
    <n v="88611"/>
    <n v="0.39"/>
    <x v="0"/>
    <x v="0"/>
    <x v="21"/>
    <s v="Louisville"/>
    <n v="80027"/>
    <x v="163"/>
    <n v="2015"/>
    <x v="3"/>
    <n v="7"/>
    <d v="2015-05-09T00:00:00"/>
    <n v="2"/>
    <n v="33.347699999999996"/>
    <n v="10"/>
    <x v="1657"/>
    <x v="0"/>
    <s v="Leonard Strauss Wirebound Voice Message Log Book United States"/>
    <s v="Wire"/>
  </r>
  <r>
    <n v="22175"/>
    <x v="2"/>
    <n v="0.01"/>
    <n v="7.98"/>
    <n v="6.5"/>
    <n v="2963"/>
    <s v="Frances Johnson"/>
    <x v="2"/>
    <s v="Consumer"/>
    <x v="0"/>
    <x v="10"/>
    <s v="Medium Box"/>
    <x v="843"/>
    <n v="88612"/>
    <n v="0.59"/>
    <x v="0"/>
    <x v="1"/>
    <x v="30"/>
    <s v="Middle River"/>
    <n v="21220"/>
    <x v="33"/>
    <n v="2015"/>
    <x v="1"/>
    <n v="22"/>
    <d v="2015-06-23T00:00:00"/>
    <n v="1"/>
    <n v="-34.591999999999999"/>
    <n v="4"/>
    <x v="1658"/>
    <x v="1"/>
    <s v="Frances Johnson Iris Project Case United States"/>
    <s v="Iris"/>
  </r>
  <r>
    <n v="25953"/>
    <x v="0"/>
    <n v="0.06"/>
    <n v="42.98"/>
    <n v="4.62"/>
    <n v="2964"/>
    <s v="Kathy Hinton"/>
    <x v="2"/>
    <s v="Consumer"/>
    <x v="0"/>
    <x v="15"/>
    <s v="Small Box"/>
    <x v="647"/>
    <n v="88610"/>
    <n v="0.56000000000000005"/>
    <x v="0"/>
    <x v="1"/>
    <x v="10"/>
    <s v="Mount Vernon"/>
    <n v="43050"/>
    <x v="109"/>
    <n v="2015"/>
    <x v="4"/>
    <n v="21"/>
    <d v="2015-04-23T00:00:00"/>
    <n v="2"/>
    <n v="-24.63"/>
    <n v="1"/>
    <x v="1659"/>
    <x v="1"/>
    <s v="Kathy Hinton Belkin F9M820V08 8 Outlet Surge United States"/>
    <s v="Belk"/>
  </r>
  <r>
    <n v="21390"/>
    <x v="1"/>
    <n v="0.08"/>
    <n v="9.68"/>
    <n v="2.0299999999999998"/>
    <n v="2968"/>
    <s v="Miriam Bowman"/>
    <x v="2"/>
    <s v="Small Business"/>
    <x v="0"/>
    <x v="7"/>
    <s v="Wrap Bag"/>
    <x v="844"/>
    <n v="86085"/>
    <n v="0.37"/>
    <x v="0"/>
    <x v="3"/>
    <x v="26"/>
    <s v="Hollywood"/>
    <n v="33021"/>
    <x v="11"/>
    <n v="2015"/>
    <x v="2"/>
    <n v="22"/>
    <d v="2015-02-24T00:00:00"/>
    <n v="2"/>
    <n v="-536.24199999999996"/>
    <n v="1"/>
    <x v="1660"/>
    <x v="1"/>
    <s v="Miriam Bowman Wirebound Service Call Books, 5 1/2&quot; x 4&quot; United States"/>
    <s v="Wire"/>
  </r>
  <r>
    <n v="21391"/>
    <x v="1"/>
    <n v="0.04"/>
    <n v="150.97999999999999"/>
    <n v="16.010000000000002"/>
    <n v="2968"/>
    <s v="Miriam Bowman"/>
    <x v="1"/>
    <s v="Small Business"/>
    <x v="1"/>
    <x v="11"/>
    <s v="Jumbo Box"/>
    <x v="845"/>
    <n v="86085"/>
    <n v="0.7"/>
    <x v="0"/>
    <x v="3"/>
    <x v="26"/>
    <s v="Hollywood"/>
    <n v="33021"/>
    <x v="11"/>
    <n v="2015"/>
    <x v="2"/>
    <n v="22"/>
    <d v="2015-02-23T00:00:00"/>
    <n v="1"/>
    <n v="-125.86000000000001"/>
    <n v="5"/>
    <x v="1661"/>
    <x v="1"/>
    <s v="Miriam Bowman Iceberg OfficeWorks 42&quot; Round Tables United States"/>
    <s v="Iceb"/>
  </r>
  <r>
    <n v="18041"/>
    <x v="0"/>
    <n v="0.06"/>
    <n v="363.25"/>
    <n v="19.989999999999998"/>
    <n v="2968"/>
    <s v="Miriam Bowman"/>
    <x v="2"/>
    <s v="Small Business"/>
    <x v="0"/>
    <x v="15"/>
    <s v="Small Box"/>
    <x v="451"/>
    <n v="86086"/>
    <n v="0.56999999999999995"/>
    <x v="0"/>
    <x v="3"/>
    <x v="26"/>
    <s v="Hollywood"/>
    <n v="33021"/>
    <x v="145"/>
    <n v="2015"/>
    <x v="5"/>
    <n v="28"/>
    <d v="2015-03-30T00:00:00"/>
    <n v="2"/>
    <n v="36.164099999999998"/>
    <n v="1"/>
    <x v="1662"/>
    <x v="0"/>
    <s v="Miriam Bowman Hoover WindTunnel™ Plus Canister Vacuum United States"/>
    <s v="Hoov"/>
  </r>
  <r>
    <n v="21096"/>
    <x v="0"/>
    <n v="0.01"/>
    <n v="30.97"/>
    <n v="4"/>
    <n v="2973"/>
    <s v="Sally Liu"/>
    <x v="2"/>
    <s v="Home Office"/>
    <x v="2"/>
    <x v="13"/>
    <s v="Small Box"/>
    <x v="846"/>
    <n v="87186"/>
    <n v="0.74"/>
    <x v="0"/>
    <x v="2"/>
    <x v="45"/>
    <s v="New Berlin"/>
    <n v="53151"/>
    <x v="53"/>
    <n v="2015"/>
    <x v="4"/>
    <n v="13"/>
    <d v="2015-04-15T00:00:00"/>
    <n v="2"/>
    <n v="17.102799999999998"/>
    <n v="17"/>
    <x v="1663"/>
    <x v="0"/>
    <s v="Sally Liu Microsoft Multimedia Keyboard United States"/>
    <s v="Micr"/>
  </r>
  <r>
    <n v="21097"/>
    <x v="0"/>
    <n v="0.08"/>
    <n v="125.99"/>
    <n v="7.69"/>
    <n v="2973"/>
    <s v="Sally Liu"/>
    <x v="2"/>
    <s v="Home Office"/>
    <x v="2"/>
    <x v="5"/>
    <s v="Small Box"/>
    <x v="442"/>
    <n v="87186"/>
    <n v="0.57999999999999996"/>
    <x v="0"/>
    <x v="2"/>
    <x v="45"/>
    <s v="New Berlin"/>
    <n v="53151"/>
    <x v="53"/>
    <n v="2015"/>
    <x v="4"/>
    <n v="13"/>
    <d v="2015-04-15T00:00:00"/>
    <n v="2"/>
    <n v="1269.3819599999999"/>
    <n v="23"/>
    <x v="1664"/>
    <x v="0"/>
    <s v="Sally Liu Timeport L7089 United States"/>
    <s v="Time"/>
  </r>
  <r>
    <n v="24770"/>
    <x v="2"/>
    <n v="0.1"/>
    <n v="442.14"/>
    <n v="14.7"/>
    <n v="2973"/>
    <s v="Sally Liu"/>
    <x v="1"/>
    <s v="Home Office"/>
    <x v="2"/>
    <x v="6"/>
    <s v="Jumbo Drum"/>
    <x v="110"/>
    <n v="87187"/>
    <n v="0.56000000000000005"/>
    <x v="0"/>
    <x v="2"/>
    <x v="45"/>
    <s v="New Berlin"/>
    <n v="53151"/>
    <x v="135"/>
    <n v="2015"/>
    <x v="3"/>
    <n v="20"/>
    <d v="2015-05-21T00:00:00"/>
    <n v="1"/>
    <n v="137.68794000000014"/>
    <n v="6"/>
    <x v="1665"/>
    <x v="0"/>
    <s v="Sally Liu Okidata ML390 Turbo Dot Matrix Printers United States"/>
    <s v="Okid"/>
  </r>
  <r>
    <n v="19599"/>
    <x v="3"/>
    <n v="0.01"/>
    <n v="35.99"/>
    <n v="0.99"/>
    <n v="2976"/>
    <s v="Fred Barber"/>
    <x v="2"/>
    <s v="Small Business"/>
    <x v="2"/>
    <x v="5"/>
    <s v="Small Pack"/>
    <x v="771"/>
    <n v="89047"/>
    <n v="0.35"/>
    <x v="0"/>
    <x v="2"/>
    <x v="45"/>
    <s v="Oak Creek"/>
    <n v="53154"/>
    <x v="55"/>
    <n v="2015"/>
    <x v="3"/>
    <n v="22"/>
    <d v="2015-05-23T00:00:00"/>
    <n v="1"/>
    <n v="882.48239999999998"/>
    <n v="41"/>
    <x v="1666"/>
    <x v="0"/>
    <s v="Fred Barber Accessory31 United States"/>
    <s v="Acce"/>
  </r>
  <r>
    <n v="20182"/>
    <x v="2"/>
    <n v="0.09"/>
    <n v="2.94"/>
    <n v="0.7"/>
    <n v="2979"/>
    <s v="Lloyd Dolan"/>
    <x v="2"/>
    <s v="Corporate"/>
    <x v="0"/>
    <x v="0"/>
    <s v="Wrap Bag"/>
    <x v="22"/>
    <n v="86544"/>
    <n v="0.57999999999999996"/>
    <x v="0"/>
    <x v="2"/>
    <x v="48"/>
    <s v="Dickinson"/>
    <n v="58601"/>
    <x v="39"/>
    <n v="2015"/>
    <x v="0"/>
    <n v="27"/>
    <d v="2015-01-28T00:00:00"/>
    <n v="1"/>
    <n v="6.3840000000000003"/>
    <n v="9"/>
    <x v="1667"/>
    <x v="0"/>
    <s v="Lloyd Dolan Newell 338 United States"/>
    <s v="Newe"/>
  </r>
  <r>
    <n v="18169"/>
    <x v="2"/>
    <n v="0.02"/>
    <n v="5.34"/>
    <n v="2.99"/>
    <n v="2979"/>
    <s v="Lloyd Dolan"/>
    <x v="2"/>
    <s v="Corporate"/>
    <x v="0"/>
    <x v="8"/>
    <s v="Small Box"/>
    <x v="289"/>
    <n v="86545"/>
    <n v="0.38"/>
    <x v="0"/>
    <x v="2"/>
    <x v="48"/>
    <s v="Dickinson"/>
    <n v="58601"/>
    <x v="115"/>
    <n v="2015"/>
    <x v="2"/>
    <n v="26"/>
    <d v="2015-02-28T00:00:00"/>
    <n v="2"/>
    <n v="5.2955000000000005"/>
    <n v="6"/>
    <x v="1668"/>
    <x v="0"/>
    <s v="Lloyd Dolan Wilson Jones 14 Line Acrylic Coated Pressboard Data Binders United States"/>
    <s v="Wils"/>
  </r>
  <r>
    <n v="18170"/>
    <x v="2"/>
    <n v="0.03"/>
    <n v="40.98"/>
    <n v="7.47"/>
    <n v="2979"/>
    <s v="Lloyd Dolan"/>
    <x v="2"/>
    <s v="Corporate"/>
    <x v="0"/>
    <x v="8"/>
    <s v="Small Box"/>
    <x v="493"/>
    <n v="86545"/>
    <n v="0.37"/>
    <x v="0"/>
    <x v="2"/>
    <x v="48"/>
    <s v="Dickinson"/>
    <n v="58601"/>
    <x v="115"/>
    <n v="2015"/>
    <x v="2"/>
    <n v="26"/>
    <d v="2015-02-27T00:00:00"/>
    <n v="1"/>
    <n v="170.79569999999998"/>
    <n v="6"/>
    <x v="1669"/>
    <x v="0"/>
    <s v="Lloyd Dolan Wilson Jones Ledger-Size, Piano-Hinge Binder, 2&quot;, Blue United States"/>
    <s v="Wils"/>
  </r>
  <r>
    <n v="18133"/>
    <x v="1"/>
    <n v="0.01"/>
    <n v="5.84"/>
    <n v="0.83"/>
    <n v="2979"/>
    <s v="Lloyd Dolan"/>
    <x v="2"/>
    <s v="Corporate"/>
    <x v="0"/>
    <x v="0"/>
    <s v="Wrap Bag"/>
    <x v="341"/>
    <n v="86546"/>
    <n v="0.49"/>
    <x v="0"/>
    <x v="2"/>
    <x v="48"/>
    <s v="Dickinson"/>
    <n v="58601"/>
    <x v="110"/>
    <n v="2015"/>
    <x v="1"/>
    <n v="14"/>
    <d v="2015-06-16T00:00:00"/>
    <n v="2"/>
    <n v="16.091999999999999"/>
    <n v="4"/>
    <x v="1670"/>
    <x v="0"/>
    <s v="Lloyd Dolan Avery Hi-Liter® Smear-Safe Highlighters United States"/>
    <s v="Aver"/>
  </r>
  <r>
    <n v="20183"/>
    <x v="2"/>
    <n v="0.03"/>
    <n v="43.98"/>
    <n v="8.99"/>
    <n v="2980"/>
    <s v="Joanna Kenney"/>
    <x v="2"/>
    <s v="Corporate"/>
    <x v="0"/>
    <x v="0"/>
    <s v="Small Pack"/>
    <x v="404"/>
    <n v="86544"/>
    <n v="0.57999999999999996"/>
    <x v="0"/>
    <x v="1"/>
    <x v="10"/>
    <s v="Sandusky"/>
    <n v="44870"/>
    <x v="39"/>
    <n v="2015"/>
    <x v="0"/>
    <n v="27"/>
    <d v="2015-01-29T00:00:00"/>
    <n v="2"/>
    <n v="274.0788"/>
    <n v="10"/>
    <x v="1671"/>
    <x v="0"/>
    <s v="Joanna Kenney Boston 1645 Deluxe Heavier-Duty Electric Pencil Sharpener United States"/>
    <s v="Bost"/>
  </r>
  <r>
    <n v="20184"/>
    <x v="2"/>
    <n v="0.06"/>
    <n v="1.1399999999999999"/>
    <n v="0.7"/>
    <n v="2980"/>
    <s v="Joanna Kenney"/>
    <x v="2"/>
    <s v="Corporate"/>
    <x v="0"/>
    <x v="3"/>
    <s v="Wrap Bag"/>
    <x v="366"/>
    <n v="86544"/>
    <n v="0.38"/>
    <x v="0"/>
    <x v="1"/>
    <x v="10"/>
    <s v="Sandusky"/>
    <n v="44870"/>
    <x v="39"/>
    <n v="2015"/>
    <x v="0"/>
    <n v="27"/>
    <d v="2015-01-30T00:00:00"/>
    <n v="3"/>
    <n v="-3.782"/>
    <n v="13"/>
    <x v="869"/>
    <x v="1"/>
    <s v="Joanna Kenney OIC Thumb-Tacks United States"/>
    <s v="OIC "/>
  </r>
  <r>
    <n v="20435"/>
    <x v="3"/>
    <n v="7.0000000000000007E-2"/>
    <n v="2.61"/>
    <n v="0.5"/>
    <n v="2980"/>
    <s v="Joanna Kenney"/>
    <x v="2"/>
    <s v="Corporate"/>
    <x v="0"/>
    <x v="9"/>
    <s v="Small Box"/>
    <x v="413"/>
    <n v="86547"/>
    <n v="0.39"/>
    <x v="0"/>
    <x v="1"/>
    <x v="10"/>
    <s v="Sandusky"/>
    <n v="44870"/>
    <x v="147"/>
    <n v="2015"/>
    <x v="2"/>
    <n v="25"/>
    <d v="2015-02-27T00:00:00"/>
    <n v="2"/>
    <n v="10.798499999999999"/>
    <n v="6"/>
    <x v="1672"/>
    <x v="0"/>
    <s v="Joanna Kenney Avery 494 United States"/>
    <s v="Aver"/>
  </r>
  <r>
    <n v="23110"/>
    <x v="4"/>
    <n v="0.04"/>
    <n v="2.88"/>
    <n v="1.01"/>
    <n v="2980"/>
    <s v="Joanna Kenney"/>
    <x v="2"/>
    <s v="Corporate"/>
    <x v="0"/>
    <x v="0"/>
    <s v="Wrap Bag"/>
    <x v="279"/>
    <n v="86548"/>
    <n v="0.55000000000000004"/>
    <x v="0"/>
    <x v="1"/>
    <x v="10"/>
    <s v="Sandusky"/>
    <n v="44870"/>
    <x v="155"/>
    <n v="2015"/>
    <x v="3"/>
    <n v="30"/>
    <d v="2015-06-04T00:00:00"/>
    <n v="5"/>
    <n v="15.246"/>
    <n v="39"/>
    <x v="1673"/>
    <x v="0"/>
    <s v="Joanna Kenney Sanford Colorific Colored Pencils, 12/Box United States"/>
    <s v="Sanf"/>
  </r>
  <r>
    <n v="20816"/>
    <x v="2"/>
    <n v="0.09"/>
    <n v="100.98"/>
    <n v="35.840000000000003"/>
    <n v="2987"/>
    <s v="Natalie Watts"/>
    <x v="1"/>
    <s v="Home Office"/>
    <x v="1"/>
    <x v="14"/>
    <s v="Jumbo Box"/>
    <x v="77"/>
    <n v="91180"/>
    <n v="0.62"/>
    <x v="0"/>
    <x v="2"/>
    <x v="25"/>
    <s v="West Des Moines"/>
    <n v="50265"/>
    <x v="162"/>
    <n v="2015"/>
    <x v="1"/>
    <n v="28"/>
    <d v="2015-06-28T00:00:00"/>
    <n v="0"/>
    <n v="-103.624"/>
    <n v="17"/>
    <x v="1674"/>
    <x v="1"/>
    <s v="Natalie Watts Bush Westfield Collection Bookcases, Fully Assembled United States"/>
    <s v="Bush"/>
  </r>
  <r>
    <n v="20817"/>
    <x v="2"/>
    <n v="0.1"/>
    <n v="5.78"/>
    <n v="7.96"/>
    <n v="2987"/>
    <s v="Natalie Watts"/>
    <x v="2"/>
    <s v="Home Office"/>
    <x v="0"/>
    <x v="7"/>
    <s v="Small Box"/>
    <x v="847"/>
    <n v="91180"/>
    <n v="0.36"/>
    <x v="0"/>
    <x v="2"/>
    <x v="25"/>
    <s v="West Des Moines"/>
    <n v="50265"/>
    <x v="162"/>
    <n v="2015"/>
    <x v="1"/>
    <n v="28"/>
    <d v="2015-06-28T00:00:00"/>
    <n v="0"/>
    <n v="-57.823999999999998"/>
    <n v="6"/>
    <x v="1675"/>
    <x v="1"/>
    <s v="Natalie Watts Xerox 196 United States"/>
    <s v="Xero"/>
  </r>
  <r>
    <n v="22473"/>
    <x v="4"/>
    <n v="0.05"/>
    <n v="70.97"/>
    <n v="3.5"/>
    <n v="2991"/>
    <s v="Sean Herbert"/>
    <x v="2"/>
    <s v="Home Office"/>
    <x v="0"/>
    <x v="15"/>
    <s v="Small Box"/>
    <x v="235"/>
    <n v="91466"/>
    <n v="0.59"/>
    <x v="0"/>
    <x v="2"/>
    <x v="45"/>
    <s v="Racine"/>
    <n v="53402"/>
    <x v="100"/>
    <n v="2015"/>
    <x v="3"/>
    <n v="8"/>
    <d v="2015-05-13T00:00:00"/>
    <n v="5"/>
    <n v="18.218000000000018"/>
    <n v="2"/>
    <x v="1676"/>
    <x v="0"/>
    <s v="Sean Herbert Tripp Lite Isotel 8 Ultra 8 Outlet Metal Surge United States"/>
    <s v="Trip"/>
  </r>
  <r>
    <n v="22476"/>
    <x v="4"/>
    <n v="0"/>
    <n v="5.28"/>
    <n v="6.26"/>
    <n v="2992"/>
    <s v="Lindsay Webb"/>
    <x v="2"/>
    <s v="Home Office"/>
    <x v="0"/>
    <x v="7"/>
    <s v="Small Box"/>
    <x v="489"/>
    <n v="91466"/>
    <n v="0.4"/>
    <x v="0"/>
    <x v="2"/>
    <x v="45"/>
    <s v="Sheboygan"/>
    <n v="53081"/>
    <x v="100"/>
    <n v="2015"/>
    <x v="3"/>
    <n v="8"/>
    <d v="2015-05-15T00:00:00"/>
    <n v="7"/>
    <n v="25.058000000000035"/>
    <n v="36"/>
    <x v="1677"/>
    <x v="0"/>
    <s v="Lindsay Webb Xerox 1928 United States"/>
    <s v="Xero"/>
  </r>
  <r>
    <n v="20891"/>
    <x v="1"/>
    <n v="0.03"/>
    <n v="10.98"/>
    <n v="3.37"/>
    <n v="2999"/>
    <s v="Kim McCarthy"/>
    <x v="2"/>
    <s v="Consumer"/>
    <x v="0"/>
    <x v="12"/>
    <s v="Small Pack"/>
    <x v="63"/>
    <n v="87041"/>
    <n v="0.56999999999999995"/>
    <x v="0"/>
    <x v="2"/>
    <x v="22"/>
    <s v="Oak Park"/>
    <n v="48237"/>
    <x v="98"/>
    <n v="2015"/>
    <x v="4"/>
    <n v="10"/>
    <d v="2015-04-11T00:00:00"/>
    <n v="1"/>
    <n v="11.82"/>
    <n v="5"/>
    <x v="1678"/>
    <x v="0"/>
    <s v="Kim McCarthy Fiskars® Softgrip Scissors United States"/>
    <s v="Fisk"/>
  </r>
  <r>
    <n v="21499"/>
    <x v="4"/>
    <n v="0.01"/>
    <n v="10.14"/>
    <n v="2.27"/>
    <n v="3000"/>
    <s v="Priscilla Allen"/>
    <x v="2"/>
    <s v="Consumer"/>
    <x v="0"/>
    <x v="7"/>
    <s v="Wrap Bag"/>
    <x v="82"/>
    <n v="87042"/>
    <n v="0.36"/>
    <x v="0"/>
    <x v="2"/>
    <x v="22"/>
    <s v="Pontiac"/>
    <n v="48342"/>
    <x v="161"/>
    <n v="2015"/>
    <x v="0"/>
    <n v="26"/>
    <d v="2015-01-28T00:00:00"/>
    <n v="2"/>
    <n v="28.151999999999997"/>
    <n v="4"/>
    <x v="1679"/>
    <x v="0"/>
    <s v="Priscilla Allen Staples Wirebound Steno Books, 6&quot; x 9&quot;, 12/Pack United States"/>
    <s v="Stap"/>
  </r>
  <r>
    <n v="23836"/>
    <x v="1"/>
    <n v="0.03"/>
    <n v="5.4"/>
    <n v="7.78"/>
    <n v="3001"/>
    <s v="Anthony Foley"/>
    <x v="2"/>
    <s v="Consumer"/>
    <x v="0"/>
    <x v="8"/>
    <s v="Small Box"/>
    <x v="97"/>
    <n v="87043"/>
    <n v="0.37"/>
    <x v="0"/>
    <x v="2"/>
    <x v="22"/>
    <s v="Port Huron"/>
    <n v="48060"/>
    <x v="83"/>
    <n v="2015"/>
    <x v="5"/>
    <n v="17"/>
    <d v="2015-03-19T00:00:00"/>
    <n v="2"/>
    <n v="-237.54400000000001"/>
    <n v="21"/>
    <x v="1680"/>
    <x v="1"/>
    <s v="Anthony Foley 3M Organizer Strips United States"/>
    <s v="3M O"/>
  </r>
  <r>
    <n v="25282"/>
    <x v="3"/>
    <n v="0.03"/>
    <n v="85.99"/>
    <n v="0.99"/>
    <n v="3003"/>
    <s v="Roy Rouse"/>
    <x v="2"/>
    <s v="Home Office"/>
    <x v="2"/>
    <x v="5"/>
    <s v="Wrap Bag"/>
    <x v="141"/>
    <n v="91586"/>
    <n v="0.55000000000000004"/>
    <x v="0"/>
    <x v="0"/>
    <x v="44"/>
    <s v="Coeur D Alene"/>
    <n v="83814"/>
    <x v="93"/>
    <n v="2015"/>
    <x v="5"/>
    <n v="5"/>
    <d v="2015-03-06T00:00:00"/>
    <n v="1"/>
    <n v="1037.1044999999999"/>
    <n v="20"/>
    <x v="1681"/>
    <x v="0"/>
    <s v="Roy Rouse Accessory34 United States"/>
    <s v="Acce"/>
  </r>
  <r>
    <n v="7664"/>
    <x v="4"/>
    <n v="0.08"/>
    <n v="6.48"/>
    <n v="6.81"/>
    <n v="3004"/>
    <s v="Maurice Everett"/>
    <x v="2"/>
    <s v="Corporate"/>
    <x v="0"/>
    <x v="7"/>
    <s v="Small Box"/>
    <x v="848"/>
    <n v="54949"/>
    <n v="0.36"/>
    <x v="0"/>
    <x v="0"/>
    <x v="1"/>
    <s v="Los Angeles"/>
    <n v="90049"/>
    <x v="104"/>
    <n v="2015"/>
    <x v="2"/>
    <n v="10"/>
    <d v="2015-02-15T00:00:00"/>
    <n v="5"/>
    <n v="-94.59"/>
    <n v="58"/>
    <x v="1682"/>
    <x v="1"/>
    <s v="Maurice Everett Xerox 1930 United States"/>
    <s v="Xero"/>
  </r>
  <r>
    <n v="7665"/>
    <x v="4"/>
    <n v="0.09"/>
    <n v="20.98"/>
    <n v="53.03"/>
    <n v="3004"/>
    <s v="Maurice Everett"/>
    <x v="1"/>
    <s v="Corporate"/>
    <x v="0"/>
    <x v="10"/>
    <s v="Jumbo Drum"/>
    <x v="211"/>
    <n v="54949"/>
    <n v="0.78"/>
    <x v="0"/>
    <x v="0"/>
    <x v="1"/>
    <s v="Los Angeles"/>
    <n v="90049"/>
    <x v="104"/>
    <n v="2015"/>
    <x v="2"/>
    <n v="10"/>
    <d v="2015-02-17T00:00:00"/>
    <n v="7"/>
    <n v="-293.74"/>
    <n v="13"/>
    <x v="1683"/>
    <x v="1"/>
    <s v="Maurice Everett Tennsco Lockers, Gray United States"/>
    <s v="Tenn"/>
  </r>
  <r>
    <n v="23295"/>
    <x v="2"/>
    <n v="0.05"/>
    <n v="122.99"/>
    <n v="19.989999999999998"/>
    <n v="3005"/>
    <s v="Teresa Watts"/>
    <x v="0"/>
    <s v="Corporate"/>
    <x v="0"/>
    <x v="8"/>
    <s v="Small Box"/>
    <x v="741"/>
    <n v="91389"/>
    <n v="0.37"/>
    <x v="0"/>
    <x v="0"/>
    <x v="44"/>
    <s v="Coeur D Alene"/>
    <n v="83814"/>
    <x v="178"/>
    <n v="2015"/>
    <x v="1"/>
    <n v="8"/>
    <d v="2015-06-11T00:00:00"/>
    <n v="3"/>
    <n v="1039.7540999999999"/>
    <n v="12"/>
    <x v="1684"/>
    <x v="0"/>
    <s v="Teresa Watts GBC Therma-A-Bind 250T Electric Binding System United States"/>
    <s v="GBC "/>
  </r>
  <r>
    <n v="25664"/>
    <x v="4"/>
    <n v="0.08"/>
    <n v="6.48"/>
    <n v="6.81"/>
    <n v="3006"/>
    <s v="Thomas Spence"/>
    <x v="2"/>
    <s v="Corporate"/>
    <x v="0"/>
    <x v="7"/>
    <s v="Small Box"/>
    <x v="848"/>
    <n v="91388"/>
    <n v="0.36"/>
    <x v="0"/>
    <x v="0"/>
    <x v="44"/>
    <s v="Idaho Falls"/>
    <n v="83402"/>
    <x v="104"/>
    <n v="2015"/>
    <x v="2"/>
    <n v="10"/>
    <d v="2015-02-15T00:00:00"/>
    <n v="5"/>
    <n v="-49.186800000000005"/>
    <n v="14"/>
    <x v="1685"/>
    <x v="1"/>
    <s v="Thomas Spence Xerox 1930 United States"/>
    <s v="Xero"/>
  </r>
  <r>
    <n v="25665"/>
    <x v="4"/>
    <n v="0.09"/>
    <n v="20.98"/>
    <n v="53.03"/>
    <n v="3006"/>
    <s v="Thomas Spence"/>
    <x v="1"/>
    <s v="Corporate"/>
    <x v="0"/>
    <x v="10"/>
    <s v="Jumbo Drum"/>
    <x v="211"/>
    <n v="91388"/>
    <n v="0.78"/>
    <x v="0"/>
    <x v="0"/>
    <x v="44"/>
    <s v="Idaho Falls"/>
    <n v="83402"/>
    <x v="104"/>
    <n v="2015"/>
    <x v="2"/>
    <n v="10"/>
    <d v="2015-02-17T00:00:00"/>
    <n v="7"/>
    <n v="-152.7448"/>
    <n v="3"/>
    <x v="1686"/>
    <x v="1"/>
    <s v="Thomas Spence Tennsco Lockers, Gray United States"/>
    <s v="Tenn"/>
  </r>
  <r>
    <n v="23627"/>
    <x v="2"/>
    <n v="0.05"/>
    <n v="9.99"/>
    <n v="4.78"/>
    <n v="3008"/>
    <s v="Penny Rich"/>
    <x v="2"/>
    <s v="Home Office"/>
    <x v="0"/>
    <x v="7"/>
    <s v="Small Box"/>
    <x v="627"/>
    <n v="89414"/>
    <n v="0.4"/>
    <x v="0"/>
    <x v="2"/>
    <x v="3"/>
    <s v="Minnetonka Mills"/>
    <n v="55343"/>
    <x v="127"/>
    <n v="2015"/>
    <x v="5"/>
    <n v="6"/>
    <d v="2015-03-07T00:00:00"/>
    <n v="1"/>
    <n v="41.3"/>
    <n v="20"/>
    <x v="1687"/>
    <x v="0"/>
    <s v="Penny Rich Xerox 1896 United States"/>
    <s v="Xero"/>
  </r>
  <r>
    <n v="24908"/>
    <x v="0"/>
    <n v="0.01"/>
    <n v="12.28"/>
    <n v="6.47"/>
    <n v="3008"/>
    <s v="Penny Rich"/>
    <x v="2"/>
    <s v="Home Office"/>
    <x v="0"/>
    <x v="7"/>
    <s v="Small Box"/>
    <x v="849"/>
    <n v="89415"/>
    <n v="0.38"/>
    <x v="0"/>
    <x v="2"/>
    <x v="3"/>
    <s v="Minnetonka Mills"/>
    <n v="55343"/>
    <x v="164"/>
    <n v="2015"/>
    <x v="1"/>
    <n v="11"/>
    <d v="2015-06-12T00:00:00"/>
    <n v="1"/>
    <n v="47.61"/>
    <n v="12"/>
    <x v="1688"/>
    <x v="0"/>
    <s v="Penny Rich Xerox 1881 United States"/>
    <s v="Xero"/>
  </r>
  <r>
    <n v="7898"/>
    <x v="2"/>
    <n v="0.03"/>
    <n v="5.98"/>
    <n v="5.35"/>
    <n v="3011"/>
    <s v="Tammy Raynor"/>
    <x v="2"/>
    <s v="Corporate"/>
    <x v="0"/>
    <x v="7"/>
    <s v="Small Box"/>
    <x v="515"/>
    <n v="56486"/>
    <n v="0.4"/>
    <x v="0"/>
    <x v="1"/>
    <x v="15"/>
    <s v="Boston"/>
    <n v="2113"/>
    <x v="5"/>
    <n v="2015"/>
    <x v="3"/>
    <n v="28"/>
    <d v="2015-05-29T00:00:00"/>
    <n v="1"/>
    <n v="-23.5"/>
    <n v="16"/>
    <x v="1689"/>
    <x v="1"/>
    <s v="Tammy Raynor Xerox 1947 United States"/>
    <s v="Xero"/>
  </r>
  <r>
    <n v="1041"/>
    <x v="2"/>
    <n v="0.03"/>
    <n v="300.64999999999998"/>
    <n v="24.49"/>
    <n v="3011"/>
    <s v="Tammy Raynor"/>
    <x v="2"/>
    <s v="Corporate"/>
    <x v="0"/>
    <x v="15"/>
    <s v="Large Box"/>
    <x v="850"/>
    <n v="7623"/>
    <n v="0.52"/>
    <x v="0"/>
    <x v="1"/>
    <x v="15"/>
    <s v="Boston"/>
    <n v="2113"/>
    <x v="65"/>
    <n v="2015"/>
    <x v="4"/>
    <n v="28"/>
    <d v="2015-04-30T00:00:00"/>
    <n v="2"/>
    <n v="1282.4959999999999"/>
    <n v="32"/>
    <x v="1690"/>
    <x v="0"/>
    <s v="Tammy Raynor Honeywell Enviracaire Portable HEPA Air Cleaner for 17' x 22' Room United States"/>
    <s v="Hone"/>
  </r>
  <r>
    <n v="1042"/>
    <x v="2"/>
    <n v="0.06"/>
    <n v="49.99"/>
    <n v="19.989999999999998"/>
    <n v="3011"/>
    <s v="Tammy Raynor"/>
    <x v="2"/>
    <s v="Corporate"/>
    <x v="2"/>
    <x v="13"/>
    <s v="Small Box"/>
    <x v="606"/>
    <n v="7623"/>
    <n v="0.45"/>
    <x v="0"/>
    <x v="1"/>
    <x v="15"/>
    <s v="Boston"/>
    <n v="2113"/>
    <x v="65"/>
    <n v="2015"/>
    <x v="4"/>
    <n v="28"/>
    <d v="2015-04-30T00:00:00"/>
    <n v="2"/>
    <n v="17.2"/>
    <n v="67"/>
    <x v="1691"/>
    <x v="0"/>
    <s v="Tammy Raynor US Robotics 56K V.92 Internal PCI Faxmodem United States"/>
    <s v="US R"/>
  </r>
  <r>
    <n v="1043"/>
    <x v="2"/>
    <n v="0.1"/>
    <n v="104.85"/>
    <n v="4.6500000000000004"/>
    <n v="3011"/>
    <s v="Tammy Raynor"/>
    <x v="2"/>
    <s v="Corporate"/>
    <x v="0"/>
    <x v="7"/>
    <s v="Small Box"/>
    <x v="851"/>
    <n v="7623"/>
    <n v="0.37"/>
    <x v="0"/>
    <x v="1"/>
    <x v="15"/>
    <s v="Boston"/>
    <n v="2113"/>
    <x v="65"/>
    <n v="2015"/>
    <x v="4"/>
    <n v="28"/>
    <d v="2015-04-29T00:00:00"/>
    <n v="1"/>
    <n v="1184.1200000000001"/>
    <n v="58"/>
    <x v="1692"/>
    <x v="0"/>
    <s v="Tammy Raynor Xerox 1941 United States"/>
    <s v="Xero"/>
  </r>
  <r>
    <n v="19041"/>
    <x v="2"/>
    <n v="0.03"/>
    <n v="300.64999999999998"/>
    <n v="24.49"/>
    <n v="3012"/>
    <s v="Annie Livingston"/>
    <x v="2"/>
    <s v="Corporate"/>
    <x v="0"/>
    <x v="15"/>
    <s v="Large Box"/>
    <x v="850"/>
    <n v="86346"/>
    <n v="0.52"/>
    <x v="0"/>
    <x v="1"/>
    <x v="4"/>
    <s v="Rochester"/>
    <n v="14609"/>
    <x v="65"/>
    <n v="2015"/>
    <x v="4"/>
    <n v="28"/>
    <d v="2015-04-30T00:00:00"/>
    <n v="2"/>
    <n v="1474.8703999999998"/>
    <n v="8"/>
    <x v="1693"/>
    <x v="0"/>
    <s v="Annie Livingston Honeywell Enviracaire Portable HEPA Air Cleaner for 17' x 22' Room United States"/>
    <s v="Hone"/>
  </r>
  <r>
    <n v="19042"/>
    <x v="2"/>
    <n v="0.06"/>
    <n v="49.99"/>
    <n v="19.989999999999998"/>
    <n v="3012"/>
    <s v="Annie Livingston"/>
    <x v="2"/>
    <s v="Corporate"/>
    <x v="2"/>
    <x v="13"/>
    <s v="Small Box"/>
    <x v="606"/>
    <n v="86346"/>
    <n v="0.45"/>
    <x v="0"/>
    <x v="1"/>
    <x v="4"/>
    <s v="Rochester"/>
    <n v="14609"/>
    <x v="65"/>
    <n v="2015"/>
    <x v="4"/>
    <n v="28"/>
    <d v="2015-04-30T00:00:00"/>
    <n v="2"/>
    <n v="19.78"/>
    <n v="17"/>
    <x v="1694"/>
    <x v="0"/>
    <s v="Annie Livingston US Robotics 56K V.92 Internal PCI Faxmodem United States"/>
    <s v="US R"/>
  </r>
  <r>
    <n v="19043"/>
    <x v="2"/>
    <n v="0.1"/>
    <n v="104.85"/>
    <n v="4.6500000000000004"/>
    <n v="3012"/>
    <s v="Annie Livingston"/>
    <x v="2"/>
    <s v="Corporate"/>
    <x v="0"/>
    <x v="7"/>
    <s v="Small Box"/>
    <x v="851"/>
    <n v="86346"/>
    <n v="0.37"/>
    <x v="0"/>
    <x v="1"/>
    <x v="4"/>
    <s v="Rochester"/>
    <n v="14609"/>
    <x v="65"/>
    <n v="2015"/>
    <x v="4"/>
    <n v="28"/>
    <d v="2015-04-29T00:00:00"/>
    <n v="1"/>
    <n v="929.7956999999999"/>
    <n v="14"/>
    <x v="1695"/>
    <x v="0"/>
    <s v="Annie Livingston Xerox 1941 United States"/>
    <s v="Xero"/>
  </r>
  <r>
    <n v="22064"/>
    <x v="2"/>
    <n v="0.01"/>
    <n v="5.58"/>
    <n v="5.3"/>
    <n v="3017"/>
    <s v="Melvin Benton"/>
    <x v="2"/>
    <s v="Corporate"/>
    <x v="0"/>
    <x v="4"/>
    <s v="Small Box"/>
    <x v="127"/>
    <n v="89071"/>
    <n v="0.35"/>
    <x v="0"/>
    <x v="0"/>
    <x v="1"/>
    <s v="Encinitas"/>
    <n v="92024"/>
    <x v="85"/>
    <n v="2015"/>
    <x v="0"/>
    <n v="9"/>
    <d v="2015-01-10T00:00:00"/>
    <n v="1"/>
    <n v="-7.25"/>
    <n v="1"/>
    <x v="1696"/>
    <x v="1"/>
    <s v="Melvin Benton Staples Brown Kraft Recycled Clasp Envelopes United States"/>
    <s v="Stap"/>
  </r>
  <r>
    <n v="22065"/>
    <x v="2"/>
    <n v="0.03"/>
    <n v="3.98"/>
    <n v="0.7"/>
    <n v="3017"/>
    <s v="Melvin Benton"/>
    <x v="2"/>
    <s v="Corporate"/>
    <x v="0"/>
    <x v="0"/>
    <s v="Wrap Bag"/>
    <x v="852"/>
    <n v="89071"/>
    <n v="0.52"/>
    <x v="0"/>
    <x v="0"/>
    <x v="1"/>
    <s v="Encinitas"/>
    <n v="92024"/>
    <x v="85"/>
    <n v="2015"/>
    <x v="0"/>
    <n v="9"/>
    <d v="2015-01-10T00:00:00"/>
    <n v="1"/>
    <n v="31.201799999999995"/>
    <n v="11"/>
    <x v="1697"/>
    <x v="0"/>
    <s v="Melvin Benton 4009® Highlighters by Sanford United States"/>
    <s v="4009"/>
  </r>
  <r>
    <n v="18950"/>
    <x v="4"/>
    <n v="0.01"/>
    <n v="4.9800000000000004"/>
    <n v="4.75"/>
    <n v="3035"/>
    <s v="Tina Evans"/>
    <x v="2"/>
    <s v="Home Office"/>
    <x v="0"/>
    <x v="7"/>
    <s v="Small Box"/>
    <x v="853"/>
    <n v="89128"/>
    <n v="0.36"/>
    <x v="0"/>
    <x v="2"/>
    <x v="12"/>
    <s v="Lombard"/>
    <n v="60148"/>
    <x v="43"/>
    <n v="2015"/>
    <x v="0"/>
    <n v="15"/>
    <d v="2015-01-20T00:00:00"/>
    <n v="5"/>
    <n v="-75.900400000000005"/>
    <n v="10"/>
    <x v="264"/>
    <x v="1"/>
    <s v="Tina Evans Hammermill CopyPlus Copy Paper (20Lb. and 84 Bright) United States"/>
    <s v="Hamm"/>
  </r>
  <r>
    <n v="18951"/>
    <x v="4"/>
    <n v="0.04"/>
    <n v="6.35"/>
    <n v="1.02"/>
    <n v="3035"/>
    <s v="Tina Evans"/>
    <x v="2"/>
    <s v="Home Office"/>
    <x v="0"/>
    <x v="7"/>
    <s v="Wrap Bag"/>
    <x v="318"/>
    <n v="89128"/>
    <n v="0.39"/>
    <x v="0"/>
    <x v="2"/>
    <x v="12"/>
    <s v="Lombard"/>
    <n v="60148"/>
    <x v="43"/>
    <n v="2015"/>
    <x v="0"/>
    <n v="15"/>
    <d v="2015-01-20T00:00:00"/>
    <n v="5"/>
    <n v="52.170899999999996"/>
    <n v="12"/>
    <x v="1698"/>
    <x v="0"/>
    <s v="Tina Evans Telephone Message Books with Fax/Mobile Section, 5 1/2&quot; x 3 3/16&quot; United States"/>
    <s v="Tele"/>
  </r>
  <r>
    <n v="19849"/>
    <x v="1"/>
    <n v="0.02"/>
    <n v="12.99"/>
    <n v="14.37"/>
    <n v="3036"/>
    <s v="Edith Reynolds"/>
    <x v="2"/>
    <s v="Home Office"/>
    <x v="1"/>
    <x v="2"/>
    <s v="Large Box"/>
    <x v="193"/>
    <n v="89129"/>
    <n v="0.73"/>
    <x v="0"/>
    <x v="2"/>
    <x v="48"/>
    <s v="Mandan"/>
    <n v="58554"/>
    <x v="59"/>
    <n v="2015"/>
    <x v="0"/>
    <n v="16"/>
    <d v="2015-01-18T00:00:00"/>
    <n v="2"/>
    <n v="-159.86000000000001"/>
    <n v="5"/>
    <x v="1699"/>
    <x v="1"/>
    <s v="Edith Reynolds Tensor &quot;Hersey Kiss&quot; Styled Floor Lamp United States"/>
    <s v="Tens"/>
  </r>
  <r>
    <n v="19850"/>
    <x v="1"/>
    <n v="0.05"/>
    <n v="35.44"/>
    <n v="7.5"/>
    <n v="3036"/>
    <s v="Edith Reynolds"/>
    <x v="2"/>
    <s v="Home Office"/>
    <x v="0"/>
    <x v="7"/>
    <s v="Small Box"/>
    <x v="854"/>
    <n v="89129"/>
    <n v="0.38"/>
    <x v="0"/>
    <x v="2"/>
    <x v="48"/>
    <s v="Mandan"/>
    <n v="58554"/>
    <x v="59"/>
    <n v="2015"/>
    <x v="0"/>
    <n v="16"/>
    <d v="2015-01-18T00:00:00"/>
    <n v="2"/>
    <n v="165.88979999999998"/>
    <n v="7"/>
    <x v="1700"/>
    <x v="0"/>
    <s v="Edith Reynolds Xerox 1906 United States"/>
    <s v="Xero"/>
  </r>
  <r>
    <n v="19851"/>
    <x v="1"/>
    <n v="0.02"/>
    <n v="12.98"/>
    <n v="3.14"/>
    <n v="3036"/>
    <s v="Edith Reynolds"/>
    <x v="2"/>
    <s v="Home Office"/>
    <x v="0"/>
    <x v="12"/>
    <s v="Small Pack"/>
    <x v="47"/>
    <n v="89129"/>
    <n v="0.6"/>
    <x v="0"/>
    <x v="2"/>
    <x v="48"/>
    <s v="Mandan"/>
    <n v="58554"/>
    <x v="59"/>
    <n v="2015"/>
    <x v="0"/>
    <n v="16"/>
    <d v="2015-01-19T00:00:00"/>
    <n v="3"/>
    <n v="75.010000000000005"/>
    <n v="14"/>
    <x v="1701"/>
    <x v="0"/>
    <s v="Edith Reynolds Acme® 8&quot; Straight Scissors United States"/>
    <s v="Acme"/>
  </r>
  <r>
    <n v="22201"/>
    <x v="2"/>
    <n v="0.08"/>
    <n v="178.47"/>
    <n v="19.989999999999998"/>
    <n v="3036"/>
    <s v="Edith Reynolds"/>
    <x v="2"/>
    <s v="Home Office"/>
    <x v="0"/>
    <x v="10"/>
    <s v="Small Box"/>
    <x v="179"/>
    <n v="89130"/>
    <n v="0.55000000000000004"/>
    <x v="0"/>
    <x v="2"/>
    <x v="48"/>
    <s v="Mandan"/>
    <n v="58554"/>
    <x v="114"/>
    <n v="2015"/>
    <x v="5"/>
    <n v="13"/>
    <d v="2015-03-16T00:00:00"/>
    <n v="3"/>
    <n v="2267.2199999999998"/>
    <n v="22"/>
    <x v="1702"/>
    <x v="0"/>
    <s v="Edith Reynolds Hot File® 7-Pocket, Floor Stand United States"/>
    <s v="Hot "/>
  </r>
  <r>
    <n v="19381"/>
    <x v="1"/>
    <n v="0.08"/>
    <n v="73.98"/>
    <n v="4"/>
    <n v="3041"/>
    <s v="Carrie Duke"/>
    <x v="2"/>
    <s v="Corporate"/>
    <x v="2"/>
    <x v="13"/>
    <s v="Small Box"/>
    <x v="124"/>
    <n v="86102"/>
    <n v="0.77"/>
    <x v="0"/>
    <x v="2"/>
    <x v="13"/>
    <s v="Garden City"/>
    <n v="67846"/>
    <x v="7"/>
    <n v="2015"/>
    <x v="3"/>
    <n v="15"/>
    <d v="2015-05-18T00:00:00"/>
    <n v="3"/>
    <n v="97.159999999999926"/>
    <n v="17"/>
    <x v="1703"/>
    <x v="0"/>
    <s v="Carrie Duke Keytronic 105-Key Spanish Keyboard United States"/>
    <s v="Keyt"/>
  </r>
  <r>
    <n v="19382"/>
    <x v="1"/>
    <n v="0.02"/>
    <n v="3.68"/>
    <n v="1.32"/>
    <n v="3041"/>
    <s v="Carrie Duke"/>
    <x v="2"/>
    <s v="Corporate"/>
    <x v="0"/>
    <x v="12"/>
    <s v="Wrap Bag"/>
    <x v="300"/>
    <n v="86102"/>
    <n v="0.83"/>
    <x v="0"/>
    <x v="2"/>
    <x v="13"/>
    <s v="Garden City"/>
    <n v="67846"/>
    <x v="7"/>
    <n v="2015"/>
    <x v="3"/>
    <n v="15"/>
    <d v="2015-05-17T00:00:00"/>
    <n v="2"/>
    <n v="-20.65"/>
    <n v="8"/>
    <x v="1704"/>
    <x v="1"/>
    <s v="Carrie Duke *Staples* vLetter Openers, 2/Pack United States"/>
    <s v="*Sta"/>
  </r>
  <r>
    <n v="20049"/>
    <x v="3"/>
    <n v="7.0000000000000007E-2"/>
    <n v="14.48"/>
    <n v="6.46"/>
    <n v="3042"/>
    <s v="Tara Gold"/>
    <x v="2"/>
    <s v="Small Business"/>
    <x v="0"/>
    <x v="8"/>
    <s v="Small Box"/>
    <x v="855"/>
    <n v="86101"/>
    <n v="0.38"/>
    <x v="0"/>
    <x v="2"/>
    <x v="13"/>
    <s v="Hutchinson"/>
    <n v="67501"/>
    <x v="128"/>
    <n v="2015"/>
    <x v="2"/>
    <n v="4"/>
    <d v="2015-02-05T00:00:00"/>
    <n v="1"/>
    <n v="67.864000000000004"/>
    <n v="12"/>
    <x v="1705"/>
    <x v="0"/>
    <s v="Tara Gold GBC White Gloss Covers, Plain Front United States"/>
    <s v="GBC "/>
  </r>
  <r>
    <n v="21475"/>
    <x v="0"/>
    <n v="0"/>
    <n v="6.48"/>
    <n v="5.19"/>
    <n v="3045"/>
    <s v="Jordan Beard"/>
    <x v="2"/>
    <s v="Small Business"/>
    <x v="0"/>
    <x v="7"/>
    <s v="Small Box"/>
    <x v="856"/>
    <n v="86104"/>
    <n v="0.37"/>
    <x v="0"/>
    <x v="2"/>
    <x v="13"/>
    <s v="Leavenworth"/>
    <n v="66048"/>
    <x v="132"/>
    <n v="2015"/>
    <x v="1"/>
    <n v="6"/>
    <d v="2015-06-07T00:00:00"/>
    <n v="1"/>
    <n v="-14.074999999999999"/>
    <n v="12"/>
    <x v="1706"/>
    <x v="1"/>
    <s v="Jordan Beard Xerox 1995 United States"/>
    <s v="Xero"/>
  </r>
  <r>
    <n v="24415"/>
    <x v="0"/>
    <n v="0.05"/>
    <n v="120.98"/>
    <n v="30"/>
    <n v="3046"/>
    <s v="Andrew Pearce"/>
    <x v="1"/>
    <s v="Small Business"/>
    <x v="1"/>
    <x v="1"/>
    <s v="Jumbo Drum"/>
    <x v="478"/>
    <n v="86103"/>
    <n v="0.64"/>
    <x v="0"/>
    <x v="2"/>
    <x v="13"/>
    <s v="Leawood"/>
    <n v="66209"/>
    <x v="6"/>
    <n v="2015"/>
    <x v="2"/>
    <n v="12"/>
    <d v="2015-02-14T00:00:00"/>
    <n v="2"/>
    <n v="-78.759200000000007"/>
    <n v="2"/>
    <x v="1707"/>
    <x v="1"/>
    <s v="Andrew Pearce Hon Every-Day® Chair Series Swivel Task Chairs United States"/>
    <s v="Hon "/>
  </r>
  <r>
    <n v="23188"/>
    <x v="0"/>
    <n v="0.06"/>
    <n v="276.2"/>
    <n v="24.49"/>
    <n v="3048"/>
    <s v="Tracy G Starr"/>
    <x v="0"/>
    <s v="Corporate"/>
    <x v="1"/>
    <x v="1"/>
    <s v="Large Box"/>
    <x v="147"/>
    <n v="89789"/>
    <n v="0"/>
    <x v="0"/>
    <x v="0"/>
    <x v="1"/>
    <s v="Berkeley"/>
    <n v="94704"/>
    <x v="93"/>
    <n v="2015"/>
    <x v="5"/>
    <n v="5"/>
    <d v="2015-03-07T00:00:00"/>
    <n v="2"/>
    <n v="1167.3800000000001"/>
    <n v="10"/>
    <x v="1708"/>
    <x v="0"/>
    <s v="Tracy G Starr SAFCO Arco Folding Chair United States"/>
    <s v="SAFC"/>
  </r>
  <r>
    <n v="25904"/>
    <x v="3"/>
    <n v="0.06"/>
    <n v="125.99"/>
    <n v="2.5"/>
    <n v="3053"/>
    <s v="Robin Tyler"/>
    <x v="2"/>
    <s v="Corporate"/>
    <x v="2"/>
    <x v="5"/>
    <s v="Small Box"/>
    <x v="418"/>
    <n v="86662"/>
    <n v="0.6"/>
    <x v="0"/>
    <x v="3"/>
    <x v="35"/>
    <s v="Murray"/>
    <n v="42071"/>
    <x v="118"/>
    <n v="2015"/>
    <x v="2"/>
    <n v="3"/>
    <d v="2015-02-05T00:00:00"/>
    <n v="2"/>
    <n v="402.06599999999997"/>
    <n v="11"/>
    <x v="1709"/>
    <x v="0"/>
    <s v="Robin Tyler i2000 United States"/>
    <s v="i200"/>
  </r>
  <r>
    <n v="20516"/>
    <x v="3"/>
    <n v="7.0000000000000007E-2"/>
    <n v="8.33"/>
    <n v="1.99"/>
    <n v="3063"/>
    <s v="Ann Steele"/>
    <x v="2"/>
    <s v="Consumer"/>
    <x v="2"/>
    <x v="13"/>
    <s v="Small Pack"/>
    <x v="140"/>
    <n v="88447"/>
    <n v="0.52"/>
    <x v="0"/>
    <x v="0"/>
    <x v="0"/>
    <s v="Kirkland"/>
    <n v="98034"/>
    <x v="115"/>
    <n v="2015"/>
    <x v="2"/>
    <n v="26"/>
    <d v="2015-02-28T00:00:00"/>
    <n v="2"/>
    <n v="11.95"/>
    <n v="6"/>
    <x v="1710"/>
    <x v="0"/>
    <s v="Ann Steele 80 Minute Slim Jewel Case CD-R , 10/Pack - Staples United States"/>
    <s v="80 M"/>
  </r>
  <r>
    <n v="20517"/>
    <x v="3"/>
    <n v="0.03"/>
    <n v="499.99"/>
    <n v="24.49"/>
    <n v="3063"/>
    <s v="Ann Steele"/>
    <x v="2"/>
    <s v="Consumer"/>
    <x v="2"/>
    <x v="16"/>
    <s v="Large Box"/>
    <x v="857"/>
    <n v="88447"/>
    <n v="0.36"/>
    <x v="0"/>
    <x v="0"/>
    <x v="0"/>
    <s v="Kirkland"/>
    <n v="98034"/>
    <x v="115"/>
    <n v="2015"/>
    <x v="2"/>
    <n v="26"/>
    <d v="2015-02-27T00:00:00"/>
    <n v="1"/>
    <n v="1773.6104999999998"/>
    <n v="5"/>
    <x v="1711"/>
    <x v="0"/>
    <s v="Ann Steele Sharp AL-1530CS Digital Copier United States"/>
    <s v="Shar"/>
  </r>
  <r>
    <n v="19652"/>
    <x v="1"/>
    <n v="0.03"/>
    <n v="20.99"/>
    <n v="0.99"/>
    <n v="3063"/>
    <s v="Ann Steele"/>
    <x v="2"/>
    <s v="Consumer"/>
    <x v="2"/>
    <x v="5"/>
    <s v="Wrap Bag"/>
    <x v="201"/>
    <n v="88449"/>
    <n v="0.56999999999999995"/>
    <x v="0"/>
    <x v="0"/>
    <x v="0"/>
    <s v="Kirkland"/>
    <n v="98034"/>
    <x v="84"/>
    <n v="2015"/>
    <x v="3"/>
    <n v="24"/>
    <d v="2015-05-26T00:00:00"/>
    <n v="2"/>
    <n v="4.1822000000000052"/>
    <n v="9"/>
    <x v="1712"/>
    <x v="0"/>
    <s v="Ann Steele Accessory25 United States"/>
    <s v="Acce"/>
  </r>
  <r>
    <n v="23811"/>
    <x v="4"/>
    <n v="0.03"/>
    <n v="6.45"/>
    <n v="1.34"/>
    <n v="3064"/>
    <s v="Clarence Crowder"/>
    <x v="2"/>
    <s v="Consumer"/>
    <x v="0"/>
    <x v="7"/>
    <s v="Wrap Bag"/>
    <x v="858"/>
    <n v="88448"/>
    <n v="0.36"/>
    <x v="0"/>
    <x v="0"/>
    <x v="0"/>
    <s v="Lacey"/>
    <n v="98503"/>
    <x v="101"/>
    <n v="2015"/>
    <x v="0"/>
    <n v="14"/>
    <d v="2015-01-19T00:00:00"/>
    <n v="5"/>
    <n v="39.129899999999999"/>
    <n v="9"/>
    <x v="1713"/>
    <x v="0"/>
    <s v="Clarence Crowder Wirebound Four 2-3/4 x 5 Forms per Page, 400 Sets per Book United States"/>
    <s v="Wire"/>
  </r>
  <r>
    <n v="25239"/>
    <x v="1"/>
    <n v="0.06"/>
    <n v="355.98"/>
    <n v="58.92"/>
    <n v="3067"/>
    <s v="Carole Miller"/>
    <x v="1"/>
    <s v="Consumer"/>
    <x v="1"/>
    <x v="1"/>
    <s v="Jumbo Drum"/>
    <x v="464"/>
    <n v="91376"/>
    <n v="0.64"/>
    <x v="0"/>
    <x v="1"/>
    <x v="10"/>
    <s v="Austintown"/>
    <n v="44515"/>
    <x v="21"/>
    <n v="2015"/>
    <x v="5"/>
    <n v="2"/>
    <d v="2015-03-03T00:00:00"/>
    <n v="1"/>
    <n v="1660.92"/>
    <n v="14"/>
    <x v="1714"/>
    <x v="0"/>
    <s v="Carole Miller Hon 4700 Series Mobuis™ Mid-Back Task Chairs with Adjustable Arms United States"/>
    <s v="Hon "/>
  </r>
  <r>
    <n v="21027"/>
    <x v="0"/>
    <n v="0.03"/>
    <n v="120.98"/>
    <n v="30"/>
    <n v="3069"/>
    <s v="Tiffany Merrill"/>
    <x v="1"/>
    <s v="Consumer"/>
    <x v="1"/>
    <x v="1"/>
    <s v="Jumbo Drum"/>
    <x v="478"/>
    <n v="88191"/>
    <n v="0.64"/>
    <x v="0"/>
    <x v="2"/>
    <x v="3"/>
    <s v="Oakdale"/>
    <n v="55128"/>
    <x v="144"/>
    <n v="2015"/>
    <x v="1"/>
    <n v="1"/>
    <d v="2015-06-03T00:00:00"/>
    <n v="2"/>
    <n v="638.02800000000002"/>
    <n v="15"/>
    <x v="1715"/>
    <x v="0"/>
    <s v="Tiffany Merrill Hon Every-Day® Chair Series Swivel Task Chairs United States"/>
    <s v="Hon "/>
  </r>
  <r>
    <n v="21028"/>
    <x v="0"/>
    <n v="0.01"/>
    <n v="15.68"/>
    <n v="3.73"/>
    <n v="3069"/>
    <s v="Tiffany Merrill"/>
    <x v="2"/>
    <s v="Consumer"/>
    <x v="1"/>
    <x v="2"/>
    <s v="Small Pack"/>
    <x v="770"/>
    <n v="88191"/>
    <n v="0.46"/>
    <x v="0"/>
    <x v="2"/>
    <x v="3"/>
    <s v="Oakdale"/>
    <n v="55128"/>
    <x v="144"/>
    <n v="2015"/>
    <x v="1"/>
    <n v="1"/>
    <d v="2015-06-03T00:00:00"/>
    <n v="2"/>
    <n v="138.49679999999998"/>
    <n v="12"/>
    <x v="1716"/>
    <x v="0"/>
    <s v="Tiffany Merrill Artistic Insta-Plaque United States"/>
    <s v="Arti"/>
  </r>
  <r>
    <n v="22213"/>
    <x v="2"/>
    <n v="0.09"/>
    <n v="1.82"/>
    <n v="0.83"/>
    <n v="3069"/>
    <s v="Tiffany Merrill"/>
    <x v="2"/>
    <s v="Consumer"/>
    <x v="0"/>
    <x v="0"/>
    <s v="Wrap Bag"/>
    <x v="859"/>
    <n v="88192"/>
    <n v="0.56999999999999995"/>
    <x v="0"/>
    <x v="2"/>
    <x v="3"/>
    <s v="Oakdale"/>
    <n v="55128"/>
    <x v="79"/>
    <n v="2015"/>
    <x v="2"/>
    <n v="14"/>
    <d v="2015-02-15T00:00:00"/>
    <n v="1"/>
    <n v="-6.734"/>
    <n v="22"/>
    <x v="1717"/>
    <x v="1"/>
    <s v="Tiffany Merrill Newell 307 United States"/>
    <s v="Newe"/>
  </r>
  <r>
    <n v="2063"/>
    <x v="4"/>
    <n v="0.06"/>
    <n v="19.23"/>
    <n v="6.15"/>
    <n v="3075"/>
    <s v="Gordon Brandt"/>
    <x v="2"/>
    <s v="Corporate"/>
    <x v="1"/>
    <x v="2"/>
    <s v="Small Pack"/>
    <x v="159"/>
    <n v="14756"/>
    <n v="0.44"/>
    <x v="0"/>
    <x v="0"/>
    <x v="1"/>
    <s v="Los Angeles"/>
    <n v="90061"/>
    <x v="136"/>
    <n v="2015"/>
    <x v="2"/>
    <n v="28"/>
    <d v="2015-02-28T00:00:00"/>
    <n v="0"/>
    <n v="-25.38"/>
    <n v="4"/>
    <x v="1718"/>
    <x v="1"/>
    <s v="Gordon Brandt Executive Impressions 13&quot; Clairmont Wall Clock United States"/>
    <s v="Exec"/>
  </r>
  <r>
    <n v="19739"/>
    <x v="3"/>
    <n v="0"/>
    <n v="137.47999999999999"/>
    <n v="32.18"/>
    <n v="3076"/>
    <s v="Peter Hardy"/>
    <x v="1"/>
    <s v="Small Business"/>
    <x v="1"/>
    <x v="14"/>
    <s v="Jumbo Box"/>
    <x v="860"/>
    <n v="88241"/>
    <n v="0.78"/>
    <x v="0"/>
    <x v="1"/>
    <x v="10"/>
    <s v="Stow"/>
    <n v="44224"/>
    <x v="0"/>
    <n v="2015"/>
    <x v="0"/>
    <n v="7"/>
    <d v="2015-01-08T00:00:00"/>
    <n v="1"/>
    <n v="-203.27"/>
    <n v="2"/>
    <x v="1719"/>
    <x v="1"/>
    <s v="Peter Hardy O'Sullivan Cherrywood Estates Traditional Barrister Bookcase United States"/>
    <s v="O'Su"/>
  </r>
  <r>
    <n v="23816"/>
    <x v="3"/>
    <n v="7.0000000000000007E-2"/>
    <n v="300.97000000000003"/>
    <n v="7.18"/>
    <n v="3077"/>
    <s v="Lynne Reid"/>
    <x v="2"/>
    <s v="Small Business"/>
    <x v="2"/>
    <x v="13"/>
    <s v="Small Box"/>
    <x v="394"/>
    <n v="88239"/>
    <n v="0.48"/>
    <x v="0"/>
    <x v="1"/>
    <x v="10"/>
    <s v="Strongsville"/>
    <n v="44136"/>
    <x v="163"/>
    <n v="2015"/>
    <x v="3"/>
    <n v="7"/>
    <d v="2015-05-09T00:00:00"/>
    <n v="2"/>
    <n v="-807.59"/>
    <n v="2"/>
    <x v="1720"/>
    <x v="1"/>
    <s v="Lynne Reid Gyration Ultra Professional Cordless Optical Suite United States"/>
    <s v="Gyra"/>
  </r>
  <r>
    <n v="25489"/>
    <x v="1"/>
    <n v="0.04"/>
    <n v="35.44"/>
    <n v="5.09"/>
    <n v="3078"/>
    <s v="Kate McKenna"/>
    <x v="2"/>
    <s v="Small Business"/>
    <x v="0"/>
    <x v="7"/>
    <s v="Small Box"/>
    <x v="861"/>
    <n v="88240"/>
    <n v="0.38"/>
    <x v="0"/>
    <x v="1"/>
    <x v="10"/>
    <s v="Toledo"/>
    <n v="43615"/>
    <x v="164"/>
    <n v="2015"/>
    <x v="1"/>
    <n v="11"/>
    <d v="2015-06-11T00:00:00"/>
    <n v="0"/>
    <n v="118.6317"/>
    <n v="5"/>
    <x v="1721"/>
    <x v="0"/>
    <s v="Kate McKenna Xerox 1932 United States"/>
    <s v="Xero"/>
  </r>
  <r>
    <n v="25490"/>
    <x v="1"/>
    <n v="0.08"/>
    <n v="3.98"/>
    <n v="0.7"/>
    <n v="3078"/>
    <s v="Kate McKenna"/>
    <x v="2"/>
    <s v="Small Business"/>
    <x v="0"/>
    <x v="0"/>
    <s v="Wrap Bag"/>
    <x v="852"/>
    <n v="88240"/>
    <n v="0.52"/>
    <x v="0"/>
    <x v="1"/>
    <x v="10"/>
    <s v="Toledo"/>
    <n v="43615"/>
    <x v="164"/>
    <n v="2015"/>
    <x v="1"/>
    <n v="11"/>
    <d v="2015-06-14T00:00:00"/>
    <n v="3"/>
    <n v="23.304000000000002"/>
    <n v="9"/>
    <x v="1722"/>
    <x v="0"/>
    <s v="Kate McKenna 4009® Highlighters by Sanford United States"/>
    <s v="4009"/>
  </r>
  <r>
    <n v="5816"/>
    <x v="3"/>
    <n v="7.0000000000000007E-2"/>
    <n v="300.97000000000003"/>
    <n v="7.18"/>
    <n v="3079"/>
    <s v="Andrew Levine"/>
    <x v="2"/>
    <s v="Small Business"/>
    <x v="2"/>
    <x v="13"/>
    <s v="Small Box"/>
    <x v="394"/>
    <n v="41253"/>
    <n v="0.48"/>
    <x v="0"/>
    <x v="1"/>
    <x v="19"/>
    <s v="Philadelphia"/>
    <n v="19112"/>
    <x v="163"/>
    <n v="2015"/>
    <x v="3"/>
    <n v="7"/>
    <d v="2015-05-09T00:00:00"/>
    <n v="2"/>
    <n v="-807.59"/>
    <n v="7"/>
    <x v="1723"/>
    <x v="1"/>
    <s v="Andrew Levine Gyration Ultra Professional Cordless Optical Suite United States"/>
    <s v="Gyra"/>
  </r>
  <r>
    <n v="7489"/>
    <x v="1"/>
    <n v="0.04"/>
    <n v="35.44"/>
    <n v="5.09"/>
    <n v="3079"/>
    <s v="Andrew Levine"/>
    <x v="2"/>
    <s v="Small Business"/>
    <x v="0"/>
    <x v="7"/>
    <s v="Small Box"/>
    <x v="861"/>
    <n v="53476"/>
    <n v="0.38"/>
    <x v="0"/>
    <x v="1"/>
    <x v="19"/>
    <s v="Philadelphia"/>
    <n v="19112"/>
    <x v="164"/>
    <n v="2015"/>
    <x v="1"/>
    <n v="11"/>
    <d v="2015-06-11T00:00:00"/>
    <n v="0"/>
    <n v="150.72"/>
    <n v="21"/>
    <x v="1724"/>
    <x v="0"/>
    <s v="Andrew Levine Xerox 1932 United States"/>
    <s v="Xero"/>
  </r>
  <r>
    <n v="7490"/>
    <x v="1"/>
    <n v="0.08"/>
    <n v="3.98"/>
    <n v="0.7"/>
    <n v="3079"/>
    <s v="Andrew Levine"/>
    <x v="2"/>
    <s v="Small Business"/>
    <x v="0"/>
    <x v="0"/>
    <s v="Wrap Bag"/>
    <x v="852"/>
    <n v="53476"/>
    <n v="0.52"/>
    <x v="0"/>
    <x v="1"/>
    <x v="19"/>
    <s v="Philadelphia"/>
    <n v="19112"/>
    <x v="164"/>
    <n v="2015"/>
    <x v="1"/>
    <n v="11"/>
    <d v="2015-06-14T00:00:00"/>
    <n v="3"/>
    <n v="19.420000000000002"/>
    <n v="36"/>
    <x v="1725"/>
    <x v="0"/>
    <s v="Andrew Levine 4009® Highlighters by Sanford United States"/>
    <s v="4009"/>
  </r>
  <r>
    <n v="7491"/>
    <x v="1"/>
    <n v="0.01"/>
    <n v="1.76"/>
    <n v="0.7"/>
    <n v="3079"/>
    <s v="Andrew Levine"/>
    <x v="2"/>
    <s v="Small Business"/>
    <x v="0"/>
    <x v="0"/>
    <s v="Wrap Bag"/>
    <x v="28"/>
    <n v="53476"/>
    <n v="0.56000000000000005"/>
    <x v="0"/>
    <x v="1"/>
    <x v="19"/>
    <s v="Philadelphia"/>
    <n v="19112"/>
    <x v="164"/>
    <n v="2015"/>
    <x v="1"/>
    <n v="11"/>
    <d v="2015-06-12T00:00:00"/>
    <n v="1"/>
    <n v="3.13"/>
    <n v="71"/>
    <x v="1726"/>
    <x v="0"/>
    <s v="Andrew Levine Newell 310 United States"/>
    <s v="Newe"/>
  </r>
  <r>
    <n v="7492"/>
    <x v="1"/>
    <n v="0.01"/>
    <n v="193.17"/>
    <n v="19.989999999999998"/>
    <n v="3079"/>
    <s v="Andrew Levine"/>
    <x v="0"/>
    <s v="Small Business"/>
    <x v="0"/>
    <x v="10"/>
    <s v="Small Box"/>
    <x v="538"/>
    <n v="53476"/>
    <n v="0.71"/>
    <x v="0"/>
    <x v="1"/>
    <x v="19"/>
    <s v="Philadelphia"/>
    <n v="19112"/>
    <x v="164"/>
    <n v="2015"/>
    <x v="1"/>
    <n v="11"/>
    <d v="2015-06-11T00:00:00"/>
    <n v="0"/>
    <n v="1141.07"/>
    <n v="63"/>
    <x v="1727"/>
    <x v="0"/>
    <s v="Andrew Levine Fellowes Staxonsteel® Drawer Files United States"/>
    <s v="Fell"/>
  </r>
  <r>
    <n v="1739"/>
    <x v="3"/>
    <n v="0"/>
    <n v="137.47999999999999"/>
    <n v="32.18"/>
    <n v="3079"/>
    <s v="Andrew Levine"/>
    <x v="1"/>
    <s v="Small Business"/>
    <x v="1"/>
    <x v="14"/>
    <s v="Jumbo Box"/>
    <x v="860"/>
    <n v="12480"/>
    <n v="0.78"/>
    <x v="0"/>
    <x v="1"/>
    <x v="19"/>
    <s v="Philadelphia"/>
    <n v="19112"/>
    <x v="0"/>
    <n v="2015"/>
    <x v="0"/>
    <n v="7"/>
    <d v="2015-01-08T00:00:00"/>
    <n v="1"/>
    <n v="-203.27"/>
    <n v="10"/>
    <x v="1728"/>
    <x v="1"/>
    <s v="Andrew Levine O'Sullivan Cherrywood Estates Traditional Barrister Bookcase United States"/>
    <s v="O'Su"/>
  </r>
  <r>
    <n v="6807"/>
    <x v="2"/>
    <n v="0"/>
    <n v="2.21"/>
    <n v="1"/>
    <n v="3079"/>
    <s v="Andrew Levine"/>
    <x v="0"/>
    <s v="Small Business"/>
    <x v="0"/>
    <x v="0"/>
    <s v="Wrap Bag"/>
    <x v="862"/>
    <n v="48483"/>
    <n v="0.38"/>
    <x v="0"/>
    <x v="1"/>
    <x v="19"/>
    <s v="Philadelphia"/>
    <n v="19112"/>
    <x v="69"/>
    <n v="2015"/>
    <x v="1"/>
    <n v="10"/>
    <d v="2015-06-11T00:00:00"/>
    <n v="1"/>
    <n v="10.01"/>
    <n v="33"/>
    <x v="1729"/>
    <x v="0"/>
    <s v="Andrew Levine Quartet Alpha® White Chalk, 12/Pack United States"/>
    <s v="Quar"/>
  </r>
  <r>
    <n v="19756"/>
    <x v="0"/>
    <n v="0"/>
    <n v="65.989999999999995"/>
    <n v="5.99"/>
    <n v="3084"/>
    <s v="Debbie Hsu"/>
    <x v="0"/>
    <s v="Small Business"/>
    <x v="2"/>
    <x v="5"/>
    <s v="Small Box"/>
    <x v="788"/>
    <n v="89879"/>
    <n v="0.57999999999999996"/>
    <x v="0"/>
    <x v="0"/>
    <x v="0"/>
    <s v="Lacey"/>
    <n v="98503"/>
    <x v="18"/>
    <n v="2015"/>
    <x v="4"/>
    <n v="20"/>
    <d v="2015-04-22T00:00:00"/>
    <n v="2"/>
    <n v="313.81200000000001"/>
    <n v="14"/>
    <x v="1730"/>
    <x v="0"/>
    <s v="Debbie Hsu i1000 United States"/>
    <s v="i100"/>
  </r>
  <r>
    <n v="20589"/>
    <x v="1"/>
    <n v="0.01"/>
    <n v="7.1"/>
    <n v="6.05"/>
    <n v="3084"/>
    <s v="Debbie Hsu"/>
    <x v="2"/>
    <s v="Small Business"/>
    <x v="0"/>
    <x v="8"/>
    <s v="Small Box"/>
    <x v="227"/>
    <n v="89880"/>
    <n v="0.39"/>
    <x v="0"/>
    <x v="0"/>
    <x v="0"/>
    <s v="Lacey"/>
    <n v="98503"/>
    <x v="137"/>
    <n v="2015"/>
    <x v="1"/>
    <n v="24"/>
    <d v="2015-06-25T00:00:00"/>
    <n v="1"/>
    <n v="-39.186250000000001"/>
    <n v="18"/>
    <x v="1731"/>
    <x v="1"/>
    <s v="Debbie Hsu Wilson Jones Hanging View Binder, White, 1&quot; United States"/>
    <s v="Wils"/>
  </r>
  <r>
    <n v="20590"/>
    <x v="1"/>
    <n v="0.05"/>
    <n v="18.97"/>
    <n v="9.0299999999999994"/>
    <n v="3084"/>
    <s v="Debbie Hsu"/>
    <x v="2"/>
    <s v="Small Business"/>
    <x v="0"/>
    <x v="7"/>
    <s v="Small Box"/>
    <x v="273"/>
    <n v="89880"/>
    <n v="0.37"/>
    <x v="0"/>
    <x v="0"/>
    <x v="0"/>
    <s v="Lacey"/>
    <n v="98503"/>
    <x v="137"/>
    <n v="2015"/>
    <x v="1"/>
    <n v="24"/>
    <d v="2015-06-25T00:00:00"/>
    <n v="1"/>
    <n v="-1.89"/>
    <n v="5"/>
    <x v="1732"/>
    <x v="1"/>
    <s v="Debbie Hsu Computer Printout Paper with Letter-Trim Perforations United States"/>
    <s v="Comp"/>
  </r>
  <r>
    <n v="20008"/>
    <x v="0"/>
    <n v="0.05"/>
    <n v="39.99"/>
    <n v="10.25"/>
    <n v="3086"/>
    <s v="Ted Durham"/>
    <x v="0"/>
    <s v="Consumer"/>
    <x v="2"/>
    <x v="13"/>
    <s v="Small Box"/>
    <x v="863"/>
    <n v="88380"/>
    <n v="0.55000000000000004"/>
    <x v="0"/>
    <x v="3"/>
    <x v="26"/>
    <s v="North Port"/>
    <n v="34287"/>
    <x v="73"/>
    <n v="2015"/>
    <x v="3"/>
    <n v="18"/>
    <d v="2015-05-19T00:00:00"/>
    <n v="1"/>
    <n v="4.29"/>
    <n v="3"/>
    <x v="1733"/>
    <x v="0"/>
    <s v="Ted Durham Zoom V.92 V.44 PCI Internal Controllerless FaxModem United States"/>
    <s v="Zoom"/>
  </r>
  <r>
    <n v="21085"/>
    <x v="4"/>
    <n v="7.0000000000000007E-2"/>
    <n v="49.43"/>
    <n v="19.989999999999998"/>
    <n v="3089"/>
    <s v="Sandy Cannon"/>
    <x v="2"/>
    <s v="Corporate"/>
    <x v="0"/>
    <x v="15"/>
    <s v="Small Box"/>
    <x v="864"/>
    <n v="91219"/>
    <n v="0.56999999999999995"/>
    <x v="0"/>
    <x v="2"/>
    <x v="13"/>
    <s v="Leawood"/>
    <n v="66209"/>
    <x v="76"/>
    <n v="2015"/>
    <x v="0"/>
    <n v="24"/>
    <d v="2015-01-29T00:00:00"/>
    <n v="5"/>
    <n v="-122.77"/>
    <n v="6"/>
    <x v="1734"/>
    <x v="1"/>
    <s v="Sandy Cannon Eureka Hand Vacuum, Bagless United States"/>
    <s v="Eure"/>
  </r>
  <r>
    <n v="20357"/>
    <x v="2"/>
    <n v="0.09"/>
    <n v="207.48"/>
    <n v="0.99"/>
    <n v="3095"/>
    <s v="Milton Lindsay"/>
    <x v="2"/>
    <s v="Consumer"/>
    <x v="0"/>
    <x v="15"/>
    <s v="Small Box"/>
    <x v="718"/>
    <n v="86220"/>
    <n v="0.55000000000000004"/>
    <x v="0"/>
    <x v="1"/>
    <x v="10"/>
    <s v="Hamilton"/>
    <n v="45011"/>
    <x v="71"/>
    <n v="2015"/>
    <x v="0"/>
    <n v="19"/>
    <d v="2015-01-21T00:00:00"/>
    <n v="2"/>
    <n v="683.9556"/>
    <n v="5"/>
    <x v="1735"/>
    <x v="0"/>
    <s v="Milton Lindsay Kensington 7 Outlet MasterPiece Power Center with Fax/Phone Line Protection United States"/>
    <s v="Kens"/>
  </r>
  <r>
    <n v="21235"/>
    <x v="0"/>
    <n v="0.08"/>
    <n v="40.98"/>
    <n v="7.2"/>
    <n v="3096"/>
    <s v="Mike Howard"/>
    <x v="0"/>
    <s v="Consumer"/>
    <x v="0"/>
    <x v="15"/>
    <s v="Small Box"/>
    <x v="865"/>
    <n v="86221"/>
    <n v="0.6"/>
    <x v="0"/>
    <x v="1"/>
    <x v="10"/>
    <s v="Hilliard"/>
    <n v="43026"/>
    <x v="84"/>
    <n v="2015"/>
    <x v="3"/>
    <n v="24"/>
    <d v="2015-05-25T00:00:00"/>
    <n v="1"/>
    <n v="-16.64"/>
    <n v="3"/>
    <x v="1386"/>
    <x v="1"/>
    <s v="Mike Howard Kensington 6 Outlet SmartSocket Surge Protector United States"/>
    <s v="Kens"/>
  </r>
  <r>
    <n v="21236"/>
    <x v="0"/>
    <n v="0.08"/>
    <n v="8.1199999999999992"/>
    <n v="2.83"/>
    <n v="3096"/>
    <s v="Mike Howard"/>
    <x v="0"/>
    <s v="Consumer"/>
    <x v="2"/>
    <x v="13"/>
    <s v="Small Pack"/>
    <x v="293"/>
    <n v="86221"/>
    <n v="0.77"/>
    <x v="0"/>
    <x v="1"/>
    <x v="10"/>
    <s v="Hilliard"/>
    <n v="43026"/>
    <x v="84"/>
    <n v="2015"/>
    <x v="3"/>
    <n v="24"/>
    <d v="2015-05-25T00:00:00"/>
    <n v="1"/>
    <n v="-59.73"/>
    <n v="12"/>
    <x v="1736"/>
    <x v="1"/>
    <s v="Mike Howard Imation Neon Mac Format Diskettes, 10/Pack United States"/>
    <s v="Imat"/>
  </r>
  <r>
    <n v="21237"/>
    <x v="0"/>
    <n v="0.02"/>
    <n v="262.11"/>
    <n v="62.74"/>
    <n v="3096"/>
    <s v="Mike Howard"/>
    <x v="1"/>
    <s v="Consumer"/>
    <x v="1"/>
    <x v="11"/>
    <s v="Jumbo Box"/>
    <x v="866"/>
    <n v="86221"/>
    <n v="0.75"/>
    <x v="0"/>
    <x v="1"/>
    <x v="10"/>
    <s v="Hilliard"/>
    <n v="43026"/>
    <x v="84"/>
    <n v="2015"/>
    <x v="3"/>
    <n v="24"/>
    <d v="2015-05-25T00:00:00"/>
    <n v="1"/>
    <n v="-633.44123700000023"/>
    <n v="9"/>
    <x v="1737"/>
    <x v="1"/>
    <s v="Mike Howard Bevis Boat-Shaped Conference Table United States"/>
    <s v="Bevi"/>
  </r>
  <r>
    <n v="25999"/>
    <x v="2"/>
    <n v="0.04"/>
    <n v="33.89"/>
    <n v="5.0999999999999996"/>
    <n v="3096"/>
    <s v="Mike Howard"/>
    <x v="0"/>
    <s v="Consumer"/>
    <x v="0"/>
    <x v="10"/>
    <s v="Small Box"/>
    <x v="867"/>
    <n v="86222"/>
    <n v="0.6"/>
    <x v="0"/>
    <x v="1"/>
    <x v="10"/>
    <s v="Hilliard"/>
    <n v="43026"/>
    <x v="77"/>
    <n v="2015"/>
    <x v="1"/>
    <n v="17"/>
    <d v="2015-06-18T00:00:00"/>
    <n v="1"/>
    <n v="72.984000000000009"/>
    <n v="6"/>
    <x v="1738"/>
    <x v="0"/>
    <s v="Mike Howard File Shuttle II and Handi-File, Black United States"/>
    <s v="File"/>
  </r>
  <r>
    <n v="19816"/>
    <x v="2"/>
    <n v="0.05"/>
    <n v="35.44"/>
    <n v="5.09"/>
    <n v="3098"/>
    <s v="Lorraine Boykin"/>
    <x v="2"/>
    <s v="Consumer"/>
    <x v="0"/>
    <x v="7"/>
    <s v="Small Box"/>
    <x v="861"/>
    <n v="89314"/>
    <n v="0.38"/>
    <x v="0"/>
    <x v="1"/>
    <x v="4"/>
    <s v="Shirley"/>
    <n v="11967"/>
    <x v="4"/>
    <n v="2015"/>
    <x v="4"/>
    <n v="8"/>
    <d v="2015-04-09T00:00:00"/>
    <n v="1"/>
    <n v="240.17519999999996"/>
    <n v="10"/>
    <x v="1739"/>
    <x v="0"/>
    <s v="Lorraine Boykin Xerox 1932 United States"/>
    <s v="Xero"/>
  </r>
  <r>
    <n v="22503"/>
    <x v="4"/>
    <n v="0"/>
    <n v="11.7"/>
    <n v="6.96"/>
    <n v="3098"/>
    <s v="Lorraine Boykin"/>
    <x v="0"/>
    <s v="Consumer"/>
    <x v="0"/>
    <x v="15"/>
    <s v="Medium Box"/>
    <x v="459"/>
    <n v="89315"/>
    <n v="0.5"/>
    <x v="0"/>
    <x v="1"/>
    <x v="4"/>
    <s v="Shirley"/>
    <n v="11967"/>
    <x v="77"/>
    <n v="2015"/>
    <x v="1"/>
    <n v="17"/>
    <d v="2015-06-19T00:00:00"/>
    <n v="2"/>
    <n v="-11.248000000000001"/>
    <n v="10"/>
    <x v="1740"/>
    <x v="1"/>
    <s v="Lorraine Boykin Harmony HEPA Quiet Air Purifiers United States"/>
    <s v="Harm"/>
  </r>
  <r>
    <n v="18930"/>
    <x v="4"/>
    <n v="0.06"/>
    <n v="2.89"/>
    <n v="0.5"/>
    <n v="3098"/>
    <s v="Lorraine Boykin"/>
    <x v="2"/>
    <s v="Consumer"/>
    <x v="0"/>
    <x v="9"/>
    <s v="Small Box"/>
    <x v="277"/>
    <n v="89316"/>
    <n v="0.38"/>
    <x v="0"/>
    <x v="1"/>
    <x v="4"/>
    <s v="Shirley"/>
    <n v="11967"/>
    <x v="136"/>
    <n v="2015"/>
    <x v="2"/>
    <n v="28"/>
    <d v="2015-02-28T00:00:00"/>
    <n v="0"/>
    <n v="9.611699999999999"/>
    <n v="5"/>
    <x v="1741"/>
    <x v="0"/>
    <s v="Lorraine Boykin Avery 498 United States"/>
    <s v="Aver"/>
  </r>
  <r>
    <n v="19805"/>
    <x v="2"/>
    <n v="7.0000000000000007E-2"/>
    <n v="35.99"/>
    <n v="5"/>
    <n v="3100"/>
    <s v="Gladys Holloway"/>
    <x v="2"/>
    <s v="Consumer"/>
    <x v="2"/>
    <x v="5"/>
    <s v="Wrap Bag"/>
    <x v="615"/>
    <n v="89988"/>
    <n v="0.82"/>
    <x v="0"/>
    <x v="3"/>
    <x v="26"/>
    <s v="Oakland Park"/>
    <n v="33334"/>
    <x v="78"/>
    <n v="2015"/>
    <x v="5"/>
    <n v="25"/>
    <d v="2015-03-27T00:00:00"/>
    <n v="2"/>
    <n v="-299.81420000000003"/>
    <n v="1"/>
    <x v="1742"/>
    <x v="1"/>
    <s v="Gladys Holloway Accessory17 United States"/>
    <s v="Acce"/>
  </r>
  <r>
    <n v="18087"/>
    <x v="2"/>
    <n v="0.04"/>
    <n v="3.08"/>
    <n v="0.99"/>
    <n v="3105"/>
    <s v="Lawrence Hester"/>
    <x v="2"/>
    <s v="Home Office"/>
    <x v="0"/>
    <x v="9"/>
    <s v="Small Box"/>
    <x v="675"/>
    <n v="86327"/>
    <n v="0.37"/>
    <x v="0"/>
    <x v="3"/>
    <x v="35"/>
    <s v="Murray"/>
    <n v="42071"/>
    <x v="80"/>
    <n v="2015"/>
    <x v="5"/>
    <n v="20"/>
    <d v="2015-03-21T00:00:00"/>
    <n v="1"/>
    <n v="13.799999999999999"/>
    <n v="19"/>
    <x v="1743"/>
    <x v="0"/>
    <s v="Lawrence Hester Avery 481 United States"/>
    <s v="Aver"/>
  </r>
  <r>
    <n v="18088"/>
    <x v="2"/>
    <n v="0.02"/>
    <n v="6.48"/>
    <n v="5.9"/>
    <n v="3105"/>
    <s v="Lawrence Hester"/>
    <x v="2"/>
    <s v="Home Office"/>
    <x v="0"/>
    <x v="7"/>
    <s v="Small Box"/>
    <x v="250"/>
    <n v="86327"/>
    <n v="0.37"/>
    <x v="0"/>
    <x v="3"/>
    <x v="35"/>
    <s v="Murray"/>
    <n v="42071"/>
    <x v="80"/>
    <n v="2015"/>
    <x v="5"/>
    <n v="20"/>
    <d v="2015-03-21T00:00:00"/>
    <n v="1"/>
    <n v="4.3919999999999995"/>
    <n v="13"/>
    <x v="42"/>
    <x v="0"/>
    <s v="Lawrence Hester Xerox 1976 United States"/>
    <s v="Xero"/>
  </r>
  <r>
    <n v="18089"/>
    <x v="2"/>
    <n v="0.04"/>
    <n v="125.99"/>
    <n v="4.2"/>
    <n v="3105"/>
    <s v="Lawrence Hester"/>
    <x v="2"/>
    <s v="Home Office"/>
    <x v="2"/>
    <x v="5"/>
    <s v="Small Box"/>
    <x v="868"/>
    <n v="86327"/>
    <n v="0.59"/>
    <x v="0"/>
    <x v="3"/>
    <x v="35"/>
    <s v="Murray"/>
    <n v="42071"/>
    <x v="80"/>
    <n v="2015"/>
    <x v="5"/>
    <n v="20"/>
    <d v="2015-03-22T00:00:00"/>
    <n v="2"/>
    <n v="-236.25"/>
    <n v="12"/>
    <x v="1744"/>
    <x v="1"/>
    <s v="Lawrence Hester V3682 United States"/>
    <s v="V368"/>
  </r>
  <r>
    <n v="87"/>
    <x v="2"/>
    <n v="0.04"/>
    <n v="3.08"/>
    <n v="0.99"/>
    <n v="3106"/>
    <s v="Alexander O'Brien"/>
    <x v="2"/>
    <s v="Home Office"/>
    <x v="0"/>
    <x v="9"/>
    <s v="Small Box"/>
    <x v="675"/>
    <n v="548"/>
    <n v="0.37"/>
    <x v="0"/>
    <x v="2"/>
    <x v="7"/>
    <s v="Houston"/>
    <n v="77041"/>
    <x v="80"/>
    <n v="2015"/>
    <x v="5"/>
    <n v="20"/>
    <d v="2015-03-21T00:00:00"/>
    <n v="1"/>
    <n v="36.020000000000003"/>
    <n v="75"/>
    <x v="1745"/>
    <x v="0"/>
    <s v="Alexander O'Brien Avery 481 United States"/>
    <s v="Aver"/>
  </r>
  <r>
    <n v="88"/>
    <x v="2"/>
    <n v="0.02"/>
    <n v="6.48"/>
    <n v="5.9"/>
    <n v="3106"/>
    <s v="Alexander O'Brien"/>
    <x v="2"/>
    <s v="Home Office"/>
    <x v="0"/>
    <x v="7"/>
    <s v="Small Box"/>
    <x v="250"/>
    <n v="548"/>
    <n v="0.37"/>
    <x v="0"/>
    <x v="2"/>
    <x v="7"/>
    <s v="Houston"/>
    <n v="77041"/>
    <x v="80"/>
    <n v="2015"/>
    <x v="5"/>
    <n v="20"/>
    <d v="2015-03-21T00:00:00"/>
    <n v="1"/>
    <n v="-50.64"/>
    <n v="53"/>
    <x v="1746"/>
    <x v="1"/>
    <s v="Alexander O'Brien Xerox 1976 United States"/>
    <s v="Xero"/>
  </r>
  <r>
    <n v="89"/>
    <x v="2"/>
    <n v="0.04"/>
    <n v="125.99"/>
    <n v="4.2"/>
    <n v="3106"/>
    <s v="Alexander O'Brien"/>
    <x v="2"/>
    <s v="Home Office"/>
    <x v="2"/>
    <x v="5"/>
    <s v="Small Box"/>
    <x v="868"/>
    <n v="548"/>
    <n v="0.59"/>
    <x v="0"/>
    <x v="2"/>
    <x v="7"/>
    <s v="Houston"/>
    <n v="77041"/>
    <x v="80"/>
    <n v="2015"/>
    <x v="5"/>
    <n v="20"/>
    <d v="2015-03-22T00:00:00"/>
    <n v="2"/>
    <n v="510.48900000000003"/>
    <n v="47"/>
    <x v="1747"/>
    <x v="0"/>
    <s v="Alexander O'Brien V3682 United States"/>
    <s v="V368"/>
  </r>
  <r>
    <n v="21120"/>
    <x v="1"/>
    <n v="7.0000000000000007E-2"/>
    <n v="34.54"/>
    <n v="14.72"/>
    <n v="3113"/>
    <s v="Wayne English"/>
    <x v="2"/>
    <s v="Corporate"/>
    <x v="0"/>
    <x v="8"/>
    <s v="Small Box"/>
    <x v="869"/>
    <n v="86860"/>
    <n v="0.37"/>
    <x v="0"/>
    <x v="3"/>
    <x v="11"/>
    <s v="New Iberia"/>
    <n v="70560"/>
    <x v="28"/>
    <n v="2015"/>
    <x v="3"/>
    <n v="17"/>
    <d v="2015-05-18T00:00:00"/>
    <n v="1"/>
    <n v="-20.182259999999999"/>
    <n v="17"/>
    <x v="1748"/>
    <x v="1"/>
    <s v="Wayne English GBC Recycled Grain Textured Covers United States"/>
    <s v="GBC "/>
  </r>
  <r>
    <n v="21121"/>
    <x v="1"/>
    <n v="0.02"/>
    <n v="12.28"/>
    <n v="6.47"/>
    <n v="3113"/>
    <s v="Wayne English"/>
    <x v="2"/>
    <s v="Corporate"/>
    <x v="0"/>
    <x v="7"/>
    <s v="Small Box"/>
    <x v="849"/>
    <n v="86860"/>
    <n v="0.38"/>
    <x v="0"/>
    <x v="3"/>
    <x v="11"/>
    <s v="New Iberia"/>
    <n v="70560"/>
    <x v="28"/>
    <n v="2015"/>
    <x v="3"/>
    <n v="17"/>
    <d v="2015-05-17T00:00:00"/>
    <n v="0"/>
    <n v="-156.97220000000002"/>
    <n v="9"/>
    <x v="1749"/>
    <x v="1"/>
    <s v="Wayne English Xerox 1881 United States"/>
    <s v="Xero"/>
  </r>
  <r>
    <n v="21122"/>
    <x v="1"/>
    <n v="0.06"/>
    <n v="34.58"/>
    <n v="8.99"/>
    <n v="3113"/>
    <s v="Wayne English"/>
    <x v="0"/>
    <s v="Corporate"/>
    <x v="0"/>
    <x v="0"/>
    <s v="Small Pack"/>
    <x v="870"/>
    <n v="86860"/>
    <n v="0.56000000000000005"/>
    <x v="0"/>
    <x v="3"/>
    <x v="11"/>
    <s v="New Iberia"/>
    <n v="70560"/>
    <x v="28"/>
    <n v="2015"/>
    <x v="3"/>
    <n v="17"/>
    <d v="2015-05-19T00:00:00"/>
    <n v="2"/>
    <n v="384.5043"/>
    <n v="13"/>
    <x v="1750"/>
    <x v="0"/>
    <s v="Wayne English Panasonic KP-350BK Electric Pencil Sharpener with Auto Stop United States"/>
    <s v="Pana"/>
  </r>
  <r>
    <n v="20795"/>
    <x v="2"/>
    <n v="0.08"/>
    <n v="349.45"/>
    <n v="60"/>
    <n v="3119"/>
    <s v="Jay Hubbard"/>
    <x v="1"/>
    <s v="Corporate"/>
    <x v="1"/>
    <x v="11"/>
    <s v="Jumbo Drum"/>
    <x v="356"/>
    <n v="86432"/>
    <n v="0"/>
    <x v="0"/>
    <x v="3"/>
    <x v="26"/>
    <s v="Orlando"/>
    <n v="32839"/>
    <x v="133"/>
    <n v="2015"/>
    <x v="1"/>
    <n v="30"/>
    <d v="2015-07-02T00:00:00"/>
    <n v="2"/>
    <n v="513.08399999999995"/>
    <n v="11"/>
    <x v="1751"/>
    <x v="0"/>
    <s v="Jay Hubbard SAFCO PlanMaster Heigh-Adjustable Drafting Table Base, 43w x 30d x 30-37h, Black United States"/>
    <s v="SAFC"/>
  </r>
  <r>
    <n v="25473"/>
    <x v="1"/>
    <n v="0.08"/>
    <n v="315.98"/>
    <n v="19.989999999999998"/>
    <n v="3120"/>
    <s v="Daniel Christian"/>
    <x v="2"/>
    <s v="Home Office"/>
    <x v="0"/>
    <x v="8"/>
    <s v="Small Box"/>
    <x v="871"/>
    <n v="90160"/>
    <n v="0.38"/>
    <x v="0"/>
    <x v="3"/>
    <x v="11"/>
    <s v="New Orleans"/>
    <n v="70117"/>
    <x v="110"/>
    <n v="2015"/>
    <x v="1"/>
    <n v="14"/>
    <d v="2015-06-14T00:00:00"/>
    <n v="0"/>
    <n v="44.519999999999996"/>
    <n v="9"/>
    <x v="1752"/>
    <x v="0"/>
    <s v="Daniel Christian GBC ProClick™ 150 Presentation Binding System United States"/>
    <s v="GBC "/>
  </r>
  <r>
    <n v="23764"/>
    <x v="4"/>
    <n v="0.02"/>
    <n v="7.1"/>
    <n v="6.05"/>
    <n v="3123"/>
    <s v="Jamie Manning"/>
    <x v="2"/>
    <s v="Home Office"/>
    <x v="0"/>
    <x v="8"/>
    <s v="Small Box"/>
    <x v="227"/>
    <n v="87287"/>
    <n v="0.39"/>
    <x v="0"/>
    <x v="2"/>
    <x v="12"/>
    <s v="Melrose Park"/>
    <n v="60160"/>
    <x v="0"/>
    <n v="2015"/>
    <x v="0"/>
    <n v="7"/>
    <d v="2015-01-09T00:00:00"/>
    <n v="2"/>
    <n v="-48.875"/>
    <n v="8"/>
    <x v="1753"/>
    <x v="1"/>
    <s v="Jamie Manning Wilson Jones Hanging View Binder, White, 1&quot; United States"/>
    <s v="Wils"/>
  </r>
  <r>
    <n v="25060"/>
    <x v="1"/>
    <n v="0.05"/>
    <n v="120.98"/>
    <n v="9.07"/>
    <n v="3124"/>
    <s v="Neil Barbee"/>
    <x v="2"/>
    <s v="Home Office"/>
    <x v="0"/>
    <x v="8"/>
    <s v="Small Box"/>
    <x v="470"/>
    <n v="87286"/>
    <n v="0.35"/>
    <x v="0"/>
    <x v="2"/>
    <x v="12"/>
    <s v="Moline"/>
    <n v="61265"/>
    <x v="155"/>
    <n v="2015"/>
    <x v="3"/>
    <n v="30"/>
    <d v="2015-05-31T00:00:00"/>
    <n v="1"/>
    <n v="881.04719999999998"/>
    <n v="11"/>
    <x v="1754"/>
    <x v="0"/>
    <s v="Neil Barbee GBC VeloBinder Electric Binding Machine United States"/>
    <s v="GBC "/>
  </r>
  <r>
    <n v="25352"/>
    <x v="0"/>
    <n v="0.08"/>
    <n v="120.97"/>
    <n v="26.3"/>
    <n v="3125"/>
    <s v="Guy McDonald"/>
    <x v="1"/>
    <s v="Home Office"/>
    <x v="2"/>
    <x v="6"/>
    <s v="Jumbo Drum"/>
    <x v="872"/>
    <n v="87285"/>
    <n v="0.38"/>
    <x v="0"/>
    <x v="2"/>
    <x v="12"/>
    <s v="Mount Prospect"/>
    <n v="60056"/>
    <x v="99"/>
    <n v="2015"/>
    <x v="0"/>
    <n v="5"/>
    <d v="2015-01-07T00:00:00"/>
    <n v="2"/>
    <n v="-233.840688"/>
    <n v="2"/>
    <x v="1755"/>
    <x v="1"/>
    <s v="Guy McDonald Canon S750 Color Inkjet Printer United States"/>
    <s v="Cano"/>
  </r>
  <r>
    <n v="24457"/>
    <x v="4"/>
    <n v="0.08"/>
    <n v="3.69"/>
    <n v="2.5"/>
    <n v="3128"/>
    <s v="Cathy Burgess"/>
    <x v="2"/>
    <s v="Small Business"/>
    <x v="0"/>
    <x v="4"/>
    <s v="Small Box"/>
    <x v="488"/>
    <n v="89810"/>
    <n v="0.39"/>
    <x v="0"/>
    <x v="3"/>
    <x v="11"/>
    <s v="Shreveport"/>
    <n v="71109"/>
    <x v="97"/>
    <n v="2015"/>
    <x v="1"/>
    <n v="25"/>
    <d v="2015-06-30T00:00:00"/>
    <n v="5"/>
    <n v="-139.07600000000002"/>
    <n v="9"/>
    <x v="1756"/>
    <x v="1"/>
    <s v="Cathy Burgess Colored Envelopes United States"/>
    <s v="Colo"/>
  </r>
  <r>
    <n v="20483"/>
    <x v="0"/>
    <n v="0.1"/>
    <n v="180.98"/>
    <n v="26.2"/>
    <n v="3132"/>
    <s v="Anita Kang"/>
    <x v="1"/>
    <s v="Corporate"/>
    <x v="1"/>
    <x v="1"/>
    <s v="Jumbo Drum"/>
    <x v="68"/>
    <n v="86790"/>
    <n v="0.59"/>
    <x v="0"/>
    <x v="2"/>
    <x v="12"/>
    <s v="Mundelein"/>
    <n v="60060"/>
    <x v="33"/>
    <n v="2015"/>
    <x v="1"/>
    <n v="22"/>
    <d v="2015-06-23T00:00:00"/>
    <n v="1"/>
    <n v="-64.664000000000001"/>
    <n v="3"/>
    <x v="1757"/>
    <x v="1"/>
    <s v="Anita Kang Global Ergonomic Managers Chair United States"/>
    <s v="Glob"/>
  </r>
  <r>
    <n v="19258"/>
    <x v="3"/>
    <n v="0.04"/>
    <n v="62.05"/>
    <n v="3.99"/>
    <n v="3132"/>
    <s v="Anita Kang"/>
    <x v="2"/>
    <s v="Corporate"/>
    <x v="0"/>
    <x v="15"/>
    <s v="Small Box"/>
    <x v="873"/>
    <n v="86794"/>
    <n v="0.55000000000000004"/>
    <x v="0"/>
    <x v="2"/>
    <x v="12"/>
    <s v="Mundelein"/>
    <n v="60060"/>
    <x v="28"/>
    <n v="2015"/>
    <x v="3"/>
    <n v="17"/>
    <d v="2015-05-18T00:00:00"/>
    <n v="1"/>
    <n v="1644.0767999999998"/>
    <n v="40"/>
    <x v="1758"/>
    <x v="0"/>
    <s v="Anita Kang Acco Smartsocket™ Table Surge Protector, 6 Color-Coded Adapter Outlets United States"/>
    <s v="Acco"/>
  </r>
  <r>
    <n v="22459"/>
    <x v="3"/>
    <n v="0.1"/>
    <n v="5.81"/>
    <n v="8.49"/>
    <n v="3133"/>
    <s v="Kristine Singleton"/>
    <x v="2"/>
    <s v="Corporate"/>
    <x v="0"/>
    <x v="8"/>
    <s v="Small Box"/>
    <x v="104"/>
    <n v="86789"/>
    <n v="0.39"/>
    <x v="0"/>
    <x v="2"/>
    <x v="12"/>
    <s v="Naperville"/>
    <n v="60540"/>
    <x v="59"/>
    <n v="2015"/>
    <x v="0"/>
    <n v="16"/>
    <d v="2015-01-17T00:00:00"/>
    <n v="1"/>
    <n v="-350.43950000000001"/>
    <n v="12"/>
    <x v="1759"/>
    <x v="1"/>
    <s v="Kristine Singleton Fellowes Black Plastic Comb Bindings United States"/>
    <s v="Fell"/>
  </r>
  <r>
    <n v="22460"/>
    <x v="3"/>
    <n v="0.03"/>
    <n v="1.81"/>
    <n v="0.75"/>
    <n v="3133"/>
    <s v="Kristine Singleton"/>
    <x v="2"/>
    <s v="Corporate"/>
    <x v="0"/>
    <x v="3"/>
    <s v="Wrap Bag"/>
    <x v="874"/>
    <n v="86789"/>
    <n v="0.52"/>
    <x v="0"/>
    <x v="2"/>
    <x v="12"/>
    <s v="Naperville"/>
    <n v="60540"/>
    <x v="59"/>
    <n v="2015"/>
    <x v="0"/>
    <n v="16"/>
    <d v="2015-01-17T00:00:00"/>
    <n v="1"/>
    <n v="4.2027999999999999"/>
    <n v="10"/>
    <x v="1760"/>
    <x v="0"/>
    <s v="Kristine Singleton Assorted Color Push Pins United States"/>
    <s v="Asso"/>
  </r>
  <r>
    <n v="21719"/>
    <x v="2"/>
    <n v="0.08"/>
    <n v="5.4"/>
    <n v="7.78"/>
    <n v="3133"/>
    <s v="Kristine Singleton"/>
    <x v="2"/>
    <s v="Corporate"/>
    <x v="0"/>
    <x v="8"/>
    <s v="Small Box"/>
    <x v="97"/>
    <n v="86792"/>
    <n v="0.37"/>
    <x v="0"/>
    <x v="2"/>
    <x v="12"/>
    <s v="Naperville"/>
    <n v="60540"/>
    <x v="30"/>
    <n v="2015"/>
    <x v="5"/>
    <n v="4"/>
    <d v="2015-03-04T00:00:00"/>
    <n v="0"/>
    <n v="-44.067999999999998"/>
    <n v="4"/>
    <x v="1190"/>
    <x v="1"/>
    <s v="Kristine Singleton 3M Organizer Strips United States"/>
    <s v="3M O"/>
  </r>
  <r>
    <n v="21720"/>
    <x v="2"/>
    <n v="0.09"/>
    <n v="8.4600000000000009"/>
    <n v="8.99"/>
    <n v="3133"/>
    <s v="Kristine Singleton"/>
    <x v="0"/>
    <s v="Corporate"/>
    <x v="2"/>
    <x v="13"/>
    <s v="Small Pack"/>
    <x v="875"/>
    <n v="86792"/>
    <n v="0.79"/>
    <x v="0"/>
    <x v="2"/>
    <x v="12"/>
    <s v="Naperville"/>
    <n v="60540"/>
    <x v="30"/>
    <n v="2015"/>
    <x v="5"/>
    <n v="4"/>
    <d v="2015-03-07T00:00:00"/>
    <n v="3"/>
    <n v="-100.51"/>
    <n v="5"/>
    <x v="1761"/>
    <x v="1"/>
    <s v="Kristine Singleton Imation 3.5 IBM Diskettes, 10/Box United States"/>
    <s v="Imat"/>
  </r>
  <r>
    <n v="21721"/>
    <x v="2"/>
    <n v="0.21"/>
    <n v="14.98"/>
    <n v="8.99"/>
    <n v="3133"/>
    <s v="Kristine Singleton"/>
    <x v="2"/>
    <s v="Corporate"/>
    <x v="1"/>
    <x v="2"/>
    <s v="Small Pack"/>
    <x v="826"/>
    <n v="86792"/>
    <n v="0.39"/>
    <x v="0"/>
    <x v="2"/>
    <x v="12"/>
    <s v="Naperville"/>
    <n v="60540"/>
    <x v="30"/>
    <n v="2015"/>
    <x v="5"/>
    <n v="4"/>
    <d v="2015-03-05T00:00:00"/>
    <n v="1"/>
    <n v="-17.75"/>
    <n v="10"/>
    <x v="1762"/>
    <x v="1"/>
    <s v="Kristine Singleton GE 4 Foot Flourescent Tube, 40 Watt United States"/>
    <s v="GE 4"/>
  </r>
  <r>
    <n v="21722"/>
    <x v="2"/>
    <n v="0.04"/>
    <n v="155.99"/>
    <n v="8.08"/>
    <n v="3133"/>
    <s v="Kristine Singleton"/>
    <x v="2"/>
    <s v="Corporate"/>
    <x v="2"/>
    <x v="5"/>
    <s v="Small Box"/>
    <x v="876"/>
    <n v="86792"/>
    <n v="0.6"/>
    <x v="0"/>
    <x v="2"/>
    <x v="12"/>
    <s v="Naperville"/>
    <n v="60540"/>
    <x v="30"/>
    <n v="2015"/>
    <x v="5"/>
    <n v="4"/>
    <d v="2015-03-05T00:00:00"/>
    <n v="1"/>
    <n v="1374.9480000000001"/>
    <n v="22"/>
    <x v="1763"/>
    <x v="0"/>
    <s v="Kristine Singleton 300 Series Non-Flip United States"/>
    <s v="300 "/>
  </r>
  <r>
    <n v="23898"/>
    <x v="2"/>
    <n v="0.03"/>
    <n v="150.88999999999999"/>
    <n v="60.2"/>
    <n v="3136"/>
    <s v="Lee Hancock"/>
    <x v="1"/>
    <s v="Consumer"/>
    <x v="1"/>
    <x v="1"/>
    <s v="Jumbo Drum"/>
    <x v="433"/>
    <n v="86791"/>
    <n v="0.77"/>
    <x v="0"/>
    <x v="1"/>
    <x v="14"/>
    <s v="Sanford"/>
    <n v="4073"/>
    <x v="11"/>
    <n v="2015"/>
    <x v="2"/>
    <n v="22"/>
    <d v="2015-02-22T00:00:00"/>
    <n v="0"/>
    <n v="-677.87199999999996"/>
    <n v="23"/>
    <x v="1764"/>
    <x v="1"/>
    <s v="Lee Hancock Global Leather &amp; Oak Executive Chair, Burgundy United States"/>
    <s v="Glob"/>
  </r>
  <r>
    <n v="24691"/>
    <x v="1"/>
    <n v="0.09"/>
    <n v="304.99"/>
    <n v="19.989999999999998"/>
    <n v="3137"/>
    <s v="Alison Sharp"/>
    <x v="2"/>
    <s v="Corporate"/>
    <x v="0"/>
    <x v="8"/>
    <s v="Small Box"/>
    <x v="831"/>
    <n v="86795"/>
    <n v="0.4"/>
    <x v="0"/>
    <x v="1"/>
    <x v="16"/>
    <s v="Laconia"/>
    <n v="3246"/>
    <x v="178"/>
    <n v="2015"/>
    <x v="1"/>
    <n v="8"/>
    <d v="2015-06-09T00:00:00"/>
    <n v="1"/>
    <n v="1623.9494999999999"/>
    <n v="8"/>
    <x v="1765"/>
    <x v="0"/>
    <s v="Alison Sharp Ibico Hi-Tech Manual Binding System United States"/>
    <s v="Ibic"/>
  </r>
  <r>
    <n v="23706"/>
    <x v="1"/>
    <n v="0.05"/>
    <n v="4.0599999999999996"/>
    <n v="6.89"/>
    <n v="3138"/>
    <s v="Herbert Donnelly Swanson"/>
    <x v="0"/>
    <s v="Corporate"/>
    <x v="0"/>
    <x v="15"/>
    <s v="Small Box"/>
    <x v="326"/>
    <n v="86796"/>
    <n v="0.6"/>
    <x v="0"/>
    <x v="1"/>
    <x v="16"/>
    <s v="Londonderry"/>
    <n v="3053"/>
    <x v="117"/>
    <n v="2015"/>
    <x v="1"/>
    <n v="19"/>
    <d v="2015-06-21T00:00:00"/>
    <n v="2"/>
    <n v="-122.83499999999999"/>
    <n v="22"/>
    <x v="1766"/>
    <x v="1"/>
    <s v="Herbert Donnelly Swanson Eureka Disposable Bags for Sanitaire® Vibra Groomer I® Upright Vac United States"/>
    <s v="Eure"/>
  </r>
  <r>
    <n v="23427"/>
    <x v="2"/>
    <n v="0.09"/>
    <n v="280.98"/>
    <n v="57"/>
    <n v="3139"/>
    <s v="David Powell"/>
    <x v="1"/>
    <s v="Home Office"/>
    <x v="1"/>
    <x v="1"/>
    <s v="Jumbo Drum"/>
    <x v="234"/>
    <n v="86793"/>
    <n v="0.78"/>
    <x v="0"/>
    <x v="1"/>
    <x v="2"/>
    <s v="Cranford"/>
    <n v="7016"/>
    <x v="10"/>
    <n v="2015"/>
    <x v="3"/>
    <n v="2"/>
    <d v="2015-05-05T00:00:00"/>
    <n v="3"/>
    <n v="252.48800000000028"/>
    <n v="31"/>
    <x v="1767"/>
    <x v="0"/>
    <s v="David Powell Hon 2090 “Pillow Soft” Series Mid Back Swivel/Tilt Chairs United States"/>
    <s v="Hon "/>
  </r>
  <r>
    <n v="18917"/>
    <x v="4"/>
    <n v="0.09"/>
    <n v="6.84"/>
    <n v="8.3699999999999992"/>
    <n v="3141"/>
    <s v="Jerome McIntosh"/>
    <x v="2"/>
    <s v="Consumer"/>
    <x v="0"/>
    <x v="12"/>
    <s v="Small Pack"/>
    <x v="597"/>
    <n v="86369"/>
    <n v="0.57999999999999996"/>
    <x v="0"/>
    <x v="2"/>
    <x v="7"/>
    <s v="Pasadena"/>
    <n v="77506"/>
    <x v="144"/>
    <n v="2015"/>
    <x v="1"/>
    <n v="1"/>
    <d v="2015-06-08T00:00:00"/>
    <n v="7"/>
    <n v="-88.584999999999994"/>
    <n v="13"/>
    <x v="1768"/>
    <x v="1"/>
    <s v="Jerome McIntosh Acme Design Line 8&quot; Stainless Steel Bent Scissors w/Champagne Handles, 3-1/8&quot; Cut United States"/>
    <s v="Acme"/>
  </r>
  <r>
    <n v="18918"/>
    <x v="4"/>
    <n v="7.0000000000000007E-2"/>
    <n v="48.91"/>
    <n v="35"/>
    <n v="3141"/>
    <s v="Jerome McIntosh"/>
    <x v="0"/>
    <s v="Consumer"/>
    <x v="0"/>
    <x v="10"/>
    <s v="Large Box"/>
    <x v="595"/>
    <n v="86369"/>
    <n v="0.83"/>
    <x v="0"/>
    <x v="2"/>
    <x v="7"/>
    <s v="Pasadena"/>
    <n v="77506"/>
    <x v="144"/>
    <n v="2015"/>
    <x v="1"/>
    <n v="1"/>
    <d v="2015-06-03T00:00:00"/>
    <n v="2"/>
    <n v="-485.68"/>
    <n v="15"/>
    <x v="1769"/>
    <x v="1"/>
    <s v="Jerome McIntosh Tennsco Industrial Shelving United States"/>
    <s v="Tenn"/>
  </r>
  <r>
    <n v="26039"/>
    <x v="3"/>
    <n v="0.02"/>
    <n v="15.42"/>
    <n v="5.41"/>
    <n v="3143"/>
    <s v="Neil Song"/>
    <x v="2"/>
    <s v="Consumer"/>
    <x v="0"/>
    <x v="10"/>
    <s v="Small Box"/>
    <x v="877"/>
    <n v="86368"/>
    <n v="0.59"/>
    <x v="0"/>
    <x v="2"/>
    <x v="7"/>
    <s v="Pflugerville"/>
    <n v="78660"/>
    <x v="120"/>
    <n v="2015"/>
    <x v="5"/>
    <n v="24"/>
    <d v="2015-03-25T00:00:00"/>
    <n v="1"/>
    <n v="-16.37"/>
    <n v="2"/>
    <x v="1770"/>
    <x v="1"/>
    <s v="Neil Song Decoflex Hanging Personal Folder File United States"/>
    <s v="Deco"/>
  </r>
  <r>
    <n v="19193"/>
    <x v="2"/>
    <n v="0.03"/>
    <n v="3.36"/>
    <n v="6.27"/>
    <n v="3146"/>
    <s v="Maureen Stout"/>
    <x v="2"/>
    <s v="Corporate"/>
    <x v="0"/>
    <x v="8"/>
    <s v="Small Box"/>
    <x v="198"/>
    <n v="85850"/>
    <n v="0.4"/>
    <x v="0"/>
    <x v="2"/>
    <x v="7"/>
    <s v="Pharr"/>
    <n v="78577"/>
    <x v="148"/>
    <n v="2015"/>
    <x v="0"/>
    <n v="4"/>
    <d v="2015-01-05T00:00:00"/>
    <n v="1"/>
    <n v="-94.258600000000001"/>
    <n v="4"/>
    <x v="1771"/>
    <x v="1"/>
    <s v="Maureen Stout Cardinal Poly Pocket Divider Pockets for Ring Binders United States"/>
    <s v="Card"/>
  </r>
  <r>
    <n v="19194"/>
    <x v="2"/>
    <n v="7.0000000000000007E-2"/>
    <n v="3.71"/>
    <n v="1.93"/>
    <n v="3146"/>
    <s v="Maureen Stout"/>
    <x v="0"/>
    <s v="Corporate"/>
    <x v="0"/>
    <x v="7"/>
    <s v="Wrap Bag"/>
    <x v="878"/>
    <n v="85850"/>
    <n v="0.35"/>
    <x v="0"/>
    <x v="2"/>
    <x v="7"/>
    <s v="Pharr"/>
    <n v="78577"/>
    <x v="148"/>
    <n v="2015"/>
    <x v="0"/>
    <n v="4"/>
    <d v="2015-01-06T00:00:00"/>
    <n v="2"/>
    <n v="6.3308"/>
    <n v="11"/>
    <x v="1772"/>
    <x v="0"/>
    <s v="Maureen Stout &quot;While you Were Out&quot; Message Book, One Form per Page United States"/>
    <s v="&quot;Whi"/>
  </r>
  <r>
    <n v="24200"/>
    <x v="3"/>
    <n v="0.06"/>
    <n v="19.989999999999998"/>
    <n v="11.17"/>
    <n v="3148"/>
    <s v="Leroy Field"/>
    <x v="2"/>
    <s v="Corporate"/>
    <x v="1"/>
    <x v="2"/>
    <s v="Large Box"/>
    <x v="172"/>
    <n v="89716"/>
    <n v="0.6"/>
    <x v="0"/>
    <x v="0"/>
    <x v="44"/>
    <s v="Post Falls"/>
    <n v="83854"/>
    <x v="101"/>
    <n v="2015"/>
    <x v="0"/>
    <n v="14"/>
    <d v="2015-01-14T00:00:00"/>
    <n v="0"/>
    <n v="-66.823599999999999"/>
    <n v="7"/>
    <x v="1773"/>
    <x v="1"/>
    <s v="Leroy Field Telescoping Adjustable Floor Lamp United States"/>
    <s v="Tele"/>
  </r>
  <r>
    <n v="24202"/>
    <x v="3"/>
    <n v="0.06"/>
    <n v="320.98"/>
    <n v="58.95"/>
    <n v="3149"/>
    <s v="Harriet Moore"/>
    <x v="1"/>
    <s v="Corporate"/>
    <x v="1"/>
    <x v="1"/>
    <s v="Jumbo Drum"/>
    <x v="879"/>
    <n v="89716"/>
    <n v="0.56999999999999995"/>
    <x v="0"/>
    <x v="0"/>
    <x v="44"/>
    <s v="Rexburg"/>
    <n v="83440"/>
    <x v="101"/>
    <n v="2015"/>
    <x v="0"/>
    <n v="14"/>
    <d v="2015-01-16T00:00:00"/>
    <n v="2"/>
    <n v="971.62200000000007"/>
    <n v="6"/>
    <x v="1774"/>
    <x v="0"/>
    <s v="Harriet Moore Hon 4070 Series Pagoda™ Round Back Stacking Chairs United States"/>
    <s v="Hon "/>
  </r>
  <r>
    <n v="19625"/>
    <x v="1"/>
    <n v="0.01"/>
    <n v="145.97999999999999"/>
    <n v="46.2"/>
    <n v="3151"/>
    <s v="Glenda Hunter"/>
    <x v="1"/>
    <s v="Corporate"/>
    <x v="1"/>
    <x v="11"/>
    <s v="Jumbo Box"/>
    <x v="880"/>
    <n v="88543"/>
    <n v="0.69"/>
    <x v="0"/>
    <x v="0"/>
    <x v="1"/>
    <s v="Twentynine Palms"/>
    <n v="92277"/>
    <x v="26"/>
    <n v="2015"/>
    <x v="1"/>
    <n v="3"/>
    <d v="2015-06-03T00:00:00"/>
    <n v="0"/>
    <n v="-134.512"/>
    <n v="9"/>
    <x v="1775"/>
    <x v="1"/>
    <s v="Glenda Hunter Bevis Rectangular Conference Tables United States"/>
    <s v="Bevi"/>
  </r>
  <r>
    <n v="19618"/>
    <x v="2"/>
    <n v="0.01"/>
    <n v="3502.14"/>
    <n v="8.73"/>
    <n v="3151"/>
    <s v="Glenda Hunter"/>
    <x v="1"/>
    <s v="Corporate"/>
    <x v="2"/>
    <x v="6"/>
    <s v="Jumbo Box"/>
    <x v="25"/>
    <n v="88544"/>
    <n v="0.56999999999999995"/>
    <x v="0"/>
    <x v="0"/>
    <x v="1"/>
    <s v="Twentynine Palms"/>
    <n v="92277"/>
    <x v="128"/>
    <n v="2015"/>
    <x v="2"/>
    <n v="4"/>
    <d v="2015-02-05T00:00:00"/>
    <n v="1"/>
    <n v="-4075.9339920000002"/>
    <n v="1"/>
    <x v="1776"/>
    <x v="1"/>
    <s v="Glenda Hunter Okidata Pacemark 4410N Wide Format Dot Matrix Printer United States"/>
    <s v="Okid"/>
  </r>
  <r>
    <n v="19619"/>
    <x v="2"/>
    <n v="0.06"/>
    <n v="15.73"/>
    <n v="7.42"/>
    <n v="3151"/>
    <s v="Glenda Hunter"/>
    <x v="2"/>
    <s v="Corporate"/>
    <x v="0"/>
    <x v="12"/>
    <s v="Small Pack"/>
    <x v="722"/>
    <n v="88544"/>
    <n v="0.56000000000000005"/>
    <x v="0"/>
    <x v="0"/>
    <x v="1"/>
    <s v="Twentynine Palms"/>
    <n v="92277"/>
    <x v="128"/>
    <n v="2015"/>
    <x v="2"/>
    <n v="4"/>
    <d v="2015-02-05T00:00:00"/>
    <n v="1"/>
    <n v="-18.558799999999998"/>
    <n v="4"/>
    <x v="1777"/>
    <x v="1"/>
    <s v="Glenda Hunter Acme Galleria® Hot Forged Steel Scissors with Colored Handles United States"/>
    <s v="Acme"/>
  </r>
  <r>
    <n v="23322"/>
    <x v="1"/>
    <n v="0.05"/>
    <n v="25.99"/>
    <n v="5.37"/>
    <n v="3151"/>
    <s v="Glenda Hunter"/>
    <x v="0"/>
    <s v="Corporate"/>
    <x v="0"/>
    <x v="0"/>
    <s v="Small Box"/>
    <x v="577"/>
    <n v="88545"/>
    <n v="0.56000000000000005"/>
    <x v="0"/>
    <x v="0"/>
    <x v="1"/>
    <s v="Twentynine Palms"/>
    <n v="92277"/>
    <x v="160"/>
    <n v="2015"/>
    <x v="2"/>
    <n v="16"/>
    <d v="2015-02-18T00:00:00"/>
    <n v="2"/>
    <n v="220.35719999999998"/>
    <n v="18"/>
    <x v="1778"/>
    <x v="0"/>
    <s v="Glenda Hunter BOSTON® Ranger® #55 Pencil Sharpener, Black United States"/>
    <s v="BOST"/>
  </r>
  <r>
    <n v="24723"/>
    <x v="3"/>
    <n v="0.04"/>
    <n v="17.239999999999998"/>
    <n v="3.26"/>
    <n v="3151"/>
    <s v="Glenda Hunter"/>
    <x v="2"/>
    <s v="Home Office"/>
    <x v="0"/>
    <x v="12"/>
    <s v="Small Pack"/>
    <x v="881"/>
    <n v="88546"/>
    <n v="0.56000000000000005"/>
    <x v="0"/>
    <x v="0"/>
    <x v="1"/>
    <s v="Twentynine Palms"/>
    <n v="92277"/>
    <x v="136"/>
    <n v="2015"/>
    <x v="2"/>
    <n v="28"/>
    <d v="2015-02-28T00:00:00"/>
    <n v="0"/>
    <n v="47.73"/>
    <n v="7"/>
    <x v="1779"/>
    <x v="0"/>
    <s v="Glenda Hunter Fiskars 8&quot; Scissors, 2/Pack United States"/>
    <s v="Fisk"/>
  </r>
  <r>
    <n v="24329"/>
    <x v="3"/>
    <n v="0.02"/>
    <n v="5.98"/>
    <n v="1.49"/>
    <n v="3151"/>
    <s v="Glenda Hunter"/>
    <x v="2"/>
    <s v="Corporate"/>
    <x v="0"/>
    <x v="8"/>
    <s v="Small Box"/>
    <x v="370"/>
    <n v="88547"/>
    <n v="0.39"/>
    <x v="0"/>
    <x v="0"/>
    <x v="1"/>
    <s v="Twentynine Palms"/>
    <n v="92277"/>
    <x v="140"/>
    <n v="2015"/>
    <x v="5"/>
    <n v="11"/>
    <d v="2015-03-12T00:00:00"/>
    <n v="1"/>
    <n v="28.526000000000003"/>
    <n v="10"/>
    <x v="1780"/>
    <x v="0"/>
    <s v="Glenda Hunter Avery Hanging File Binders United States"/>
    <s v="Aver"/>
  </r>
  <r>
    <n v="21734"/>
    <x v="0"/>
    <n v="0.01"/>
    <n v="99.23"/>
    <n v="8.99"/>
    <n v="3151"/>
    <s v="Glenda Hunter"/>
    <x v="2"/>
    <s v="Corporate"/>
    <x v="1"/>
    <x v="2"/>
    <s v="Small Pack"/>
    <x v="153"/>
    <n v="88548"/>
    <n v="0.35"/>
    <x v="0"/>
    <x v="0"/>
    <x v="1"/>
    <s v="Twentynine Palms"/>
    <n v="92277"/>
    <x v="48"/>
    <n v="2015"/>
    <x v="5"/>
    <n v="29"/>
    <d v="2015-04-02T00:00:00"/>
    <n v="4"/>
    <n v="-87.46"/>
    <n v="1"/>
    <x v="1781"/>
    <x v="1"/>
    <s v="Glenda Hunter GE 48&quot; Fluorescent Tube, Cool White Energy Saver, 34 Watts, 30/Box United States"/>
    <s v="GE 4"/>
  </r>
  <r>
    <n v="21436"/>
    <x v="0"/>
    <n v="0.08"/>
    <n v="150.97999999999999"/>
    <n v="13.99"/>
    <n v="3154"/>
    <s v="Faye Manning"/>
    <x v="0"/>
    <s v="Corporate"/>
    <x v="2"/>
    <x v="6"/>
    <s v="Medium Box"/>
    <x v="216"/>
    <n v="86899"/>
    <n v="0.38"/>
    <x v="0"/>
    <x v="3"/>
    <x v="26"/>
    <s v="Saint Petersburg"/>
    <n v="33710"/>
    <x v="161"/>
    <n v="2015"/>
    <x v="0"/>
    <n v="26"/>
    <d v="2015-01-27T00:00:00"/>
    <n v="1"/>
    <n v="-3.9479999999999995"/>
    <n v="8"/>
    <x v="1782"/>
    <x v="1"/>
    <s v="Faye Manning Canon MP41DH Printing Calculator United States"/>
    <s v="Cano"/>
  </r>
  <r>
    <n v="20253"/>
    <x v="2"/>
    <n v="0.03"/>
    <n v="17.7"/>
    <n v="9.4700000000000006"/>
    <n v="3154"/>
    <s v="Faye Manning"/>
    <x v="2"/>
    <s v="Consumer"/>
    <x v="0"/>
    <x v="10"/>
    <s v="Small Box"/>
    <x v="552"/>
    <n v="86900"/>
    <n v="0.59"/>
    <x v="0"/>
    <x v="3"/>
    <x v="26"/>
    <s v="Saint Petersburg"/>
    <n v="33710"/>
    <x v="5"/>
    <n v="2015"/>
    <x v="3"/>
    <n v="28"/>
    <d v="2015-05-30T00:00:00"/>
    <n v="2"/>
    <n v="28.182599999999997"/>
    <n v="11"/>
    <x v="1783"/>
    <x v="0"/>
    <s v="Faye Manning Portfile® Personal File Boxes United States"/>
    <s v="Port"/>
  </r>
  <r>
    <n v="18635"/>
    <x v="2"/>
    <n v="0.04"/>
    <n v="21.38"/>
    <n v="8.99"/>
    <n v="3154"/>
    <s v="Faye Manning"/>
    <x v="2"/>
    <s v="Corporate"/>
    <x v="0"/>
    <x v="0"/>
    <s v="Small Pack"/>
    <x v="731"/>
    <n v="86901"/>
    <n v="0.59"/>
    <x v="0"/>
    <x v="3"/>
    <x v="26"/>
    <s v="Saint Petersburg"/>
    <n v="33710"/>
    <x v="25"/>
    <n v="2015"/>
    <x v="5"/>
    <n v="30"/>
    <d v="2015-03-30T00:00:00"/>
    <n v="0"/>
    <n v="-51.66"/>
    <n v="21"/>
    <x v="1784"/>
    <x v="1"/>
    <s v="Faye Manning Boston 1730 StandUp Electric Pencil Sharpener United States"/>
    <s v="Bost"/>
  </r>
  <r>
    <n v="23392"/>
    <x v="2"/>
    <n v="0.02"/>
    <n v="60.22"/>
    <n v="3.5"/>
    <n v="3155"/>
    <s v="Julian Keith Mayer"/>
    <x v="2"/>
    <s v="Corporate"/>
    <x v="0"/>
    <x v="15"/>
    <s v="Small Box"/>
    <x v="882"/>
    <n v="86898"/>
    <n v="0.56999999999999995"/>
    <x v="0"/>
    <x v="3"/>
    <x v="26"/>
    <s v="Sanford"/>
    <n v="32771"/>
    <x v="13"/>
    <n v="2015"/>
    <x v="0"/>
    <n v="20"/>
    <d v="2015-01-21T00:00:00"/>
    <n v="1"/>
    <n v="-193.91399999999999"/>
    <n v="9"/>
    <x v="1785"/>
    <x v="1"/>
    <s v="Julian Keith Mayer Fellowes Smart Surge Ten-Outlet Protector, Platinum United States"/>
    <s v="Fell"/>
  </r>
  <r>
    <n v="21437"/>
    <x v="0"/>
    <n v="0.03"/>
    <n v="25.98"/>
    <n v="14.36"/>
    <n v="3155"/>
    <s v="Julian Keith Mayer"/>
    <x v="1"/>
    <s v="Corporate"/>
    <x v="1"/>
    <x v="1"/>
    <s v="Jumbo Drum"/>
    <x v="361"/>
    <n v="86899"/>
    <n v="0.6"/>
    <x v="0"/>
    <x v="3"/>
    <x v="26"/>
    <s v="Sanford"/>
    <n v="32771"/>
    <x v="161"/>
    <n v="2015"/>
    <x v="0"/>
    <n v="26"/>
    <d v="2015-01-27T00:00:00"/>
    <n v="1"/>
    <n v="57.545999999999999"/>
    <n v="4"/>
    <x v="1786"/>
    <x v="0"/>
    <s v="Julian Keith Mayer Global Stack Chair without Arms, Black United States"/>
    <s v="Glob"/>
  </r>
  <r>
    <n v="21438"/>
    <x v="0"/>
    <n v="0.1"/>
    <n v="32.479999999999997"/>
    <n v="35"/>
    <n v="3155"/>
    <s v="Julian Keith Mayer"/>
    <x v="2"/>
    <s v="Corporate"/>
    <x v="0"/>
    <x v="10"/>
    <s v="Large Box"/>
    <x v="233"/>
    <n v="86899"/>
    <n v="0.81"/>
    <x v="0"/>
    <x v="3"/>
    <x v="26"/>
    <s v="Sanford"/>
    <n v="32771"/>
    <x v="161"/>
    <n v="2015"/>
    <x v="0"/>
    <n v="26"/>
    <d v="2015-01-27T00:00:00"/>
    <n v="1"/>
    <n v="-333.42540000000002"/>
    <n v="10"/>
    <x v="1787"/>
    <x v="1"/>
    <s v="Julian Keith Mayer Fellowes Neat Ideas® Storage Cubes United States"/>
    <s v="Fell"/>
  </r>
  <r>
    <n v="22015"/>
    <x v="2"/>
    <n v="0.05"/>
    <n v="159.99"/>
    <n v="5.5"/>
    <n v="3155"/>
    <s v="Julian Keith Mayer"/>
    <x v="2"/>
    <s v="Consumer"/>
    <x v="2"/>
    <x v="13"/>
    <s v="Small Box"/>
    <x v="883"/>
    <n v="86902"/>
    <n v="0.49"/>
    <x v="0"/>
    <x v="3"/>
    <x v="26"/>
    <s v="Sanford"/>
    <n v="32771"/>
    <x v="47"/>
    <n v="2015"/>
    <x v="4"/>
    <n v="19"/>
    <d v="2015-04-21T00:00:00"/>
    <n v="2"/>
    <n v="12.264000000000001"/>
    <n v="23"/>
    <x v="1788"/>
    <x v="0"/>
    <s v="Julian Keith Mayer Gyration RF Keyboard United States"/>
    <s v="Gyra"/>
  </r>
  <r>
    <n v="19374"/>
    <x v="1"/>
    <n v="7.0000000000000007E-2"/>
    <n v="280.98"/>
    <n v="57"/>
    <n v="3167"/>
    <s v="Ray Silverman"/>
    <x v="1"/>
    <s v="Corporate"/>
    <x v="1"/>
    <x v="1"/>
    <s v="Jumbo Drum"/>
    <x v="234"/>
    <n v="86491"/>
    <n v="0.78"/>
    <x v="0"/>
    <x v="3"/>
    <x v="26"/>
    <s v="Ponte Vedra Beach"/>
    <n v="32004"/>
    <x v="117"/>
    <n v="2015"/>
    <x v="1"/>
    <n v="19"/>
    <d v="2015-06-20T00:00:00"/>
    <n v="1"/>
    <n v="-283.9914"/>
    <n v="14"/>
    <x v="1789"/>
    <x v="1"/>
    <s v="Ray Silverman Hon 2090 “Pillow Soft” Series Mid Back Swivel/Tilt Chairs United States"/>
    <s v="Hon "/>
  </r>
  <r>
    <n v="19375"/>
    <x v="1"/>
    <n v="0"/>
    <n v="4.9800000000000004"/>
    <n v="7.44"/>
    <n v="3167"/>
    <s v="Ray Silverman"/>
    <x v="2"/>
    <s v="Corporate"/>
    <x v="0"/>
    <x v="7"/>
    <s v="Small Box"/>
    <x v="130"/>
    <n v="86491"/>
    <n v="0.36"/>
    <x v="0"/>
    <x v="3"/>
    <x v="26"/>
    <s v="Ponte Vedra Beach"/>
    <n v="32004"/>
    <x v="117"/>
    <n v="2015"/>
    <x v="1"/>
    <n v="19"/>
    <d v="2015-06-21T00:00:00"/>
    <n v="2"/>
    <n v="-195.34200000000001"/>
    <n v="15"/>
    <x v="1790"/>
    <x v="1"/>
    <s v="Ray Silverman Xerox 1922 United States"/>
    <s v="Xero"/>
  </r>
  <r>
    <n v="19376"/>
    <x v="1"/>
    <n v="0.1"/>
    <n v="3.98"/>
    <n v="0.83"/>
    <n v="3167"/>
    <s v="Ray Silverman"/>
    <x v="2"/>
    <s v="Corporate"/>
    <x v="0"/>
    <x v="0"/>
    <s v="Wrap Bag"/>
    <x v="503"/>
    <n v="86491"/>
    <n v="0.51"/>
    <x v="0"/>
    <x v="3"/>
    <x v="26"/>
    <s v="Ponte Vedra Beach"/>
    <n v="32004"/>
    <x v="117"/>
    <n v="2015"/>
    <x v="1"/>
    <n v="19"/>
    <d v="2015-06-21T00:00:00"/>
    <n v="2"/>
    <n v="-89.70920000000001"/>
    <n v="11"/>
    <x v="1315"/>
    <x v="1"/>
    <s v="Ray Silverman Fluorescent Highlighters by Dixon United States"/>
    <s v="Fluo"/>
  </r>
  <r>
    <n v="25683"/>
    <x v="2"/>
    <n v="0.08"/>
    <n v="7.28"/>
    <n v="11.15"/>
    <n v="3169"/>
    <s v="Janice Boswell"/>
    <x v="0"/>
    <s v="Small Business"/>
    <x v="0"/>
    <x v="7"/>
    <s v="Small Box"/>
    <x v="306"/>
    <n v="86490"/>
    <n v="0.37"/>
    <x v="0"/>
    <x v="3"/>
    <x v="26"/>
    <s v="Port Orange"/>
    <n v="32127"/>
    <x v="53"/>
    <n v="2015"/>
    <x v="4"/>
    <n v="13"/>
    <d v="2015-04-14T00:00:00"/>
    <n v="1"/>
    <n v="-44.415000000000006"/>
    <n v="1"/>
    <x v="1791"/>
    <x v="1"/>
    <s v="Janice Boswell Array® Parchment Paper, Assorted Colors United States"/>
    <s v="Arra"/>
  </r>
  <r>
    <n v="26055"/>
    <x v="3"/>
    <n v="0.1"/>
    <n v="7.28"/>
    <n v="5.47"/>
    <n v="3170"/>
    <s v="Lawrence Haas"/>
    <x v="2"/>
    <s v="Corporate"/>
    <x v="0"/>
    <x v="7"/>
    <s v="Small Box"/>
    <x v="884"/>
    <n v="86489"/>
    <n v="0.35"/>
    <x v="0"/>
    <x v="3"/>
    <x v="26"/>
    <s v="Port Saint Lucie"/>
    <n v="34952"/>
    <x v="169"/>
    <n v="2015"/>
    <x v="2"/>
    <n v="13"/>
    <d v="2015-02-13T00:00:00"/>
    <n v="0"/>
    <n v="167.334"/>
    <n v="12"/>
    <x v="1792"/>
    <x v="0"/>
    <s v="Lawrence Haas Southworth Structures Collection™ United States"/>
    <s v="Sout"/>
  </r>
  <r>
    <n v="21961"/>
    <x v="0"/>
    <n v="0.06"/>
    <n v="10.97"/>
    <n v="6.5"/>
    <n v="3176"/>
    <s v="Jackie McCullough"/>
    <x v="2"/>
    <s v="Consumer"/>
    <x v="2"/>
    <x v="13"/>
    <s v="Small Box"/>
    <x v="885"/>
    <n v="90820"/>
    <n v="0.64"/>
    <x v="0"/>
    <x v="3"/>
    <x v="26"/>
    <s v="Jacksonville"/>
    <n v="32216"/>
    <x v="82"/>
    <n v="2015"/>
    <x v="3"/>
    <n v="4"/>
    <d v="2015-05-06T00:00:00"/>
    <n v="2"/>
    <n v="65.597999999999999"/>
    <n v="19"/>
    <x v="1793"/>
    <x v="0"/>
    <s v="Jackie McCullough Micro Innovations 104 Keyboard United States"/>
    <s v="Micr"/>
  </r>
  <r>
    <n v="20964"/>
    <x v="4"/>
    <n v="0.02"/>
    <n v="58.14"/>
    <n v="36.61"/>
    <n v="3176"/>
    <s v="Jackie McCullough"/>
    <x v="1"/>
    <s v="Consumer"/>
    <x v="1"/>
    <x v="14"/>
    <s v="Jumbo Box"/>
    <x v="375"/>
    <n v="90821"/>
    <n v="0.61"/>
    <x v="0"/>
    <x v="3"/>
    <x v="26"/>
    <s v="Jacksonville"/>
    <n v="32216"/>
    <x v="97"/>
    <n v="2015"/>
    <x v="1"/>
    <n v="25"/>
    <d v="2015-07-01T00:00:00"/>
    <n v="6"/>
    <n v="0.25800000000000001"/>
    <n v="22"/>
    <x v="1794"/>
    <x v="0"/>
    <s v="Jackie McCullough O'Sullivan 3-Shelf Heavy-Duty Bookcases United States"/>
    <s v="O'Su"/>
  </r>
  <r>
    <n v="20965"/>
    <x v="4"/>
    <n v="0.03"/>
    <n v="15.57"/>
    <n v="1.39"/>
    <n v="3176"/>
    <s v="Jackie McCullough"/>
    <x v="2"/>
    <s v="Consumer"/>
    <x v="0"/>
    <x v="4"/>
    <s v="Small Box"/>
    <x v="253"/>
    <n v="90821"/>
    <n v="0.38"/>
    <x v="0"/>
    <x v="3"/>
    <x v="26"/>
    <s v="Jacksonville"/>
    <n v="32216"/>
    <x v="97"/>
    <n v="2015"/>
    <x v="1"/>
    <n v="25"/>
    <d v="2015-07-01T00:00:00"/>
    <n v="6"/>
    <n v="63.222000000000001"/>
    <n v="22"/>
    <x v="1795"/>
    <x v="0"/>
    <s v="Jackie McCullough Park Ridge™ Embossed Executive Business Envelopes United States"/>
    <s v="Park"/>
  </r>
  <r>
    <n v="24493"/>
    <x v="1"/>
    <n v="0.1"/>
    <n v="62.18"/>
    <n v="10.84"/>
    <n v="3177"/>
    <s v="Laurie Petty"/>
    <x v="2"/>
    <s v="Consumer"/>
    <x v="1"/>
    <x v="2"/>
    <s v="Medium Box"/>
    <x v="499"/>
    <n v="90818"/>
    <n v="0.63"/>
    <x v="0"/>
    <x v="3"/>
    <x v="26"/>
    <s v="Jupiter"/>
    <n v="33458"/>
    <x v="88"/>
    <n v="2015"/>
    <x v="5"/>
    <n v="14"/>
    <d v="2015-03-16T00:00:00"/>
    <n v="2"/>
    <n v="-29.666000000000004"/>
    <n v="9"/>
    <x v="1796"/>
    <x v="1"/>
    <s v="Laurie Petty Deflect-o Glass Clear Studded Chair Mats United States"/>
    <s v="Defl"/>
  </r>
  <r>
    <n v="22086"/>
    <x v="2"/>
    <n v="0.06"/>
    <n v="1.68"/>
    <n v="1"/>
    <n v="3177"/>
    <s v="Laurie Petty"/>
    <x v="2"/>
    <s v="Consumer"/>
    <x v="0"/>
    <x v="0"/>
    <s v="Wrap Bag"/>
    <x v="812"/>
    <n v="90819"/>
    <n v="0.35"/>
    <x v="0"/>
    <x v="3"/>
    <x v="26"/>
    <s v="Jupiter"/>
    <n v="33458"/>
    <x v="157"/>
    <n v="2015"/>
    <x v="5"/>
    <n v="31"/>
    <d v="2015-04-02T00:00:00"/>
    <n v="2"/>
    <n v="-1319.5"/>
    <n v="5"/>
    <x v="1797"/>
    <x v="1"/>
    <s v="Laurie Petty Prang Dustless Chalk Sticks United States"/>
    <s v="Pran"/>
  </r>
  <r>
    <n v="21554"/>
    <x v="4"/>
    <n v="7.0000000000000007E-2"/>
    <n v="35.44"/>
    <n v="7.5"/>
    <n v="3179"/>
    <s v="Marie Pittman"/>
    <x v="2"/>
    <s v="Corporate"/>
    <x v="0"/>
    <x v="7"/>
    <s v="Small Box"/>
    <x v="854"/>
    <n v="86989"/>
    <n v="0.38"/>
    <x v="0"/>
    <x v="2"/>
    <x v="3"/>
    <s v="Owatonna"/>
    <n v="55060"/>
    <x v="20"/>
    <n v="2015"/>
    <x v="1"/>
    <n v="12"/>
    <d v="2015-06-19T00:00:00"/>
    <n v="7"/>
    <n v="262.2"/>
    <n v="11"/>
    <x v="1798"/>
    <x v="0"/>
    <s v="Marie Pittman Xerox 1906 United States"/>
    <s v="Xero"/>
  </r>
  <r>
    <n v="24464"/>
    <x v="0"/>
    <n v="0.08"/>
    <n v="170.98"/>
    <n v="35.89"/>
    <n v="3187"/>
    <s v="Sidney Gilliam"/>
    <x v="1"/>
    <s v="Small Business"/>
    <x v="1"/>
    <x v="14"/>
    <s v="Jumbo Box"/>
    <x v="379"/>
    <n v="89025"/>
    <n v="0.66"/>
    <x v="0"/>
    <x v="3"/>
    <x v="26"/>
    <s v="Riverview"/>
    <n v="33569"/>
    <x v="21"/>
    <n v="2015"/>
    <x v="5"/>
    <n v="2"/>
    <d v="2015-03-04T00:00:00"/>
    <n v="2"/>
    <n v="-119.812"/>
    <n v="1"/>
    <x v="1799"/>
    <x v="1"/>
    <s v="Sidney Gilliam Rush Hierlooms Collection 1&quot; Thick Stackable Bookcases United States"/>
    <s v="Rush"/>
  </r>
  <r>
    <n v="20127"/>
    <x v="2"/>
    <n v="0.01"/>
    <n v="20.99"/>
    <n v="4.8099999999999996"/>
    <n v="3191"/>
    <s v="Jenny Hawkins"/>
    <x v="2"/>
    <s v="Corporate"/>
    <x v="2"/>
    <x v="5"/>
    <s v="Medium Box"/>
    <x v="160"/>
    <n v="86447"/>
    <n v="0.57999999999999996"/>
    <x v="0"/>
    <x v="2"/>
    <x v="45"/>
    <s v="Stevens Point"/>
    <n v="54481"/>
    <x v="103"/>
    <n v="2015"/>
    <x v="5"/>
    <n v="18"/>
    <d v="2015-03-18T00:00:00"/>
    <n v="0"/>
    <n v="-9.1079999999999988"/>
    <n v="5"/>
    <x v="1800"/>
    <x v="1"/>
    <s v="Jenny Hawkins 1726 Digital Answering Machine United States"/>
    <s v="1726"/>
  </r>
  <r>
    <n v="20303"/>
    <x v="0"/>
    <n v="0.09"/>
    <n v="35.94"/>
    <n v="6.66"/>
    <n v="3191"/>
    <s v="Jenny Hawkins"/>
    <x v="2"/>
    <s v="Corporate"/>
    <x v="0"/>
    <x v="4"/>
    <s v="Small Box"/>
    <x v="8"/>
    <n v="86448"/>
    <n v="0.4"/>
    <x v="0"/>
    <x v="2"/>
    <x v="45"/>
    <s v="Stevens Point"/>
    <n v="54481"/>
    <x v="98"/>
    <n v="2015"/>
    <x v="4"/>
    <n v="10"/>
    <d v="2015-04-12T00:00:00"/>
    <n v="2"/>
    <n v="172.56439999999998"/>
    <n v="9"/>
    <x v="1801"/>
    <x v="0"/>
    <s v="Jenny Hawkins Tyvek ® Top-Opening Peel &amp; Seel ® Envelopes, Gray United States"/>
    <s v="Tyve"/>
  </r>
  <r>
    <n v="22846"/>
    <x v="3"/>
    <n v="0.1"/>
    <n v="4.9800000000000004"/>
    <n v="7.54"/>
    <n v="3194"/>
    <s v="Angela Rose"/>
    <x v="2"/>
    <s v="Consumer"/>
    <x v="0"/>
    <x v="7"/>
    <s v="Small Box"/>
    <x v="886"/>
    <n v="89805"/>
    <n v="0.38"/>
    <x v="0"/>
    <x v="3"/>
    <x v="26"/>
    <s v="Spring Hill"/>
    <n v="34609"/>
    <x v="17"/>
    <n v="2015"/>
    <x v="5"/>
    <n v="10"/>
    <d v="2015-03-11T00:00:00"/>
    <n v="1"/>
    <n v="45.077999999999996"/>
    <n v="9"/>
    <x v="1802"/>
    <x v="0"/>
    <s v="Angela Rose Xerox 1961 United States"/>
    <s v="Xero"/>
  </r>
  <r>
    <n v="22847"/>
    <x v="3"/>
    <n v="0"/>
    <n v="22.84"/>
    <n v="8.18"/>
    <n v="3194"/>
    <s v="Angela Rose"/>
    <x v="2"/>
    <s v="Consumer"/>
    <x v="0"/>
    <x v="7"/>
    <s v="Small Box"/>
    <x v="635"/>
    <n v="89805"/>
    <n v="0.39"/>
    <x v="0"/>
    <x v="3"/>
    <x v="26"/>
    <s v="Spring Hill"/>
    <n v="34609"/>
    <x v="17"/>
    <n v="2015"/>
    <x v="5"/>
    <n v="10"/>
    <d v="2015-03-12T00:00:00"/>
    <n v="2"/>
    <n v="-110.376"/>
    <n v="6"/>
    <x v="1803"/>
    <x v="1"/>
    <s v="Angela Rose Xerox 1991 United States"/>
    <s v="Xero"/>
  </r>
  <r>
    <n v="3406"/>
    <x v="1"/>
    <n v="0.03"/>
    <n v="200.97"/>
    <n v="15.59"/>
    <n v="3196"/>
    <s v="Rick Foster Hawkins"/>
    <x v="1"/>
    <s v="Home Office"/>
    <x v="2"/>
    <x v="6"/>
    <s v="Jumbo Drum"/>
    <x v="474"/>
    <n v="24294"/>
    <n v="0.36"/>
    <x v="0"/>
    <x v="0"/>
    <x v="1"/>
    <s v="San Francisco"/>
    <n v="94109"/>
    <x v="23"/>
    <n v="2015"/>
    <x v="2"/>
    <n v="2"/>
    <d v="2015-02-03T00:00:00"/>
    <n v="1"/>
    <n v="1951.3"/>
    <n v="43"/>
    <x v="1804"/>
    <x v="0"/>
    <s v="Rick Foster Hawkins Hewlett-Packard Deskjet 6122 Color Inkjet Printer United States"/>
    <s v="Hewl"/>
  </r>
  <r>
    <n v="21406"/>
    <x v="1"/>
    <n v="0.03"/>
    <n v="200.97"/>
    <n v="15.59"/>
    <n v="3197"/>
    <s v="Wallace Pugh"/>
    <x v="1"/>
    <s v="Home Office"/>
    <x v="2"/>
    <x v="6"/>
    <s v="Jumbo Drum"/>
    <x v="474"/>
    <n v="90850"/>
    <n v="0.36"/>
    <x v="0"/>
    <x v="2"/>
    <x v="12"/>
    <s v="Northbrook"/>
    <n v="60062"/>
    <x v="23"/>
    <n v="2015"/>
    <x v="2"/>
    <n v="2"/>
    <d v="2015-02-03T00:00:00"/>
    <n v="1"/>
    <n v="1538.7827999999997"/>
    <n v="11"/>
    <x v="1805"/>
    <x v="0"/>
    <s v="Wallace Pugh Hewlett-Packard Deskjet 6122 Color Inkjet Printer United States"/>
    <s v="Hewl"/>
  </r>
  <r>
    <n v="18437"/>
    <x v="4"/>
    <n v="7.0000000000000007E-2"/>
    <n v="5.98"/>
    <n v="0.96"/>
    <n v="3205"/>
    <s v="Alvin Mullins"/>
    <x v="2"/>
    <s v="Consumer"/>
    <x v="0"/>
    <x v="0"/>
    <s v="Wrap Bag"/>
    <x v="631"/>
    <n v="87933"/>
    <n v="0.6"/>
    <x v="0"/>
    <x v="0"/>
    <x v="44"/>
    <s v="Rexburg"/>
    <n v="83440"/>
    <x v="25"/>
    <n v="2015"/>
    <x v="5"/>
    <n v="30"/>
    <d v="2015-04-03T00:00:00"/>
    <n v="4"/>
    <n v="32.83"/>
    <n v="10"/>
    <x v="1806"/>
    <x v="0"/>
    <s v="Alvin Mullins Newell 315 United States"/>
    <s v="Newe"/>
  </r>
  <r>
    <n v="18438"/>
    <x v="4"/>
    <n v="0.01"/>
    <n v="39.979999999999997"/>
    <n v="4"/>
    <n v="3206"/>
    <s v="Dana Rankin"/>
    <x v="2"/>
    <s v="Consumer"/>
    <x v="2"/>
    <x v="13"/>
    <s v="Small Box"/>
    <x v="74"/>
    <n v="87933"/>
    <n v="0.7"/>
    <x v="0"/>
    <x v="0"/>
    <x v="44"/>
    <s v="Twin Falls"/>
    <n v="83301"/>
    <x v="25"/>
    <n v="2015"/>
    <x v="5"/>
    <n v="30"/>
    <d v="2015-04-04T00:00:00"/>
    <n v="5"/>
    <n v="51.590000000000053"/>
    <n v="6"/>
    <x v="427"/>
    <x v="0"/>
    <s v="Dana Rankin Microsoft Natural Keyboard Elite United States"/>
    <s v="Micr"/>
  </r>
  <r>
    <n v="21229"/>
    <x v="1"/>
    <n v="0.06"/>
    <n v="218.08"/>
    <n v="18.059999999999999"/>
    <n v="3206"/>
    <s v="Dana Rankin"/>
    <x v="0"/>
    <s v="Consumer"/>
    <x v="1"/>
    <x v="1"/>
    <s v="Large Box"/>
    <x v="531"/>
    <n v="87934"/>
    <n v="0.56999999999999995"/>
    <x v="0"/>
    <x v="0"/>
    <x v="44"/>
    <s v="Twin Falls"/>
    <n v="83301"/>
    <x v="8"/>
    <n v="2015"/>
    <x v="3"/>
    <n v="21"/>
    <d v="2015-05-23T00:00:00"/>
    <n v="2"/>
    <n v="969.42"/>
    <n v="7"/>
    <x v="1807"/>
    <x v="0"/>
    <s v="Dana Rankin Lifetime Advantage™ Folding Chairs, 4/Carton United States"/>
    <s v="Life"/>
  </r>
  <r>
    <n v="20156"/>
    <x v="1"/>
    <n v="0.05"/>
    <n v="35.44"/>
    <n v="5.09"/>
    <n v="3206"/>
    <s v="Dana Rankin"/>
    <x v="2"/>
    <s v="Consumer"/>
    <x v="0"/>
    <x v="7"/>
    <s v="Small Box"/>
    <x v="861"/>
    <n v="87935"/>
    <n v="0.38"/>
    <x v="0"/>
    <x v="0"/>
    <x v="44"/>
    <s v="Twin Falls"/>
    <n v="83301"/>
    <x v="5"/>
    <n v="2015"/>
    <x v="3"/>
    <n v="28"/>
    <d v="2015-05-29T00:00:00"/>
    <n v="1"/>
    <n v="553.33169999999996"/>
    <n v="23"/>
    <x v="1808"/>
    <x v="0"/>
    <s v="Dana Rankin Xerox 1932 United States"/>
    <s v="Xero"/>
  </r>
  <r>
    <n v="24637"/>
    <x v="2"/>
    <n v="0.03"/>
    <n v="4.9800000000000004"/>
    <n v="4.62"/>
    <n v="3209"/>
    <s v="Elsie Floyd"/>
    <x v="0"/>
    <s v="Corporate"/>
    <x v="2"/>
    <x v="13"/>
    <s v="Small Pack"/>
    <x v="139"/>
    <n v="90739"/>
    <n v="0.64"/>
    <x v="0"/>
    <x v="0"/>
    <x v="1"/>
    <s v="Beverly Hills"/>
    <n v="90210"/>
    <x v="162"/>
    <n v="2015"/>
    <x v="1"/>
    <n v="28"/>
    <d v="2015-06-29T00:00:00"/>
    <n v="1"/>
    <n v="-30.45"/>
    <n v="8"/>
    <x v="1809"/>
    <x v="1"/>
    <s v="Elsie Floyd Imation 3.5&quot;, DISKETTE 44766 HGHLD3.52HD/FM, 10/Pack United States"/>
    <s v="Imat"/>
  </r>
  <r>
    <n v="22804"/>
    <x v="0"/>
    <n v="0.1"/>
    <n v="7.31"/>
    <n v="0.49"/>
    <n v="3211"/>
    <s v="Jonathan Crabtree"/>
    <x v="2"/>
    <s v="Corporate"/>
    <x v="0"/>
    <x v="9"/>
    <s v="Small Box"/>
    <x v="388"/>
    <n v="91522"/>
    <n v="0.38"/>
    <x v="0"/>
    <x v="2"/>
    <x v="12"/>
    <s v="Addison"/>
    <n v="60101"/>
    <x v="2"/>
    <n v="2015"/>
    <x v="2"/>
    <n v="15"/>
    <d v="2015-02-16T00:00:00"/>
    <n v="1"/>
    <n v="55.020599999999995"/>
    <n v="12"/>
    <x v="1810"/>
    <x v="0"/>
    <s v="Jonathan Crabtree Self-Adhesive Address Labels for Typewriters by Universal United States"/>
    <s v="Self"/>
  </r>
  <r>
    <n v="22805"/>
    <x v="0"/>
    <n v="0.1"/>
    <n v="20.99"/>
    <n v="2.5"/>
    <n v="3211"/>
    <s v="Jonathan Crabtree"/>
    <x v="2"/>
    <s v="Corporate"/>
    <x v="2"/>
    <x v="5"/>
    <s v="Wrap Bag"/>
    <x v="427"/>
    <n v="91522"/>
    <n v="0.81"/>
    <x v="0"/>
    <x v="2"/>
    <x v="12"/>
    <s v="Addison"/>
    <n v="60101"/>
    <x v="2"/>
    <n v="2015"/>
    <x v="2"/>
    <n v="15"/>
    <d v="2015-02-16T00:00:00"/>
    <n v="1"/>
    <n v="-43.65504"/>
    <n v="23"/>
    <x v="1488"/>
    <x v="1"/>
    <s v="Jonathan Crabtree Accessory37 United States"/>
    <s v="Acce"/>
  </r>
  <r>
    <n v="23736"/>
    <x v="1"/>
    <n v="0.03"/>
    <n v="6.68"/>
    <n v="1.5"/>
    <n v="3221"/>
    <s v="Sean Pugh"/>
    <x v="2"/>
    <s v="Corporate"/>
    <x v="0"/>
    <x v="0"/>
    <s v="Wrap Bag"/>
    <x v="685"/>
    <n v="90815"/>
    <n v="0.48"/>
    <x v="0"/>
    <x v="3"/>
    <x v="26"/>
    <s v="Sunrise"/>
    <n v="33322"/>
    <x v="142"/>
    <n v="2015"/>
    <x v="4"/>
    <n v="12"/>
    <d v="2015-04-13T00:00:00"/>
    <n v="1"/>
    <n v="-577.30400000000009"/>
    <n v="7"/>
    <x v="1811"/>
    <x v="1"/>
    <s v="Sean Pugh Sanford Liquid Accent Highlighters United States"/>
    <s v="Sanf"/>
  </r>
  <r>
    <n v="25605"/>
    <x v="0"/>
    <n v="0.04"/>
    <n v="39.479999999999997"/>
    <n v="1.99"/>
    <n v="3222"/>
    <s v="Diane Lu"/>
    <x v="0"/>
    <s v="Corporate"/>
    <x v="2"/>
    <x v="13"/>
    <s v="Small Pack"/>
    <x v="246"/>
    <n v="90814"/>
    <n v="0.54"/>
    <x v="0"/>
    <x v="3"/>
    <x v="26"/>
    <s v="Tallahassee"/>
    <n v="32303"/>
    <x v="91"/>
    <n v="2015"/>
    <x v="5"/>
    <n v="19"/>
    <d v="2015-03-19T00:00:00"/>
    <n v="0"/>
    <n v="-1535.4864000000002"/>
    <n v="8"/>
    <x v="1812"/>
    <x v="1"/>
    <s v="Diane Lu 80 Minute CD-R Spindle, 100/Pack - Staples United States"/>
    <s v="80 M"/>
  </r>
  <r>
    <n v="25606"/>
    <x v="0"/>
    <n v="0"/>
    <n v="8.1199999999999992"/>
    <n v="2.83"/>
    <n v="3222"/>
    <s v="Diane Lu"/>
    <x v="2"/>
    <s v="Corporate"/>
    <x v="2"/>
    <x v="13"/>
    <s v="Small Pack"/>
    <x v="293"/>
    <n v="90814"/>
    <n v="0.77"/>
    <x v="0"/>
    <x v="3"/>
    <x v="26"/>
    <s v="Tallahassee"/>
    <n v="32303"/>
    <x v="91"/>
    <n v="2015"/>
    <x v="5"/>
    <n v="19"/>
    <d v="2015-03-20T00:00:00"/>
    <n v="1"/>
    <n v="-159.32"/>
    <n v="17"/>
    <x v="1813"/>
    <x v="1"/>
    <s v="Diane Lu Imation Neon Mac Format Diskettes, 10/Pack United States"/>
    <s v="Imat"/>
  </r>
  <r>
    <n v="19517"/>
    <x v="2"/>
    <n v="0.06"/>
    <n v="60.98"/>
    <n v="30"/>
    <n v="3224"/>
    <s v="Claudia White"/>
    <x v="1"/>
    <s v="Small Business"/>
    <x v="1"/>
    <x v="1"/>
    <s v="Jumbo Drum"/>
    <x v="887"/>
    <n v="86508"/>
    <n v="0.7"/>
    <x v="0"/>
    <x v="3"/>
    <x v="20"/>
    <s v="Gallatin"/>
    <n v="37066"/>
    <x v="113"/>
    <n v="2015"/>
    <x v="4"/>
    <n v="1"/>
    <d v="2015-04-02T00:00:00"/>
    <n v="1"/>
    <n v="-74.088000000000008"/>
    <n v="2"/>
    <x v="1814"/>
    <x v="1"/>
    <s v="Claudia White Novimex Fabric Task Chair United States"/>
    <s v="Novi"/>
  </r>
  <r>
    <n v="22291"/>
    <x v="1"/>
    <n v="0.1"/>
    <n v="208.16"/>
    <n v="68.02"/>
    <n v="3225"/>
    <s v="Robyn Crawford"/>
    <x v="1"/>
    <s v="Small Business"/>
    <x v="0"/>
    <x v="15"/>
    <s v="Jumbo Drum"/>
    <x v="888"/>
    <n v="86507"/>
    <n v="0.57999999999999996"/>
    <x v="0"/>
    <x v="3"/>
    <x v="20"/>
    <s v="Germantown"/>
    <n v="38138"/>
    <x v="101"/>
    <n v="2015"/>
    <x v="0"/>
    <n v="14"/>
    <d v="2015-01-14T00:00:00"/>
    <n v="0"/>
    <n v="-137.52199999999999"/>
    <n v="4"/>
    <x v="1815"/>
    <x v="1"/>
    <s v="Robyn Crawford 1.7 Cubic Foot Compact &quot;Cube&quot; Office Refrigerators United States"/>
    <s v="1.7 "/>
  </r>
  <r>
    <n v="22292"/>
    <x v="1"/>
    <n v="7.0000000000000007E-2"/>
    <n v="90.48"/>
    <n v="19.989999999999998"/>
    <n v="3226"/>
    <s v="Arthur Gold"/>
    <x v="2"/>
    <s v="Small Business"/>
    <x v="0"/>
    <x v="4"/>
    <s v="Small Box"/>
    <x v="634"/>
    <n v="86507"/>
    <n v="0.4"/>
    <x v="0"/>
    <x v="3"/>
    <x v="20"/>
    <s v="Hendersonville"/>
    <n v="37075"/>
    <x v="101"/>
    <n v="2015"/>
    <x v="0"/>
    <n v="14"/>
    <d v="2015-01-15T00:00:00"/>
    <n v="1"/>
    <n v="-11.815999999999999"/>
    <n v="2"/>
    <x v="1816"/>
    <x v="1"/>
    <s v="Arthur Gold Tyvek® Side-Opening Peel &amp; Seel® Expanding Envelopes United States"/>
    <s v="Tyve"/>
  </r>
  <r>
    <n v="22293"/>
    <x v="1"/>
    <n v="0.01"/>
    <n v="9.48"/>
    <n v="7.29"/>
    <n v="3226"/>
    <s v="Arthur Gold"/>
    <x v="0"/>
    <s v="Small Business"/>
    <x v="1"/>
    <x v="2"/>
    <s v="Small Pack"/>
    <x v="2"/>
    <n v="86507"/>
    <n v="0.45"/>
    <x v="0"/>
    <x v="3"/>
    <x v="20"/>
    <s v="Hendersonville"/>
    <n v="37075"/>
    <x v="101"/>
    <n v="2015"/>
    <x v="0"/>
    <n v="14"/>
    <d v="2015-01-16T00:00:00"/>
    <n v="2"/>
    <n v="238.93379999999999"/>
    <n v="1"/>
    <x v="1817"/>
    <x v="0"/>
    <s v="Arthur Gold DAX Two-Tone Rosewood/Black Document Frame, Desktop, 5 x 7 United States"/>
    <s v="DAX "/>
  </r>
  <r>
    <n v="22294"/>
    <x v="1"/>
    <n v="0.02"/>
    <n v="4.28"/>
    <n v="0.94"/>
    <n v="3226"/>
    <s v="Arthur Gold"/>
    <x v="2"/>
    <s v="Small Business"/>
    <x v="0"/>
    <x v="0"/>
    <s v="Wrap Bag"/>
    <x v="579"/>
    <n v="86507"/>
    <n v="0.56000000000000005"/>
    <x v="0"/>
    <x v="3"/>
    <x v="20"/>
    <s v="Hendersonville"/>
    <n v="37075"/>
    <x v="101"/>
    <n v="2015"/>
    <x v="0"/>
    <n v="14"/>
    <d v="2015-01-15T00:00:00"/>
    <n v="1"/>
    <n v="-105.126"/>
    <n v="4"/>
    <x v="1818"/>
    <x v="1"/>
    <s v="Arthur Gold Newell 336 United States"/>
    <s v="Newe"/>
  </r>
  <r>
    <n v="24343"/>
    <x v="3"/>
    <n v="0.06"/>
    <n v="22.24"/>
    <n v="1.99"/>
    <n v="3226"/>
    <s v="Arthur Gold"/>
    <x v="2"/>
    <s v="Small Business"/>
    <x v="2"/>
    <x v="13"/>
    <s v="Small Pack"/>
    <x v="889"/>
    <n v="86509"/>
    <n v="0.43"/>
    <x v="0"/>
    <x v="3"/>
    <x v="20"/>
    <s v="Hendersonville"/>
    <n v="37075"/>
    <x v="162"/>
    <n v="2015"/>
    <x v="1"/>
    <n v="28"/>
    <d v="2015-06-30T00:00:00"/>
    <n v="2"/>
    <n v="95.387999999999991"/>
    <n v="12"/>
    <x v="1819"/>
    <x v="0"/>
    <s v="Arthur Gold Verbatim DVD-R, 3.95GB, SR, Mitsubishi Branded, Jewel United States"/>
    <s v="Verb"/>
  </r>
  <r>
    <n v="18940"/>
    <x v="1"/>
    <n v="0.01"/>
    <n v="24.95"/>
    <n v="2.99"/>
    <n v="3229"/>
    <s v="Sharon Kessler"/>
    <x v="2"/>
    <s v="Small Business"/>
    <x v="0"/>
    <x v="8"/>
    <s v="Small Box"/>
    <x v="890"/>
    <n v="87435"/>
    <n v="0.39"/>
    <x v="0"/>
    <x v="2"/>
    <x v="45"/>
    <s v="Superior"/>
    <n v="54880"/>
    <x v="72"/>
    <n v="2015"/>
    <x v="0"/>
    <n v="21"/>
    <d v="2015-01-22T00:00:00"/>
    <n v="1"/>
    <n v="261.38579999999996"/>
    <n v="15"/>
    <x v="1820"/>
    <x v="0"/>
    <s v="Sharon Kessler Large Capacity Hanging Post Binders United States"/>
    <s v="Larg"/>
  </r>
  <r>
    <n v="18941"/>
    <x v="1"/>
    <n v="0"/>
    <n v="15.98"/>
    <n v="8.99"/>
    <n v="3230"/>
    <s v="Monica Stuart"/>
    <x v="2"/>
    <s v="Small Business"/>
    <x v="2"/>
    <x v="13"/>
    <s v="Small Pack"/>
    <x v="891"/>
    <n v="87435"/>
    <n v="0.64"/>
    <x v="0"/>
    <x v="2"/>
    <x v="45"/>
    <s v="Waukesha"/>
    <n v="53186"/>
    <x v="72"/>
    <n v="2015"/>
    <x v="0"/>
    <n v="21"/>
    <d v="2015-01-23T00:00:00"/>
    <n v="2"/>
    <n v="-135.46"/>
    <n v="9"/>
    <x v="1821"/>
    <x v="1"/>
    <s v="Monica Stuart Imation 3.5&quot; DS/HD IBM Formatted Diskettes, 50/Pack United States"/>
    <s v="Imat"/>
  </r>
  <r>
    <n v="19062"/>
    <x v="2"/>
    <n v="0.06"/>
    <n v="4.91"/>
    <n v="5.68"/>
    <n v="3230"/>
    <s v="Monica Stuart"/>
    <x v="0"/>
    <s v="Small Business"/>
    <x v="0"/>
    <x v="8"/>
    <s v="Small Box"/>
    <x v="500"/>
    <n v="87436"/>
    <n v="0.36"/>
    <x v="0"/>
    <x v="2"/>
    <x v="45"/>
    <s v="Waukesha"/>
    <n v="53186"/>
    <x v="1"/>
    <n v="2015"/>
    <x v="1"/>
    <n v="13"/>
    <d v="2015-06-13T00:00:00"/>
    <n v="0"/>
    <n v="-31.68825"/>
    <n v="10"/>
    <x v="1822"/>
    <x v="1"/>
    <s v="Monica Stuart Acco Pressboard Covers with Storage Hooks, 14 7/8&quot; x 11&quot;, Light Blue United States"/>
    <s v="Acco"/>
  </r>
  <r>
    <n v="19063"/>
    <x v="2"/>
    <n v="7.0000000000000007E-2"/>
    <n v="48.94"/>
    <n v="5.86"/>
    <n v="3230"/>
    <s v="Monica Stuart"/>
    <x v="0"/>
    <s v="Small Business"/>
    <x v="0"/>
    <x v="7"/>
    <s v="Small Box"/>
    <x v="892"/>
    <n v="87436"/>
    <n v="0.35"/>
    <x v="0"/>
    <x v="2"/>
    <x v="45"/>
    <s v="Waukesha"/>
    <n v="53186"/>
    <x v="1"/>
    <n v="2015"/>
    <x v="1"/>
    <n v="13"/>
    <d v="2015-06-14T00:00:00"/>
    <n v="1"/>
    <n v="690.70379999999989"/>
    <n v="21"/>
    <x v="1823"/>
    <x v="0"/>
    <s v="Monica Stuart Xerox 1916 United States"/>
    <s v="Xero"/>
  </r>
  <r>
    <n v="19179"/>
    <x v="4"/>
    <n v="0.06"/>
    <n v="115.99"/>
    <n v="5.92"/>
    <n v="3238"/>
    <s v="Kathleen P Bloom"/>
    <x v="2"/>
    <s v="Corporate"/>
    <x v="2"/>
    <x v="5"/>
    <s v="Small Box"/>
    <x v="618"/>
    <n v="89564"/>
    <n v="0.57999999999999996"/>
    <x v="0"/>
    <x v="0"/>
    <x v="6"/>
    <s v="Corvallis"/>
    <n v="97330"/>
    <x v="141"/>
    <n v="2015"/>
    <x v="1"/>
    <n v="4"/>
    <d v="2015-06-06T00:00:00"/>
    <n v="2"/>
    <n v="-13.068000000000001"/>
    <n v="5"/>
    <x v="1824"/>
    <x v="1"/>
    <s v="Kathleen P Bloom 8890 United States"/>
    <s v="8890"/>
  </r>
  <r>
    <n v="23084"/>
    <x v="0"/>
    <n v="0"/>
    <n v="7.28"/>
    <n v="3.52"/>
    <n v="3243"/>
    <s v="Marlene Phillips"/>
    <x v="2"/>
    <s v="Small Business"/>
    <x v="2"/>
    <x v="13"/>
    <s v="Small Pack"/>
    <x v="893"/>
    <n v="88329"/>
    <n v="0.68"/>
    <x v="0"/>
    <x v="1"/>
    <x v="18"/>
    <s v="Bristol"/>
    <n v="6010"/>
    <x v="69"/>
    <n v="2015"/>
    <x v="1"/>
    <n v="10"/>
    <d v="2015-06-10T00:00:00"/>
    <n v="0"/>
    <n v="-25.103999999999999"/>
    <n v="3"/>
    <x v="1825"/>
    <x v="1"/>
    <s v="Marlene Phillips Imation 3.5&quot; DS-HD Macintosh Formatted Diskettes, 10/Pack United States"/>
    <s v="Imat"/>
  </r>
  <r>
    <n v="23267"/>
    <x v="4"/>
    <n v="0.06"/>
    <n v="5.18"/>
    <n v="2.04"/>
    <n v="3246"/>
    <s v="Wanda Harris"/>
    <x v="2"/>
    <s v="Small Business"/>
    <x v="0"/>
    <x v="7"/>
    <s v="Wrap Bag"/>
    <x v="43"/>
    <n v="88330"/>
    <n v="0.36"/>
    <x v="0"/>
    <x v="1"/>
    <x v="16"/>
    <s v="Hudson"/>
    <n v="3051"/>
    <x v="113"/>
    <n v="2015"/>
    <x v="4"/>
    <n v="1"/>
    <d v="2015-04-01T00:00:00"/>
    <n v="0"/>
    <n v="1.9504000000000001"/>
    <n v="4"/>
    <x v="1826"/>
    <x v="0"/>
    <s v="Wanda Harris Array® Memo Cubes United States"/>
    <s v="Arra"/>
  </r>
  <r>
    <n v="18265"/>
    <x v="0"/>
    <n v="7.0000000000000007E-2"/>
    <n v="2.78"/>
    <n v="1.49"/>
    <n v="3248"/>
    <s v="Earl Donnelly"/>
    <x v="2"/>
    <s v="Small Business"/>
    <x v="0"/>
    <x v="8"/>
    <s v="Small Box"/>
    <x v="272"/>
    <n v="87297"/>
    <n v="0.36"/>
    <x v="0"/>
    <x v="3"/>
    <x v="11"/>
    <s v="Slidell"/>
    <n v="70458"/>
    <x v="163"/>
    <n v="2015"/>
    <x v="3"/>
    <n v="7"/>
    <d v="2015-05-08T00:00:00"/>
    <n v="1"/>
    <n v="-340.53109999999998"/>
    <n v="17"/>
    <x v="1827"/>
    <x v="1"/>
    <s v="Earl Donnelly Wilson Jones Suede Grain Vinyl Binders United States"/>
    <s v="Wils"/>
  </r>
  <r>
    <n v="25820"/>
    <x v="0"/>
    <n v="0.03"/>
    <n v="42.8"/>
    <n v="2.99"/>
    <n v="3249"/>
    <s v="Nicole Goldstein"/>
    <x v="2"/>
    <s v="Corporate"/>
    <x v="0"/>
    <x v="8"/>
    <s v="Small Box"/>
    <x v="894"/>
    <n v="87298"/>
    <n v="0.36"/>
    <x v="0"/>
    <x v="1"/>
    <x v="30"/>
    <s v="Annapolis"/>
    <n v="21403"/>
    <x v="94"/>
    <n v="2015"/>
    <x v="3"/>
    <n v="23"/>
    <d v="2015-05-24T00:00:00"/>
    <n v="1"/>
    <n v="462.92099999999994"/>
    <n v="16"/>
    <x v="1828"/>
    <x v="0"/>
    <s v="Nicole Goldstein Wilson Jones Elliptical Ring 3 1/2&quot; Capacity Binders, 800 sheets United States"/>
    <s v="Wils"/>
  </r>
  <r>
    <n v="5511"/>
    <x v="2"/>
    <n v="0.02"/>
    <n v="5.28"/>
    <n v="6.26"/>
    <n v="3251"/>
    <s v="Peter Brooks"/>
    <x v="2"/>
    <s v="Corporate"/>
    <x v="0"/>
    <x v="7"/>
    <s v="Small Box"/>
    <x v="489"/>
    <n v="39076"/>
    <n v="0.4"/>
    <x v="0"/>
    <x v="1"/>
    <x v="4"/>
    <s v="New York City"/>
    <n v="10112"/>
    <x v="164"/>
    <n v="2015"/>
    <x v="1"/>
    <n v="11"/>
    <d v="2015-06-12T00:00:00"/>
    <n v="1"/>
    <n v="-131.16"/>
    <n v="76"/>
    <x v="1829"/>
    <x v="1"/>
    <s v="Peter Brooks Xerox 1928 United States"/>
    <s v="Xero"/>
  </r>
  <r>
    <n v="23324"/>
    <x v="2"/>
    <n v="0.01"/>
    <n v="11.34"/>
    <n v="5.01"/>
    <n v="3252"/>
    <s v="Milton Harrell"/>
    <x v="2"/>
    <s v="Small Business"/>
    <x v="0"/>
    <x v="7"/>
    <s v="Small Box"/>
    <x v="195"/>
    <n v="87296"/>
    <n v="0.36"/>
    <x v="0"/>
    <x v="1"/>
    <x v="4"/>
    <s v="Rotterdam"/>
    <n v="12306"/>
    <x v="25"/>
    <n v="2015"/>
    <x v="5"/>
    <n v="30"/>
    <d v="2015-04-01T00:00:00"/>
    <n v="2"/>
    <n v="-11.83"/>
    <n v="1"/>
    <x v="1830"/>
    <x v="1"/>
    <s v="Milton Harrell Xerox 188 United States"/>
    <s v="Xero"/>
  </r>
  <r>
    <n v="23511"/>
    <x v="2"/>
    <n v="0.02"/>
    <n v="5.28"/>
    <n v="6.26"/>
    <n v="3252"/>
    <s v="Milton Harrell"/>
    <x v="2"/>
    <s v="Corporate"/>
    <x v="0"/>
    <x v="7"/>
    <s v="Small Box"/>
    <x v="489"/>
    <n v="87299"/>
    <n v="0.4"/>
    <x v="0"/>
    <x v="1"/>
    <x v="4"/>
    <s v="Rotterdam"/>
    <n v="12306"/>
    <x v="164"/>
    <n v="2015"/>
    <x v="1"/>
    <n v="11"/>
    <d v="2015-06-12T00:00:00"/>
    <n v="1"/>
    <n v="-65.58"/>
    <n v="19"/>
    <x v="1831"/>
    <x v="1"/>
    <s v="Milton Harrell Xerox 1928 United States"/>
    <s v="Xero"/>
  </r>
  <r>
    <n v="21046"/>
    <x v="2"/>
    <n v="0.06"/>
    <n v="47.98"/>
    <n v="3.61"/>
    <n v="3255"/>
    <s v="Maureen Whitley"/>
    <x v="2"/>
    <s v="Home Office"/>
    <x v="2"/>
    <x v="13"/>
    <s v="Small Pack"/>
    <x v="367"/>
    <n v="90488"/>
    <n v="0.71"/>
    <x v="0"/>
    <x v="3"/>
    <x v="26"/>
    <s v="Tamarac"/>
    <n v="33319"/>
    <x v="29"/>
    <n v="2015"/>
    <x v="2"/>
    <n v="18"/>
    <d v="2015-02-20T00:00:00"/>
    <n v="2"/>
    <n v="596.80799999999999"/>
    <n v="2"/>
    <x v="1832"/>
    <x v="0"/>
    <s v="Maureen Whitley DS/HD IBM Formatted Diskettes, 200/Pack - Staples United States"/>
    <s v="DS/H"/>
  </r>
  <r>
    <n v="18728"/>
    <x v="1"/>
    <n v="0.01"/>
    <n v="349.45"/>
    <n v="60"/>
    <n v="3257"/>
    <s v="Sharon Marcus"/>
    <x v="1"/>
    <s v="Consumer"/>
    <x v="1"/>
    <x v="11"/>
    <s v="Jumbo Drum"/>
    <x v="356"/>
    <n v="88825"/>
    <n v="0"/>
    <x v="0"/>
    <x v="0"/>
    <x v="0"/>
    <s v="Longview"/>
    <n v="98632"/>
    <x v="66"/>
    <n v="2015"/>
    <x v="3"/>
    <n v="26"/>
    <d v="2015-05-27T00:00:00"/>
    <n v="1"/>
    <n v="3739.3928999999998"/>
    <n v="15"/>
    <x v="1833"/>
    <x v="0"/>
    <s v="Sharon Marcus SAFCO PlanMaster Heigh-Adjustable Drafting Table Base, 43w x 30d x 30-37h, Black United States"/>
    <s v="SAFC"/>
  </r>
  <r>
    <n v="21852"/>
    <x v="3"/>
    <n v="0"/>
    <n v="25.38"/>
    <n v="8.99"/>
    <n v="3257"/>
    <s v="Sharon Marcus"/>
    <x v="2"/>
    <s v="Consumer"/>
    <x v="1"/>
    <x v="2"/>
    <s v="Small Pack"/>
    <x v="268"/>
    <n v="88826"/>
    <n v="0.5"/>
    <x v="0"/>
    <x v="0"/>
    <x v="0"/>
    <s v="Longview"/>
    <n v="98632"/>
    <x v="116"/>
    <n v="2015"/>
    <x v="3"/>
    <n v="13"/>
    <d v="2015-05-15T00:00:00"/>
    <n v="2"/>
    <n v="470.33799999999997"/>
    <n v="26"/>
    <x v="1834"/>
    <x v="0"/>
    <s v="Sharon Marcus Executive Impressions 13&quot; Chairman Wall Clock United States"/>
    <s v="Exec"/>
  </r>
  <r>
    <n v="23010"/>
    <x v="1"/>
    <n v="0.02"/>
    <n v="55.94"/>
    <n v="6.55"/>
    <n v="3258"/>
    <s v="Gretchen Best Wilkins"/>
    <x v="2"/>
    <s v="Consumer"/>
    <x v="2"/>
    <x v="13"/>
    <s v="Small Box"/>
    <x v="420"/>
    <n v="88824"/>
    <n v="0.68"/>
    <x v="0"/>
    <x v="0"/>
    <x v="0"/>
    <s v="Lynnwood"/>
    <n v="98037"/>
    <x v="68"/>
    <n v="2015"/>
    <x v="5"/>
    <n v="21"/>
    <d v="2015-03-23T00:00:00"/>
    <n v="2"/>
    <n v="401.85"/>
    <n v="11"/>
    <x v="1835"/>
    <x v="0"/>
    <s v="Gretchen Best Wilkins Fellowes Smart Design 104-Key Enhanced Keyboard, PS/2 Adapter, Platinum United States"/>
    <s v="Fell"/>
  </r>
  <r>
    <n v="22576"/>
    <x v="1"/>
    <n v="7.0000000000000007E-2"/>
    <n v="105.34"/>
    <n v="24.49"/>
    <n v="3261"/>
    <s v="Steven Long"/>
    <x v="0"/>
    <s v="Consumer"/>
    <x v="1"/>
    <x v="2"/>
    <s v="Large Box"/>
    <x v="828"/>
    <n v="90296"/>
    <n v="0.61"/>
    <x v="0"/>
    <x v="2"/>
    <x v="22"/>
    <s v="Adrian"/>
    <n v="49221"/>
    <x v="97"/>
    <n v="2015"/>
    <x v="1"/>
    <n v="25"/>
    <d v="2015-06-26T00:00:00"/>
    <n v="1"/>
    <n v="710.67239999999993"/>
    <n v="10"/>
    <x v="1836"/>
    <x v="0"/>
    <s v="Steven Long Deflect-o DuraMat Antistatic Studded Beveled Mat for Medium Pile Carpeting United States"/>
    <s v="Defl"/>
  </r>
  <r>
    <n v="19214"/>
    <x v="3"/>
    <n v="0.04"/>
    <n v="9.99"/>
    <n v="11.59"/>
    <n v="3264"/>
    <s v="Becky Puckett"/>
    <x v="2"/>
    <s v="Corporate"/>
    <x v="0"/>
    <x v="7"/>
    <s v="Small Box"/>
    <x v="655"/>
    <n v="89835"/>
    <n v="0.4"/>
    <x v="0"/>
    <x v="0"/>
    <x v="1"/>
    <s v="Eureka"/>
    <n v="95501"/>
    <x v="168"/>
    <n v="2015"/>
    <x v="3"/>
    <n v="19"/>
    <d v="2015-05-21T00:00:00"/>
    <n v="2"/>
    <n v="-92.32"/>
    <n v="5"/>
    <x v="1837"/>
    <x v="1"/>
    <s v="Becky Puckett Hammermill Color Copier Paper (28Lb. and 96 Bright) United States"/>
    <s v="Hamm"/>
  </r>
  <r>
    <n v="21459"/>
    <x v="2"/>
    <n v="0"/>
    <n v="122.99"/>
    <n v="70.2"/>
    <n v="3266"/>
    <s v="Edgar Kumar"/>
    <x v="1"/>
    <s v="Corporate"/>
    <x v="1"/>
    <x v="1"/>
    <s v="Jumbo Drum"/>
    <x v="36"/>
    <n v="89836"/>
    <n v="0.74"/>
    <x v="0"/>
    <x v="1"/>
    <x v="14"/>
    <s v="Sanford"/>
    <n v="4073"/>
    <x v="9"/>
    <n v="2015"/>
    <x v="0"/>
    <n v="28"/>
    <d v="2015-01-29T00:00:00"/>
    <n v="1"/>
    <n v="-1764.29"/>
    <n v="14"/>
    <x v="1838"/>
    <x v="1"/>
    <s v="Edgar Kumar Global High-Back Leather Tilter, Burgundy United States"/>
    <s v="Glob"/>
  </r>
  <r>
    <n v="21458"/>
    <x v="2"/>
    <n v="0.01"/>
    <n v="60.97"/>
    <n v="4.5"/>
    <n v="3269"/>
    <s v="Billie Stern"/>
    <x v="0"/>
    <s v="Corporate"/>
    <x v="0"/>
    <x v="15"/>
    <s v="Small Box"/>
    <x v="714"/>
    <n v="89836"/>
    <n v="0.56000000000000005"/>
    <x v="0"/>
    <x v="1"/>
    <x v="2"/>
    <s v="North Plainfield"/>
    <n v="7060"/>
    <x v="9"/>
    <n v="2015"/>
    <x v="0"/>
    <n v="28"/>
    <d v="2015-01-30T00:00:00"/>
    <n v="2"/>
    <n v="527.87759999999992"/>
    <n v="12"/>
    <x v="1839"/>
    <x v="0"/>
    <s v="Billie Stern Tripp Lite Isotel 6 Outlet Surge Protector with Fax/Modem Protection United States"/>
    <s v="Trip"/>
  </r>
  <r>
    <n v="19047"/>
    <x v="4"/>
    <n v="0.02"/>
    <n v="13.48"/>
    <n v="4.51"/>
    <n v="3275"/>
    <s v="Tamara Dickinson"/>
    <x v="2"/>
    <s v="Home Office"/>
    <x v="0"/>
    <x v="10"/>
    <s v="Small Box"/>
    <x v="804"/>
    <n v="86233"/>
    <n v="0.59"/>
    <x v="0"/>
    <x v="0"/>
    <x v="0"/>
    <s v="Mount Vernon"/>
    <n v="98273"/>
    <x v="68"/>
    <n v="2015"/>
    <x v="5"/>
    <n v="21"/>
    <d v="2015-03-23T00:00:00"/>
    <n v="2"/>
    <n v="34.520000000000003"/>
    <n v="9"/>
    <x v="1840"/>
    <x v="0"/>
    <s v="Tamara Dickinson Tenex Personal Project File with Scoop Front Design, Black United States"/>
    <s v="Tene"/>
  </r>
  <r>
    <n v="19232"/>
    <x v="4"/>
    <n v="0.04"/>
    <n v="449.99"/>
    <n v="24.49"/>
    <n v="3275"/>
    <s v="Tamara Dickinson"/>
    <x v="2"/>
    <s v="Small Business"/>
    <x v="2"/>
    <x v="16"/>
    <s v="Large Box"/>
    <x v="895"/>
    <n v="86234"/>
    <n v="0.52"/>
    <x v="0"/>
    <x v="0"/>
    <x v="0"/>
    <s v="Mount Vernon"/>
    <n v="98273"/>
    <x v="167"/>
    <n v="2015"/>
    <x v="0"/>
    <n v="1"/>
    <d v="2015-01-05T00:00:00"/>
    <n v="4"/>
    <n v="3576.8840999999998"/>
    <n v="12"/>
    <x v="1841"/>
    <x v="0"/>
    <s v="Tamara Dickinson Canon PC940 Copier United States"/>
    <s v="Cano"/>
  </r>
  <r>
    <n v="19233"/>
    <x v="4"/>
    <n v="0.01"/>
    <n v="5.84"/>
    <n v="1.2"/>
    <n v="3275"/>
    <s v="Tamara Dickinson"/>
    <x v="2"/>
    <s v="Small Business"/>
    <x v="0"/>
    <x v="0"/>
    <s v="Wrap Bag"/>
    <x v="469"/>
    <n v="86234"/>
    <n v="0.55000000000000004"/>
    <x v="0"/>
    <x v="0"/>
    <x v="0"/>
    <s v="Mount Vernon"/>
    <n v="98273"/>
    <x v="167"/>
    <n v="2015"/>
    <x v="0"/>
    <n v="1"/>
    <d v="2015-01-10T00:00:00"/>
    <n v="9"/>
    <n v="20.38"/>
    <n v="6"/>
    <x v="1842"/>
    <x v="0"/>
    <s v="Tamara Dickinson Newell 312 United States"/>
    <s v="Newe"/>
  </r>
  <r>
    <n v="20039"/>
    <x v="0"/>
    <n v="0.06"/>
    <n v="89.83"/>
    <n v="35"/>
    <n v="3279"/>
    <s v="Ricky Allred"/>
    <x v="2"/>
    <s v="Home Office"/>
    <x v="0"/>
    <x v="10"/>
    <s v="Large Box"/>
    <x v="896"/>
    <n v="90766"/>
    <n v="0.83"/>
    <x v="0"/>
    <x v="3"/>
    <x v="39"/>
    <s v="Columbia"/>
    <n v="29203"/>
    <x v="34"/>
    <n v="2015"/>
    <x v="4"/>
    <n v="6"/>
    <d v="2015-04-08T00:00:00"/>
    <n v="2"/>
    <n v="31.11"/>
    <n v="4"/>
    <x v="1843"/>
    <x v="0"/>
    <s v="Ricky Allred Fellowes Officeware™ Wire Shelving United States"/>
    <s v="Fell"/>
  </r>
  <r>
    <n v="20040"/>
    <x v="0"/>
    <n v="0.1"/>
    <n v="13.43"/>
    <n v="5.5"/>
    <n v="3279"/>
    <s v="Ricky Allred"/>
    <x v="2"/>
    <s v="Home Office"/>
    <x v="0"/>
    <x v="10"/>
    <s v="Small Box"/>
    <x v="599"/>
    <n v="90766"/>
    <n v="0.56999999999999995"/>
    <x v="0"/>
    <x v="3"/>
    <x v="39"/>
    <s v="Columbia"/>
    <n v="29203"/>
    <x v="34"/>
    <n v="2015"/>
    <x v="4"/>
    <n v="6"/>
    <d v="2015-04-08T00:00:00"/>
    <n v="2"/>
    <n v="358.29539999999997"/>
    <n v="12"/>
    <x v="1844"/>
    <x v="0"/>
    <s v="Ricky Allred Fellowes Personal Hanging Folder Files, Navy United States"/>
    <s v="Fell"/>
  </r>
  <r>
    <n v="20041"/>
    <x v="0"/>
    <n v="0.01"/>
    <n v="125.99"/>
    <n v="7.69"/>
    <n v="3279"/>
    <s v="Ricky Allred"/>
    <x v="2"/>
    <s v="Home Office"/>
    <x v="2"/>
    <x v="5"/>
    <s v="Small Box"/>
    <x v="442"/>
    <n v="90766"/>
    <n v="0.57999999999999996"/>
    <x v="0"/>
    <x v="3"/>
    <x v="39"/>
    <s v="Columbia"/>
    <n v="29203"/>
    <x v="34"/>
    <n v="2015"/>
    <x v="4"/>
    <n v="6"/>
    <d v="2015-04-06T00:00:00"/>
    <n v="0"/>
    <n v="8.3219999999999992"/>
    <n v="11"/>
    <x v="1845"/>
    <x v="0"/>
    <s v="Ricky Allred Timeport L7089 United States"/>
    <s v="Time"/>
  </r>
  <r>
    <n v="21620"/>
    <x v="3"/>
    <n v="0.01"/>
    <n v="45.99"/>
    <n v="4.99"/>
    <n v="3279"/>
    <s v="Ricky Allred"/>
    <x v="2"/>
    <s v="Home Office"/>
    <x v="2"/>
    <x v="5"/>
    <s v="Small Box"/>
    <x v="402"/>
    <n v="90767"/>
    <n v="0.56000000000000005"/>
    <x v="0"/>
    <x v="3"/>
    <x v="39"/>
    <s v="Columbia"/>
    <n v="29203"/>
    <x v="88"/>
    <n v="2015"/>
    <x v="5"/>
    <n v="14"/>
    <d v="2015-03-16T00:00:00"/>
    <n v="2"/>
    <n v="24.018000000000001"/>
    <n v="3"/>
    <x v="1846"/>
    <x v="0"/>
    <s v="Ricky Allred KF 788 United States"/>
    <s v="KF 7"/>
  </r>
  <r>
    <n v="23022"/>
    <x v="2"/>
    <n v="0.05"/>
    <n v="363.25"/>
    <n v="19.989999999999998"/>
    <n v="3283"/>
    <s v="William Woodard"/>
    <x v="0"/>
    <s v="Corporate"/>
    <x v="0"/>
    <x v="15"/>
    <s v="Small Box"/>
    <x v="451"/>
    <n v="90752"/>
    <n v="0.56999999999999995"/>
    <x v="0"/>
    <x v="3"/>
    <x v="26"/>
    <s v="Kendall"/>
    <n v="33156"/>
    <x v="109"/>
    <n v="2015"/>
    <x v="4"/>
    <n v="21"/>
    <d v="2015-04-21T00:00:00"/>
    <n v="0"/>
    <n v="-269.75549999999998"/>
    <n v="5"/>
    <x v="1847"/>
    <x v="1"/>
    <s v="William Woodard Hoover WindTunnel™ Plus Canister Vacuum United States"/>
    <s v="Hoov"/>
  </r>
  <r>
    <n v="23211"/>
    <x v="0"/>
    <n v="0.03"/>
    <n v="17.48"/>
    <n v="1.99"/>
    <n v="3283"/>
    <s v="William Woodard"/>
    <x v="2"/>
    <s v="Corporate"/>
    <x v="2"/>
    <x v="13"/>
    <s v="Small Pack"/>
    <x v="121"/>
    <n v="90753"/>
    <n v="0.45"/>
    <x v="0"/>
    <x v="3"/>
    <x v="26"/>
    <s v="Kendall"/>
    <n v="33156"/>
    <x v="16"/>
    <n v="2015"/>
    <x v="3"/>
    <n v="10"/>
    <d v="2015-05-11T00:00:00"/>
    <n v="1"/>
    <n v="710.80739999999992"/>
    <n v="31"/>
    <x v="1848"/>
    <x v="0"/>
    <s v="William Woodard Maxell Pro 80 Minute CD-R, 10/Pack United States"/>
    <s v="Maxe"/>
  </r>
  <r>
    <n v="26141"/>
    <x v="0"/>
    <n v="0.05"/>
    <n v="19.23"/>
    <n v="6.15"/>
    <n v="3284"/>
    <s v="Michael Shaffer"/>
    <x v="0"/>
    <s v="Corporate"/>
    <x v="1"/>
    <x v="2"/>
    <s v="Small Pack"/>
    <x v="159"/>
    <n v="90751"/>
    <n v="0.44"/>
    <x v="0"/>
    <x v="3"/>
    <x v="26"/>
    <s v="Kissimmee"/>
    <n v="34741"/>
    <x v="63"/>
    <n v="2015"/>
    <x v="2"/>
    <n v="20"/>
    <d v="2015-02-22T00:00:00"/>
    <n v="2"/>
    <n v="-2133.2780000000002"/>
    <n v="6"/>
    <x v="1849"/>
    <x v="1"/>
    <s v="Michael Shaffer Executive Impressions 13&quot; Clairmont Wall Clock United States"/>
    <s v="Exec"/>
  </r>
  <r>
    <n v="20350"/>
    <x v="1"/>
    <n v="0.06"/>
    <n v="1.7"/>
    <n v="1.99"/>
    <n v="3285"/>
    <s v="Ricky Garner"/>
    <x v="2"/>
    <s v="Consumer"/>
    <x v="2"/>
    <x v="13"/>
    <s v="Small Pack"/>
    <x v="286"/>
    <n v="90750"/>
    <n v="0.51"/>
    <x v="0"/>
    <x v="3"/>
    <x v="8"/>
    <s v="Herndon"/>
    <n v="20170"/>
    <x v="61"/>
    <n v="2015"/>
    <x v="0"/>
    <n v="6"/>
    <d v="2015-01-07T00:00:00"/>
    <n v="1"/>
    <n v="80.071200000000005"/>
    <n v="7"/>
    <x v="1850"/>
    <x v="0"/>
    <s v="Ricky Garner BASF Silver 74 Minute CD-R United States"/>
    <s v="BASF"/>
  </r>
  <r>
    <n v="20351"/>
    <x v="1"/>
    <n v="0.01"/>
    <n v="30.98"/>
    <n v="5.09"/>
    <n v="3285"/>
    <s v="Ricky Garner"/>
    <x v="2"/>
    <s v="Consumer"/>
    <x v="0"/>
    <x v="7"/>
    <s v="Small Box"/>
    <x v="897"/>
    <n v="90750"/>
    <n v="0.4"/>
    <x v="0"/>
    <x v="3"/>
    <x v="8"/>
    <s v="Herndon"/>
    <n v="20170"/>
    <x v="61"/>
    <n v="2015"/>
    <x v="0"/>
    <n v="6"/>
    <d v="2015-01-08T00:00:00"/>
    <n v="2"/>
    <n v="896.40599999999995"/>
    <n v="9"/>
    <x v="1851"/>
    <x v="0"/>
    <s v="Ricky Garner Xerox 19 United States"/>
    <s v="Xero"/>
  </r>
  <r>
    <n v="21567"/>
    <x v="4"/>
    <n v="0.08"/>
    <n v="30.56"/>
    <n v="2.99"/>
    <n v="3287"/>
    <s v="Mary Norman"/>
    <x v="2"/>
    <s v="Small Business"/>
    <x v="0"/>
    <x v="8"/>
    <s v="Small Box"/>
    <x v="823"/>
    <n v="89897"/>
    <n v="0.35"/>
    <x v="0"/>
    <x v="0"/>
    <x v="1"/>
    <s v="Granite Bay"/>
    <n v="95746"/>
    <x v="40"/>
    <n v="2015"/>
    <x v="3"/>
    <n v="25"/>
    <d v="2015-05-27T00:00:00"/>
    <n v="2"/>
    <n v="352.87979999999999"/>
    <n v="17"/>
    <x v="1852"/>
    <x v="0"/>
    <s v="Mary Norman Surelock™ Post Binders United States"/>
    <s v="Sure"/>
  </r>
  <r>
    <n v="23198"/>
    <x v="4"/>
    <n v="0.04"/>
    <n v="33.89"/>
    <n v="5.0999999999999996"/>
    <n v="3303"/>
    <s v="Carole Creech"/>
    <x v="2"/>
    <s v="Home Office"/>
    <x v="0"/>
    <x v="10"/>
    <s v="Small Box"/>
    <x v="867"/>
    <n v="87795"/>
    <n v="0.6"/>
    <x v="0"/>
    <x v="3"/>
    <x v="26"/>
    <s v="Lake Worth"/>
    <n v="33461"/>
    <x v="0"/>
    <n v="2015"/>
    <x v="0"/>
    <n v="7"/>
    <d v="2015-01-12T00:00:00"/>
    <n v="5"/>
    <n v="68.675999999999988"/>
    <n v="6"/>
    <x v="1853"/>
    <x v="0"/>
    <s v="Carole Creech File Shuttle II and Handi-File, Black United States"/>
    <s v="File"/>
  </r>
  <r>
    <n v="20447"/>
    <x v="3"/>
    <n v="0.06"/>
    <n v="11.33"/>
    <n v="6.12"/>
    <n v="3306"/>
    <s v="Claire Warren"/>
    <x v="2"/>
    <s v="Small Business"/>
    <x v="0"/>
    <x v="15"/>
    <s v="Medium Box"/>
    <x v="720"/>
    <n v="90461"/>
    <n v="0.42"/>
    <x v="0"/>
    <x v="1"/>
    <x v="18"/>
    <s v="New London"/>
    <n v="6320"/>
    <x v="113"/>
    <n v="2015"/>
    <x v="4"/>
    <n v="1"/>
    <d v="2015-04-03T00:00:00"/>
    <n v="2"/>
    <n v="-15.92"/>
    <n v="1"/>
    <x v="1854"/>
    <x v="1"/>
    <s v="Claire Warren Holmes Replacement Filter for HEPA Air Cleaner, Medium Room United States"/>
    <s v="Holm"/>
  </r>
  <r>
    <n v="22732"/>
    <x v="4"/>
    <n v="7.0000000000000007E-2"/>
    <n v="16.739999999999998"/>
    <n v="7.04"/>
    <n v="3307"/>
    <s v="Edwin Blackburn"/>
    <x v="2"/>
    <s v="Small Business"/>
    <x v="0"/>
    <x v="10"/>
    <s v="Small Box"/>
    <x v="898"/>
    <n v="90462"/>
    <n v="0.81"/>
    <x v="0"/>
    <x v="1"/>
    <x v="15"/>
    <s v="Agawam"/>
    <n v="1001"/>
    <x v="161"/>
    <n v="2015"/>
    <x v="0"/>
    <n v="26"/>
    <d v="2015-02-02T00:00:00"/>
    <n v="7"/>
    <n v="-114.2"/>
    <n v="5"/>
    <x v="1855"/>
    <x v="1"/>
    <s v="Edwin Blackburn Rogers® Profile Extra Capacity Storage Tub United States"/>
    <s v="Roge"/>
  </r>
  <r>
    <n v="23451"/>
    <x v="2"/>
    <n v="0.1"/>
    <n v="6.64"/>
    <n v="54.95"/>
    <n v="3309"/>
    <s v="Edwin Chung"/>
    <x v="2"/>
    <s v="Small Business"/>
    <x v="1"/>
    <x v="2"/>
    <s v="Small Pack"/>
    <x v="899"/>
    <n v="90460"/>
    <n v="0.37"/>
    <x v="0"/>
    <x v="1"/>
    <x v="15"/>
    <s v="Natick"/>
    <n v="1760"/>
    <x v="120"/>
    <n v="2015"/>
    <x v="5"/>
    <n v="24"/>
    <d v="2015-03-26T00:00:00"/>
    <n v="2"/>
    <n v="-25"/>
    <n v="4"/>
    <x v="1856"/>
    <x v="1"/>
    <s v="Edwin Chung G.E. Longer-Life Indoor Recessed Floodlight Bulbs United States"/>
    <s v="G.E."/>
  </r>
  <r>
    <n v="23452"/>
    <x v="2"/>
    <n v="0.05"/>
    <n v="90.48"/>
    <n v="19.989999999999998"/>
    <n v="3310"/>
    <s v="Tiffany Grossman Hardin"/>
    <x v="2"/>
    <s v="Small Business"/>
    <x v="0"/>
    <x v="4"/>
    <s v="Small Box"/>
    <x v="634"/>
    <n v="90460"/>
    <n v="0.4"/>
    <x v="0"/>
    <x v="1"/>
    <x v="15"/>
    <s v="Sandwich"/>
    <n v="2563"/>
    <x v="120"/>
    <n v="2015"/>
    <x v="5"/>
    <n v="24"/>
    <d v="2015-03-25T00:00:00"/>
    <n v="1"/>
    <n v="255.14819999999997"/>
    <n v="4"/>
    <x v="1857"/>
    <x v="0"/>
    <s v="Tiffany Grossman Hardin Tyvek® Side-Opening Peel &amp; Seel® Expanding Envelopes United States"/>
    <s v="Tyve"/>
  </r>
  <r>
    <n v="22734"/>
    <x v="4"/>
    <n v="0.06"/>
    <n v="6.45"/>
    <n v="1.34"/>
    <n v="3311"/>
    <s v="Jackie Flynn"/>
    <x v="2"/>
    <s v="Small Business"/>
    <x v="0"/>
    <x v="7"/>
    <s v="Wrap Bag"/>
    <x v="858"/>
    <n v="90462"/>
    <n v="0.36"/>
    <x v="0"/>
    <x v="1"/>
    <x v="15"/>
    <s v="Winchester"/>
    <n v="1890"/>
    <x v="161"/>
    <n v="2015"/>
    <x v="0"/>
    <n v="26"/>
    <d v="2015-01-31T00:00:00"/>
    <n v="5"/>
    <n v="39.426600000000001"/>
    <n v="9"/>
    <x v="1858"/>
    <x v="0"/>
    <s v="Jackie Flynn Wirebound Four 2-3/4 x 5 Forms per Page, 400 Sets per Book United States"/>
    <s v="Wire"/>
  </r>
  <r>
    <n v="22733"/>
    <x v="4"/>
    <n v="0.05"/>
    <n v="122.99"/>
    <n v="70.2"/>
    <n v="3314"/>
    <s v="Billy Hale"/>
    <x v="1"/>
    <s v="Small Business"/>
    <x v="1"/>
    <x v="1"/>
    <s v="Jumbo Drum"/>
    <x v="36"/>
    <n v="90462"/>
    <n v="0.74"/>
    <x v="0"/>
    <x v="1"/>
    <x v="2"/>
    <s v="Fort Lee"/>
    <n v="7024"/>
    <x v="161"/>
    <n v="2015"/>
    <x v="0"/>
    <n v="26"/>
    <d v="2015-01-30T00:00:00"/>
    <n v="4"/>
    <n v="-722.23"/>
    <n v="4"/>
    <x v="1859"/>
    <x v="1"/>
    <s v="Billy Hale Global High-Back Leather Tilter, Burgundy United States"/>
    <s v="Glob"/>
  </r>
  <r>
    <n v="19422"/>
    <x v="4"/>
    <n v="0.03"/>
    <n v="20.98"/>
    <n v="1.49"/>
    <n v="3319"/>
    <s v="Marlene Davidson"/>
    <x v="2"/>
    <s v="Small Business"/>
    <x v="0"/>
    <x v="8"/>
    <s v="Small Box"/>
    <x v="546"/>
    <n v="90104"/>
    <n v="0.35"/>
    <x v="0"/>
    <x v="3"/>
    <x v="20"/>
    <s v="Hendersonville"/>
    <n v="37075"/>
    <x v="8"/>
    <n v="2015"/>
    <x v="3"/>
    <n v="21"/>
    <d v="2015-05-21T00:00:00"/>
    <n v="0"/>
    <n v="30.023999999999997"/>
    <n v="20"/>
    <x v="1860"/>
    <x v="0"/>
    <s v="Marlene Davidson Avery Legal 4-Ring Binder United States"/>
    <s v="Aver"/>
  </r>
  <r>
    <n v="20203"/>
    <x v="1"/>
    <n v="0.08"/>
    <n v="3.28"/>
    <n v="3.97"/>
    <n v="3320"/>
    <s v="Alicia Maynard"/>
    <x v="2"/>
    <s v="Small Business"/>
    <x v="0"/>
    <x v="0"/>
    <s v="Wrap Bag"/>
    <x v="623"/>
    <n v="90103"/>
    <n v="0.56000000000000005"/>
    <x v="0"/>
    <x v="3"/>
    <x v="20"/>
    <s v="Jackson"/>
    <n v="38301"/>
    <x v="58"/>
    <n v="2015"/>
    <x v="4"/>
    <n v="27"/>
    <d v="2015-04-28T00:00:00"/>
    <n v="1"/>
    <n v="0.42660000000000337"/>
    <n v="18"/>
    <x v="1861"/>
    <x v="0"/>
    <s v="Alicia Maynard Newell 342 United States"/>
    <s v="Newe"/>
  </r>
  <r>
    <n v="20204"/>
    <x v="1"/>
    <n v="0.09"/>
    <n v="40.97"/>
    <n v="8.99"/>
    <n v="3320"/>
    <s v="Alicia Maynard"/>
    <x v="0"/>
    <s v="Small Business"/>
    <x v="0"/>
    <x v="0"/>
    <s v="Small Pack"/>
    <x v="786"/>
    <n v="90103"/>
    <n v="0.59"/>
    <x v="0"/>
    <x v="3"/>
    <x v="20"/>
    <s v="Jackson"/>
    <n v="38301"/>
    <x v="58"/>
    <n v="2015"/>
    <x v="4"/>
    <n v="27"/>
    <d v="2015-04-29T00:00:00"/>
    <n v="2"/>
    <n v="66.215999999999994"/>
    <n v="22"/>
    <x v="1862"/>
    <x v="0"/>
    <s v="Alicia Maynard Sanford 52201 APSCO Electric Pencil Sharpener United States"/>
    <s v="Sanf"/>
  </r>
  <r>
    <n v="25330"/>
    <x v="3"/>
    <n v="0.05"/>
    <n v="6.48"/>
    <n v="8.19"/>
    <n v="3324"/>
    <s v="Leslie Jacobson"/>
    <x v="2"/>
    <s v="Consumer"/>
    <x v="0"/>
    <x v="7"/>
    <s v="Small Box"/>
    <x v="815"/>
    <n v="90985"/>
    <n v="0.37"/>
    <x v="0"/>
    <x v="0"/>
    <x v="28"/>
    <s v="El Mirage"/>
    <n v="85335"/>
    <x v="6"/>
    <n v="2015"/>
    <x v="2"/>
    <n v="12"/>
    <d v="2015-02-15T00:00:00"/>
    <n v="3"/>
    <n v="-164.18"/>
    <n v="9"/>
    <x v="1863"/>
    <x v="1"/>
    <s v="Leslie Jacobson Xerox 217 United States"/>
    <s v="Xero"/>
  </r>
  <r>
    <n v="20488"/>
    <x v="4"/>
    <n v="0"/>
    <n v="8.74"/>
    <n v="8.2899999999999991"/>
    <n v="3325"/>
    <s v="Diane Barr"/>
    <x v="2"/>
    <s v="Consumer"/>
    <x v="0"/>
    <x v="4"/>
    <s v="Small Box"/>
    <x v="526"/>
    <n v="90986"/>
    <n v="0.38"/>
    <x v="0"/>
    <x v="0"/>
    <x v="6"/>
    <s v="Coos Bay"/>
    <n v="97420"/>
    <x v="137"/>
    <n v="2015"/>
    <x v="1"/>
    <n v="24"/>
    <d v="2015-06-26T00:00:00"/>
    <n v="2"/>
    <n v="-79.400000000000006"/>
    <n v="14"/>
    <x v="1864"/>
    <x v="1"/>
    <s v="Diane Barr #10- 4 1/8&quot; x 9 1/2&quot; Recycled Envelopes United States"/>
    <s v="#10-"/>
  </r>
  <r>
    <n v="23476"/>
    <x v="2"/>
    <n v="7.0000000000000007E-2"/>
    <n v="5.58"/>
    <n v="1.99"/>
    <n v="3325"/>
    <s v="Diane Barr"/>
    <x v="2"/>
    <s v="Consumer"/>
    <x v="0"/>
    <x v="0"/>
    <s v="Wrap Bag"/>
    <x v="900"/>
    <n v="90987"/>
    <n v="0.46"/>
    <x v="0"/>
    <x v="0"/>
    <x v="6"/>
    <s v="Coos Bay"/>
    <n v="97420"/>
    <x v="158"/>
    <n v="2015"/>
    <x v="4"/>
    <n v="24"/>
    <d v="2015-04-26T00:00:00"/>
    <n v="2"/>
    <n v="23.045999999999999"/>
    <n v="23"/>
    <x v="1865"/>
    <x v="0"/>
    <s v="Diane Barr DIXON Ticonderoga® Erasable Checking Pencils United States"/>
    <s v="DIXO"/>
  </r>
  <r>
    <n v="18259"/>
    <x v="1"/>
    <n v="0.06"/>
    <n v="113.98"/>
    <n v="30"/>
    <n v="3327"/>
    <s v="Bob Gibson"/>
    <x v="1"/>
    <s v="Small Business"/>
    <x v="1"/>
    <x v="1"/>
    <s v="Jumbo Drum"/>
    <x v="901"/>
    <n v="87272"/>
    <n v="0.69"/>
    <x v="0"/>
    <x v="2"/>
    <x v="22"/>
    <s v="Port Huron"/>
    <n v="48060"/>
    <x v="127"/>
    <n v="2015"/>
    <x v="5"/>
    <n v="6"/>
    <d v="2015-03-08T00:00:00"/>
    <n v="2"/>
    <n v="-127.3"/>
    <n v="3"/>
    <x v="1866"/>
    <x v="1"/>
    <s v="Bob Gibson Hon Comfortask® Task/Swivel Chairs United States"/>
    <s v="Hon "/>
  </r>
  <r>
    <n v="18260"/>
    <x v="1"/>
    <n v="0.05"/>
    <n v="6.48"/>
    <n v="6.86"/>
    <n v="3327"/>
    <s v="Bob Gibson"/>
    <x v="2"/>
    <s v="Small Business"/>
    <x v="0"/>
    <x v="7"/>
    <s v="Small Box"/>
    <x v="334"/>
    <n v="87272"/>
    <n v="0.37"/>
    <x v="0"/>
    <x v="2"/>
    <x v="22"/>
    <s v="Port Huron"/>
    <n v="48060"/>
    <x v="127"/>
    <n v="2015"/>
    <x v="5"/>
    <n v="6"/>
    <d v="2015-03-08T00:00:00"/>
    <n v="2"/>
    <n v="-52.77"/>
    <n v="4"/>
    <x v="1867"/>
    <x v="1"/>
    <s v="Bob Gibson Xerox 204 United States"/>
    <s v="Xero"/>
  </r>
  <r>
    <n v="21588"/>
    <x v="3"/>
    <n v="0.09"/>
    <n v="5.98"/>
    <n v="4.6900000000000004"/>
    <n v="3331"/>
    <s v="Elisabeth Shaw"/>
    <x v="2"/>
    <s v="Corporate"/>
    <x v="0"/>
    <x v="10"/>
    <s v="Small Box"/>
    <x v="502"/>
    <n v="86283"/>
    <n v="0.68"/>
    <x v="0"/>
    <x v="3"/>
    <x v="26"/>
    <s v="Ormond Beach"/>
    <n v="32174"/>
    <x v="99"/>
    <n v="2015"/>
    <x v="0"/>
    <n v="5"/>
    <d v="2015-01-06T00:00:00"/>
    <n v="1"/>
    <n v="-781.13419999999996"/>
    <n v="11"/>
    <x v="1868"/>
    <x v="1"/>
    <s v="Elisabeth Shaw Perma STOR-ALL™ Hanging File Box, 13 1/8&quot;W x 12 1/4&quot;D x 10 1/2&quot;H United States"/>
    <s v="Perm"/>
  </r>
  <r>
    <n v="23294"/>
    <x v="1"/>
    <n v="0.02"/>
    <n v="4"/>
    <n v="1.3"/>
    <n v="3331"/>
    <s v="Elisabeth Shaw"/>
    <x v="2"/>
    <s v="Corporate"/>
    <x v="0"/>
    <x v="7"/>
    <s v="Wrap Bag"/>
    <x v="55"/>
    <n v="86284"/>
    <n v="0.37"/>
    <x v="0"/>
    <x v="3"/>
    <x v="26"/>
    <s v="Ormond Beach"/>
    <n v="32174"/>
    <x v="85"/>
    <n v="2015"/>
    <x v="0"/>
    <n v="9"/>
    <d v="2015-01-09T00:00:00"/>
    <n v="0"/>
    <n v="-23.295999999999999"/>
    <n v="12"/>
    <x v="1869"/>
    <x v="1"/>
    <s v="Elisabeth Shaw EcoTones® Memo Sheets United States"/>
    <s v="EcoT"/>
  </r>
  <r>
    <n v="21429"/>
    <x v="0"/>
    <n v="0.08"/>
    <n v="6.48"/>
    <n v="8.4"/>
    <n v="3338"/>
    <s v="Constance Robertson"/>
    <x v="2"/>
    <s v="Consumer"/>
    <x v="0"/>
    <x v="7"/>
    <s v="Small Box"/>
    <x v="259"/>
    <n v="85979"/>
    <n v="0.37"/>
    <x v="0"/>
    <x v="3"/>
    <x v="26"/>
    <s v="Tampa"/>
    <n v="33614"/>
    <x v="163"/>
    <n v="2015"/>
    <x v="3"/>
    <n v="7"/>
    <d v="2015-05-07T00:00:00"/>
    <n v="0"/>
    <n v="58.811999999999998"/>
    <n v="7"/>
    <x v="1098"/>
    <x v="0"/>
    <s v="Constance Robertson Xerox 212 United States"/>
    <s v="Xero"/>
  </r>
  <r>
    <n v="25613"/>
    <x v="0"/>
    <n v="0.03"/>
    <n v="2.61"/>
    <n v="0.5"/>
    <n v="3339"/>
    <s v="Lester Copeland"/>
    <x v="2"/>
    <s v="Consumer"/>
    <x v="0"/>
    <x v="9"/>
    <s v="Small Box"/>
    <x v="413"/>
    <n v="85981"/>
    <n v="0.39"/>
    <x v="0"/>
    <x v="3"/>
    <x v="26"/>
    <s v="Titusville"/>
    <n v="32780"/>
    <x v="110"/>
    <n v="2015"/>
    <x v="1"/>
    <n v="14"/>
    <d v="2015-06-15T00:00:00"/>
    <n v="1"/>
    <n v="4.0442999999999998"/>
    <n v="7"/>
    <x v="1870"/>
    <x v="0"/>
    <s v="Lester Copeland Avery 494 United States"/>
    <s v="Aver"/>
  </r>
  <r>
    <n v="25614"/>
    <x v="0"/>
    <n v="0.01"/>
    <n v="11.66"/>
    <n v="7.95"/>
    <n v="3339"/>
    <s v="Lester Copeland"/>
    <x v="2"/>
    <s v="Consumer"/>
    <x v="0"/>
    <x v="0"/>
    <s v="Small Pack"/>
    <x v="603"/>
    <n v="85981"/>
    <n v="0.57999999999999996"/>
    <x v="0"/>
    <x v="3"/>
    <x v="26"/>
    <s v="Titusville"/>
    <n v="32780"/>
    <x v="110"/>
    <n v="2015"/>
    <x v="1"/>
    <n v="14"/>
    <d v="2015-06-15T00:00:00"/>
    <n v="1"/>
    <n v="-10.368400000000001"/>
    <n v="16"/>
    <x v="1871"/>
    <x v="1"/>
    <s v="Lester Copeland Hunt BOSTON® Vista® Battery-Operated Pencil Sharpener, Black United States"/>
    <s v="Hunt"/>
  </r>
  <r>
    <n v="22857"/>
    <x v="3"/>
    <n v="0.08"/>
    <n v="125.99"/>
    <n v="4.2"/>
    <n v="3340"/>
    <s v="Phillip Blum"/>
    <x v="2"/>
    <s v="Consumer"/>
    <x v="2"/>
    <x v="5"/>
    <s v="Small Box"/>
    <x v="902"/>
    <n v="85980"/>
    <n v="0.56999999999999995"/>
    <x v="0"/>
    <x v="0"/>
    <x v="6"/>
    <s v="Troutdale"/>
    <n v="97060"/>
    <x v="107"/>
    <n v="2015"/>
    <x v="0"/>
    <n v="13"/>
    <d v="2015-01-14T00:00:00"/>
    <n v="1"/>
    <n v="989.81189999999992"/>
    <n v="14"/>
    <x v="1872"/>
    <x v="0"/>
    <s v="Phillip Blum i1000plus United States"/>
    <s v="i100"/>
  </r>
  <r>
    <n v="2986"/>
    <x v="2"/>
    <n v="0.03"/>
    <n v="194.3"/>
    <n v="11.54"/>
    <n v="3342"/>
    <s v="Paul Tate"/>
    <x v="2"/>
    <s v="Home Office"/>
    <x v="1"/>
    <x v="2"/>
    <s v="Large Box"/>
    <x v="423"/>
    <n v="21572"/>
    <n v="0.59"/>
    <x v="0"/>
    <x v="1"/>
    <x v="41"/>
    <s v="Washington"/>
    <n v="20006"/>
    <x v="169"/>
    <n v="2015"/>
    <x v="2"/>
    <n v="13"/>
    <d v="2015-02-15T00:00:00"/>
    <n v="2"/>
    <n v="2861.01"/>
    <n v="42"/>
    <x v="1873"/>
    <x v="0"/>
    <s v="Paul Tate Electrix Halogen Magnifier Lamp United States"/>
    <s v="Elec"/>
  </r>
  <r>
    <n v="20986"/>
    <x v="2"/>
    <n v="0.03"/>
    <n v="194.3"/>
    <n v="11.54"/>
    <n v="3344"/>
    <s v="Jim Hinson"/>
    <x v="2"/>
    <s v="Home Office"/>
    <x v="1"/>
    <x v="2"/>
    <s v="Large Box"/>
    <x v="423"/>
    <n v="89928"/>
    <n v="0.59"/>
    <x v="0"/>
    <x v="2"/>
    <x v="22"/>
    <s v="Rochester Hills"/>
    <n v="48307"/>
    <x v="169"/>
    <n v="2015"/>
    <x v="2"/>
    <n v="13"/>
    <d v="2015-02-15T00:00:00"/>
    <n v="2"/>
    <n v="1544.9307000000001"/>
    <n v="11"/>
    <x v="1874"/>
    <x v="0"/>
    <s v="Jim Hinson Electrix Halogen Magnifier Lamp United States"/>
    <s v="Elec"/>
  </r>
  <r>
    <n v="18947"/>
    <x v="3"/>
    <n v="7.0000000000000007E-2"/>
    <n v="7.68"/>
    <n v="6.16"/>
    <n v="3347"/>
    <s v="Carrie McIntosh"/>
    <x v="0"/>
    <s v="Consumer"/>
    <x v="0"/>
    <x v="8"/>
    <s v="Small Box"/>
    <x v="903"/>
    <n v="89355"/>
    <n v="0.35"/>
    <x v="0"/>
    <x v="3"/>
    <x v="26"/>
    <s v="Royal Palm Beach"/>
    <n v="33411"/>
    <x v="61"/>
    <n v="2015"/>
    <x v="0"/>
    <n v="6"/>
    <d v="2015-01-08T00:00:00"/>
    <n v="2"/>
    <n v="125.9982"/>
    <n v="1"/>
    <x v="1875"/>
    <x v="0"/>
    <s v="Carrie McIntosh GBC VeloBinder Strips United States"/>
    <s v="GBC "/>
  </r>
  <r>
    <n v="18948"/>
    <x v="3"/>
    <n v="0.05"/>
    <n v="6.64"/>
    <n v="4.95"/>
    <n v="3347"/>
    <s v="Carrie McIntosh"/>
    <x v="0"/>
    <s v="Consumer"/>
    <x v="1"/>
    <x v="2"/>
    <s v="Small Pack"/>
    <x v="899"/>
    <n v="89355"/>
    <n v="0.37"/>
    <x v="0"/>
    <x v="3"/>
    <x v="26"/>
    <s v="Royal Palm Beach"/>
    <n v="33411"/>
    <x v="61"/>
    <n v="2015"/>
    <x v="0"/>
    <n v="6"/>
    <d v="2015-01-08T00:00:00"/>
    <n v="2"/>
    <n v="-92.929200000000009"/>
    <n v="5"/>
    <x v="1876"/>
    <x v="1"/>
    <s v="Carrie McIntosh G.E. Longer-Life Indoor Recessed Floodlight Bulbs United States"/>
    <s v="G.E."/>
  </r>
  <r>
    <n v="19461"/>
    <x v="3"/>
    <n v="0.02"/>
    <n v="110.99"/>
    <n v="2.5"/>
    <n v="3347"/>
    <s v="Carrie McIntosh"/>
    <x v="2"/>
    <s v="Consumer"/>
    <x v="2"/>
    <x v="5"/>
    <s v="Small Box"/>
    <x v="170"/>
    <n v="89356"/>
    <n v="0.56999999999999995"/>
    <x v="0"/>
    <x v="3"/>
    <x v="26"/>
    <s v="Royal Palm Beach"/>
    <n v="33411"/>
    <x v="39"/>
    <n v="2015"/>
    <x v="0"/>
    <n v="27"/>
    <d v="2015-01-29T00:00:00"/>
    <n v="2"/>
    <n v="-39.808999999999997"/>
    <n v="1"/>
    <x v="1877"/>
    <x v="1"/>
    <s v="Carrie McIntosh T18 United States"/>
    <s v="T18"/>
  </r>
  <r>
    <n v="21485"/>
    <x v="3"/>
    <n v="0.01"/>
    <n v="73.98"/>
    <n v="12.14"/>
    <n v="3350"/>
    <s v="Amy York"/>
    <x v="2"/>
    <s v="Small Business"/>
    <x v="2"/>
    <x v="13"/>
    <s v="Small Box"/>
    <x v="124"/>
    <n v="91296"/>
    <n v="0.67"/>
    <x v="0"/>
    <x v="0"/>
    <x v="0"/>
    <s v="Parkland"/>
    <n v="98444"/>
    <x v="172"/>
    <n v="2015"/>
    <x v="0"/>
    <n v="23"/>
    <d v="2015-01-25T00:00:00"/>
    <n v="2"/>
    <n v="-29.065600000000003"/>
    <n v="5"/>
    <x v="1119"/>
    <x v="1"/>
    <s v="Amy York Keytronic 105-Key Spanish Keyboard United States"/>
    <s v="Keyt"/>
  </r>
  <r>
    <n v="23248"/>
    <x v="2"/>
    <n v="0.1"/>
    <n v="10.89"/>
    <n v="4.5"/>
    <n v="3351"/>
    <s v="Nathan Wyatt"/>
    <x v="2"/>
    <s v="Small Business"/>
    <x v="0"/>
    <x v="15"/>
    <s v="Small Box"/>
    <x v="76"/>
    <n v="91297"/>
    <n v="0.59"/>
    <x v="0"/>
    <x v="0"/>
    <x v="0"/>
    <s v="Pasco"/>
    <n v="99301"/>
    <x v="128"/>
    <n v="2015"/>
    <x v="2"/>
    <n v="4"/>
    <d v="2015-02-06T00:00:00"/>
    <n v="2"/>
    <n v="-19.2972"/>
    <n v="17"/>
    <x v="1878"/>
    <x v="1"/>
    <s v="Nathan Wyatt Belkin 6 Outlet Metallic Surge Strip United States"/>
    <s v="Belk"/>
  </r>
  <r>
    <n v="23474"/>
    <x v="0"/>
    <n v="0.06"/>
    <n v="6.7"/>
    <n v="1.56"/>
    <n v="3351"/>
    <s v="Nathan Wyatt"/>
    <x v="0"/>
    <s v="Small Business"/>
    <x v="0"/>
    <x v="0"/>
    <s v="Wrap Bag"/>
    <x v="389"/>
    <n v="91298"/>
    <n v="0.52"/>
    <x v="0"/>
    <x v="0"/>
    <x v="0"/>
    <s v="Pasco"/>
    <n v="99301"/>
    <x v="131"/>
    <n v="2015"/>
    <x v="2"/>
    <n v="7"/>
    <d v="2015-02-09T00:00:00"/>
    <n v="2"/>
    <n v="40.6556"/>
    <n v="12"/>
    <x v="1879"/>
    <x v="0"/>
    <s v="Nathan Wyatt Turquoise Lead Holder with Pocket Clip United States"/>
    <s v="Turq"/>
  </r>
  <r>
    <n v="19838"/>
    <x v="0"/>
    <n v="0.03"/>
    <n v="28.53"/>
    <n v="1.49"/>
    <n v="3354"/>
    <s v="Sara Faulkner"/>
    <x v="2"/>
    <s v="Corporate"/>
    <x v="0"/>
    <x v="8"/>
    <s v="Small Box"/>
    <x v="107"/>
    <n v="88589"/>
    <n v="0.38"/>
    <x v="0"/>
    <x v="0"/>
    <x v="1"/>
    <s v="Calexico"/>
    <n v="92231"/>
    <x v="41"/>
    <n v="2015"/>
    <x v="3"/>
    <n v="16"/>
    <d v="2015-05-17T00:00:00"/>
    <n v="1"/>
    <n v="137.67569999999998"/>
    <n v="7"/>
    <x v="1880"/>
    <x v="0"/>
    <s v="Sara Faulkner Lock-Up Easel 'Spel-Binder' United States"/>
    <s v="Lock"/>
  </r>
  <r>
    <n v="19839"/>
    <x v="0"/>
    <n v="7.0000000000000007E-2"/>
    <n v="5.98"/>
    <n v="7.15"/>
    <n v="3354"/>
    <s v="Sara Faulkner"/>
    <x v="2"/>
    <s v="Corporate"/>
    <x v="0"/>
    <x v="7"/>
    <s v="Small Box"/>
    <x v="904"/>
    <n v="88589"/>
    <n v="0.36"/>
    <x v="0"/>
    <x v="0"/>
    <x v="1"/>
    <s v="Calexico"/>
    <n v="92231"/>
    <x v="41"/>
    <n v="2015"/>
    <x v="3"/>
    <n v="16"/>
    <d v="2015-05-18T00:00:00"/>
    <n v="2"/>
    <n v="-62"/>
    <n v="6"/>
    <x v="1881"/>
    <x v="1"/>
    <s v="Sara Faulkner Universal Premium White Copier/Laser Paper (20Lb. and 87 Bright) United States"/>
    <s v="Univ"/>
  </r>
  <r>
    <n v="19666"/>
    <x v="1"/>
    <n v="0.04"/>
    <n v="3.69"/>
    <n v="0.5"/>
    <n v="3354"/>
    <s v="Sara Faulkner"/>
    <x v="2"/>
    <s v="Corporate"/>
    <x v="0"/>
    <x v="9"/>
    <s v="Small Box"/>
    <x v="543"/>
    <n v="88590"/>
    <n v="0.38"/>
    <x v="0"/>
    <x v="0"/>
    <x v="1"/>
    <s v="Calexico"/>
    <n v="92231"/>
    <x v="12"/>
    <n v="2015"/>
    <x v="5"/>
    <n v="27"/>
    <d v="2015-03-29T00:00:00"/>
    <n v="2"/>
    <n v="47.527199999999993"/>
    <n v="19"/>
    <x v="1882"/>
    <x v="0"/>
    <s v="Sara Faulkner Avery 487 United States"/>
    <s v="Aver"/>
  </r>
  <r>
    <n v="23906"/>
    <x v="4"/>
    <n v="0.1"/>
    <n v="120.98"/>
    <n v="9.07"/>
    <n v="3355"/>
    <s v="Glenda Simon"/>
    <x v="2"/>
    <s v="Corporate"/>
    <x v="0"/>
    <x v="8"/>
    <s v="Small Box"/>
    <x v="470"/>
    <n v="88587"/>
    <n v="0.35"/>
    <x v="0"/>
    <x v="0"/>
    <x v="1"/>
    <s v="Camarillo"/>
    <n v="93010"/>
    <x v="136"/>
    <n v="2015"/>
    <x v="2"/>
    <n v="28"/>
    <d v="2015-03-09T00:00:00"/>
    <n v="9"/>
    <n v="379.3965"/>
    <n v="5"/>
    <x v="1883"/>
    <x v="0"/>
    <s v="Glenda Simon GBC VeloBinder Electric Binding Machine United States"/>
    <s v="GBC "/>
  </r>
  <r>
    <n v="23907"/>
    <x v="4"/>
    <n v="0.08"/>
    <n v="8.32"/>
    <n v="2.38"/>
    <n v="3355"/>
    <s v="Glenda Simon"/>
    <x v="0"/>
    <s v="Corporate"/>
    <x v="2"/>
    <x v="13"/>
    <s v="Small Pack"/>
    <x v="207"/>
    <n v="88587"/>
    <n v="0.74"/>
    <x v="0"/>
    <x v="0"/>
    <x v="1"/>
    <s v="Camarillo"/>
    <n v="93010"/>
    <x v="136"/>
    <n v="2015"/>
    <x v="2"/>
    <n v="28"/>
    <d v="2015-03-04T00:00:00"/>
    <n v="4"/>
    <n v="-41.83"/>
    <n v="6"/>
    <x v="1884"/>
    <x v="1"/>
    <s v="Glenda Simon Imation 3.5 IBM Formatted Diskettes, 10/Box United States"/>
    <s v="Imat"/>
  </r>
  <r>
    <n v="23908"/>
    <x v="4"/>
    <n v="0.1"/>
    <n v="125.99"/>
    <n v="4.2"/>
    <n v="3355"/>
    <s v="Glenda Simon"/>
    <x v="2"/>
    <s v="Corporate"/>
    <x v="2"/>
    <x v="5"/>
    <s v="Small Box"/>
    <x v="868"/>
    <n v="88587"/>
    <n v="0.59"/>
    <x v="0"/>
    <x v="0"/>
    <x v="1"/>
    <s v="Camarillo"/>
    <n v="93010"/>
    <x v="136"/>
    <n v="2015"/>
    <x v="2"/>
    <n v="28"/>
    <d v="2015-02-28T00:00:00"/>
    <n v="0"/>
    <n v="372.40199999999999"/>
    <n v="7"/>
    <x v="1885"/>
    <x v="0"/>
    <s v="Glenda Simon V3682 United States"/>
    <s v="V368"/>
  </r>
  <r>
    <n v="18628"/>
    <x v="3"/>
    <n v="7.0000000000000007E-2"/>
    <n v="5.34"/>
    <n v="5.63"/>
    <n v="3356"/>
    <s v="Richard Tan"/>
    <x v="2"/>
    <s v="Corporate"/>
    <x v="0"/>
    <x v="8"/>
    <s v="Small Box"/>
    <x v="166"/>
    <n v="88588"/>
    <n v="0.39"/>
    <x v="0"/>
    <x v="0"/>
    <x v="44"/>
    <s v="Eagle"/>
    <n v="83616"/>
    <x v="82"/>
    <n v="2015"/>
    <x v="3"/>
    <n v="4"/>
    <d v="2015-05-06T00:00:00"/>
    <n v="2"/>
    <n v="-116.3455"/>
    <n v="13"/>
    <x v="1886"/>
    <x v="1"/>
    <s v="Richard Tan Pressboard Data Binder, Crimson, 12&quot; X 8 1/2&quot; United States"/>
    <s v="Pres"/>
  </r>
  <r>
    <n v="18629"/>
    <x v="3"/>
    <n v="0.03"/>
    <n v="160.97999999999999"/>
    <n v="30"/>
    <n v="3356"/>
    <s v="Richard Tan"/>
    <x v="1"/>
    <s v="Corporate"/>
    <x v="1"/>
    <x v="1"/>
    <s v="Jumbo Drum"/>
    <x v="48"/>
    <n v="88588"/>
    <n v="0.62"/>
    <x v="0"/>
    <x v="0"/>
    <x v="44"/>
    <s v="Eagle"/>
    <n v="83616"/>
    <x v="82"/>
    <n v="2015"/>
    <x v="3"/>
    <n v="4"/>
    <d v="2015-05-05T00:00:00"/>
    <n v="1"/>
    <n v="1304.9000000000001"/>
    <n v="18"/>
    <x v="1887"/>
    <x v="0"/>
    <s v="Richard Tan Office Star - Mid Back Dual function Ergonomic High Back Chair with 2-Way Adjustable Arms United States"/>
    <s v="Offi"/>
  </r>
  <r>
    <n v="18630"/>
    <x v="3"/>
    <n v="0.04"/>
    <n v="65.989999999999995"/>
    <n v="5.63"/>
    <n v="3356"/>
    <s v="Richard Tan"/>
    <x v="0"/>
    <s v="Corporate"/>
    <x v="2"/>
    <x v="5"/>
    <s v="Small Box"/>
    <x v="905"/>
    <n v="88588"/>
    <n v="0.56000000000000005"/>
    <x v="0"/>
    <x v="0"/>
    <x v="44"/>
    <s v="Eagle"/>
    <n v="83616"/>
    <x v="82"/>
    <n v="2015"/>
    <x v="3"/>
    <n v="4"/>
    <d v="2015-05-04T00:00:00"/>
    <n v="0"/>
    <n v="605.04719999999998"/>
    <n v="15"/>
    <x v="1888"/>
    <x v="0"/>
    <s v="Richard Tan 2190 United States"/>
    <s v="2190"/>
  </r>
  <r>
    <n v="22597"/>
    <x v="0"/>
    <n v="0.09"/>
    <n v="28.53"/>
    <n v="1.49"/>
    <n v="3359"/>
    <s v="Jeffrey Cheng"/>
    <x v="2"/>
    <s v="Home Office"/>
    <x v="0"/>
    <x v="8"/>
    <s v="Small Box"/>
    <x v="107"/>
    <n v="91437"/>
    <n v="0.38"/>
    <x v="0"/>
    <x v="2"/>
    <x v="45"/>
    <s v="Wauwatosa"/>
    <n v="53213"/>
    <x v="65"/>
    <n v="2015"/>
    <x v="4"/>
    <n v="28"/>
    <d v="2015-04-30T00:00:00"/>
    <n v="2"/>
    <n v="107.45461999999999"/>
    <n v="6"/>
    <x v="1889"/>
    <x v="0"/>
    <s v="Jeffrey Cheng Lock-Up Easel 'Spel-Binder' United States"/>
    <s v="Lock"/>
  </r>
  <r>
    <n v="23359"/>
    <x v="1"/>
    <n v="0.02"/>
    <n v="9.11"/>
    <n v="2.15"/>
    <n v="3360"/>
    <s v="Daniel Huff"/>
    <x v="2"/>
    <s v="Home Office"/>
    <x v="0"/>
    <x v="7"/>
    <s v="Wrap Bag"/>
    <x v="452"/>
    <n v="91435"/>
    <n v="0.4"/>
    <x v="0"/>
    <x v="2"/>
    <x v="45"/>
    <s v="West Allis"/>
    <n v="53214"/>
    <x v="80"/>
    <n v="2015"/>
    <x v="5"/>
    <n v="20"/>
    <d v="2015-03-22T00:00:00"/>
    <n v="2"/>
    <n v="18.41"/>
    <n v="3"/>
    <x v="1890"/>
    <x v="0"/>
    <s v="Daniel Huff Black Print Carbonless Snap-Off® Rapid Letter, 8 1/2&quot; x 7&quot; United States"/>
    <s v="Blac"/>
  </r>
  <r>
    <n v="23360"/>
    <x v="1"/>
    <n v="0.06"/>
    <n v="12.64"/>
    <n v="4.9800000000000004"/>
    <n v="3361"/>
    <s v="Oscar Kenney"/>
    <x v="2"/>
    <s v="Home Office"/>
    <x v="1"/>
    <x v="2"/>
    <s v="Small Pack"/>
    <x v="215"/>
    <n v="91435"/>
    <n v="0.48"/>
    <x v="0"/>
    <x v="2"/>
    <x v="45"/>
    <s v="West Bend"/>
    <n v="53095"/>
    <x v="80"/>
    <n v="2015"/>
    <x v="5"/>
    <n v="20"/>
    <d v="2015-03-22T00:00:00"/>
    <n v="2"/>
    <n v="65.63"/>
    <n v="8"/>
    <x v="1891"/>
    <x v="0"/>
    <s v="Oscar Kenney Nu-Dell Executive Frame United States"/>
    <s v="Nu-D"/>
  </r>
  <r>
    <n v="24802"/>
    <x v="3"/>
    <n v="0.04"/>
    <n v="7.96"/>
    <n v="4.95"/>
    <n v="3361"/>
    <s v="Oscar Kenney"/>
    <x v="2"/>
    <s v="Home Office"/>
    <x v="1"/>
    <x v="2"/>
    <s v="Small Box"/>
    <x v="461"/>
    <n v="91436"/>
    <n v="0.41"/>
    <x v="0"/>
    <x v="2"/>
    <x v="45"/>
    <s v="West Bend"/>
    <n v="53095"/>
    <x v="161"/>
    <n v="2015"/>
    <x v="0"/>
    <n v="26"/>
    <d v="2015-01-26T00:00:00"/>
    <n v="0"/>
    <n v="-7.73"/>
    <n v="15"/>
    <x v="1892"/>
    <x v="1"/>
    <s v="Oscar Kenney Staples Plastic Wall Frames United States"/>
    <s v="Stap"/>
  </r>
  <r>
    <n v="23887"/>
    <x v="3"/>
    <n v="0.03"/>
    <n v="4.9800000000000004"/>
    <n v="4.95"/>
    <n v="3361"/>
    <s v="Oscar Kenney"/>
    <x v="2"/>
    <s v="Home Office"/>
    <x v="0"/>
    <x v="8"/>
    <s v="Small Box"/>
    <x v="802"/>
    <n v="91438"/>
    <n v="0.37"/>
    <x v="0"/>
    <x v="2"/>
    <x v="45"/>
    <s v="West Bend"/>
    <n v="53095"/>
    <x v="62"/>
    <n v="2015"/>
    <x v="1"/>
    <n v="9"/>
    <d v="2015-06-11T00:00:00"/>
    <n v="2"/>
    <n v="-47.995249999999999"/>
    <n v="19"/>
    <x v="1893"/>
    <x v="1"/>
    <s v="Oscar Kenney Cardinal Holdit Business Card Pockets United States"/>
    <s v="Card"/>
  </r>
  <r>
    <n v="19749"/>
    <x v="4"/>
    <n v="0.1"/>
    <n v="80.97"/>
    <n v="33.6"/>
    <n v="3366"/>
    <s v="Dana Boyle"/>
    <x v="1"/>
    <s v="Home Office"/>
    <x v="2"/>
    <x v="6"/>
    <s v="Jumbo Drum"/>
    <x v="690"/>
    <n v="90501"/>
    <n v="0.37"/>
    <x v="0"/>
    <x v="1"/>
    <x v="10"/>
    <s v="Troy"/>
    <n v="45373"/>
    <x v="84"/>
    <n v="2015"/>
    <x v="3"/>
    <n v="24"/>
    <d v="2015-05-29T00:00:00"/>
    <n v="5"/>
    <n v="66.22"/>
    <n v="11"/>
    <x v="1894"/>
    <x v="0"/>
    <s v="Dana Boyle Lexmark Z25 Color Inkjet Printer United States"/>
    <s v="Lexm"/>
  </r>
  <r>
    <n v="19750"/>
    <x v="4"/>
    <n v="0.02"/>
    <n v="6.48"/>
    <n v="5.1100000000000003"/>
    <n v="3366"/>
    <s v="Dana Boyle"/>
    <x v="2"/>
    <s v="Home Office"/>
    <x v="0"/>
    <x v="7"/>
    <s v="Small Box"/>
    <x v="357"/>
    <n v="90501"/>
    <n v="0.37"/>
    <x v="0"/>
    <x v="1"/>
    <x v="10"/>
    <s v="Troy"/>
    <n v="45373"/>
    <x v="84"/>
    <n v="2015"/>
    <x v="3"/>
    <n v="24"/>
    <d v="2015-05-28T00:00:00"/>
    <n v="4"/>
    <n v="-23.53"/>
    <n v="8"/>
    <x v="1895"/>
    <x v="1"/>
    <s v="Dana Boyle Xerox 231 United States"/>
    <s v="Xero"/>
  </r>
  <r>
    <n v="23428"/>
    <x v="2"/>
    <n v="0.08"/>
    <n v="30.97"/>
    <n v="4"/>
    <n v="3367"/>
    <s v="Renee McKenzie"/>
    <x v="2"/>
    <s v="Home Office"/>
    <x v="2"/>
    <x v="13"/>
    <s v="Small Box"/>
    <x v="846"/>
    <n v="90502"/>
    <n v="0.74"/>
    <x v="0"/>
    <x v="1"/>
    <x v="10"/>
    <s v="Upper Arlington"/>
    <n v="43221"/>
    <x v="10"/>
    <n v="2015"/>
    <x v="3"/>
    <n v="2"/>
    <d v="2015-05-03T00:00:00"/>
    <n v="1"/>
    <n v="10.680000000000014"/>
    <n v="26"/>
    <x v="1896"/>
    <x v="0"/>
    <s v="Renee McKenzie Microsoft Multimedia Keyboard United States"/>
    <s v="Micr"/>
  </r>
  <r>
    <n v="23429"/>
    <x v="2"/>
    <n v="0.1"/>
    <n v="4.13"/>
    <n v="0.5"/>
    <n v="3367"/>
    <s v="Renee McKenzie"/>
    <x v="0"/>
    <s v="Home Office"/>
    <x v="0"/>
    <x v="9"/>
    <s v="Small Box"/>
    <x v="906"/>
    <n v="90502"/>
    <n v="0.39"/>
    <x v="0"/>
    <x v="1"/>
    <x v="10"/>
    <s v="Upper Arlington"/>
    <n v="43221"/>
    <x v="10"/>
    <n v="2015"/>
    <x v="3"/>
    <n v="2"/>
    <d v="2015-05-04T00:00:00"/>
    <n v="2"/>
    <n v="58.263599999999997"/>
    <n v="18"/>
    <x v="1897"/>
    <x v="0"/>
    <s v="Renee McKenzie Avery 506 United States"/>
    <s v="Aver"/>
  </r>
  <r>
    <n v="26104"/>
    <x v="3"/>
    <n v="0.06"/>
    <n v="7.1"/>
    <n v="6.05"/>
    <n v="3369"/>
    <s v="Stacy Byrne"/>
    <x v="2"/>
    <s v="Home Office"/>
    <x v="0"/>
    <x v="8"/>
    <s v="Small Box"/>
    <x v="227"/>
    <n v="90500"/>
    <n v="0.39"/>
    <x v="0"/>
    <x v="1"/>
    <x v="10"/>
    <s v="Westerville"/>
    <n v="43081"/>
    <x v="6"/>
    <n v="2015"/>
    <x v="2"/>
    <n v="12"/>
    <d v="2015-02-13T00:00:00"/>
    <n v="1"/>
    <n v="-42.170500000000004"/>
    <n v="4"/>
    <x v="1898"/>
    <x v="1"/>
    <s v="Stacy Byrne Wilson Jones Hanging View Binder, White, 1&quot; United States"/>
    <s v="Wils"/>
  </r>
  <r>
    <n v="18311"/>
    <x v="3"/>
    <n v="0.01"/>
    <n v="179.29"/>
    <n v="29.21"/>
    <n v="3374"/>
    <s v="Jamie Ward"/>
    <x v="1"/>
    <s v="Corporate"/>
    <x v="1"/>
    <x v="11"/>
    <s v="Jumbo Box"/>
    <x v="218"/>
    <n v="87473"/>
    <n v="0.76"/>
    <x v="0"/>
    <x v="1"/>
    <x v="30"/>
    <s v="Odenton"/>
    <n v="21113"/>
    <x v="42"/>
    <n v="2015"/>
    <x v="1"/>
    <n v="2"/>
    <d v="2015-06-04T00:00:00"/>
    <n v="2"/>
    <n v="66.362220000000008"/>
    <n v="8"/>
    <x v="1899"/>
    <x v="0"/>
    <s v="Jamie Ward Bevis Round Conference Table Top, X-Base United States"/>
    <s v="Bevi"/>
  </r>
  <r>
    <n v="18320"/>
    <x v="0"/>
    <n v="0.05"/>
    <n v="73.98"/>
    <n v="12.14"/>
    <n v="3374"/>
    <s v="Jamie Ward"/>
    <x v="2"/>
    <s v="Home Office"/>
    <x v="2"/>
    <x v="13"/>
    <s v="Small Box"/>
    <x v="124"/>
    <n v="87474"/>
    <n v="0.67"/>
    <x v="0"/>
    <x v="1"/>
    <x v="30"/>
    <s v="Odenton"/>
    <n v="21113"/>
    <x v="159"/>
    <n v="2015"/>
    <x v="1"/>
    <n v="29"/>
    <d v="2015-06-30T00:00:00"/>
    <n v="1"/>
    <n v="-1.904000000000019"/>
    <n v="8"/>
    <x v="1900"/>
    <x v="1"/>
    <s v="Jamie Ward Keytronic 105-Key Spanish Keyboard United States"/>
    <s v="Keyt"/>
  </r>
  <r>
    <n v="18321"/>
    <x v="0"/>
    <n v="0"/>
    <n v="5.98"/>
    <n v="7.15"/>
    <n v="3374"/>
    <s v="Jamie Ward"/>
    <x v="2"/>
    <s v="Home Office"/>
    <x v="0"/>
    <x v="7"/>
    <s v="Small Box"/>
    <x v="904"/>
    <n v="87474"/>
    <n v="0.36"/>
    <x v="0"/>
    <x v="1"/>
    <x v="30"/>
    <s v="Odenton"/>
    <n v="21113"/>
    <x v="159"/>
    <n v="2015"/>
    <x v="1"/>
    <n v="29"/>
    <d v="2015-07-01T00:00:00"/>
    <n v="2"/>
    <n v="-37.048000000000002"/>
    <n v="5"/>
    <x v="1901"/>
    <x v="1"/>
    <s v="Jamie Ward Universal Premium White Copier/Laser Paper (20Lb. and 87 Bright) United States"/>
    <s v="Univ"/>
  </r>
  <r>
    <n v="18322"/>
    <x v="0"/>
    <n v="0.09"/>
    <n v="3.57"/>
    <n v="4.17"/>
    <n v="3374"/>
    <s v="Jamie Ward"/>
    <x v="2"/>
    <s v="Home Office"/>
    <x v="0"/>
    <x v="0"/>
    <s v="Small Pack"/>
    <x v="818"/>
    <n v="87474"/>
    <n v="0.59"/>
    <x v="0"/>
    <x v="1"/>
    <x v="30"/>
    <s v="Odenton"/>
    <n v="21113"/>
    <x v="159"/>
    <n v="2015"/>
    <x v="1"/>
    <n v="29"/>
    <d v="2015-07-01T00:00:00"/>
    <n v="2"/>
    <n v="-56.887999999999998"/>
    <n v="9"/>
    <x v="1902"/>
    <x v="1"/>
    <s v="Jamie Ward Barrel Sharpener United States"/>
    <s v="Barr"/>
  </r>
  <r>
    <n v="22378"/>
    <x v="2"/>
    <n v="0"/>
    <n v="19.98"/>
    <n v="5.97"/>
    <n v="3379"/>
    <s v="Annette McIntyre"/>
    <x v="0"/>
    <s v="Corporate"/>
    <x v="0"/>
    <x v="7"/>
    <s v="Small Box"/>
    <x v="907"/>
    <n v="88837"/>
    <n v="0.38"/>
    <x v="0"/>
    <x v="3"/>
    <x v="29"/>
    <s v="Kennesaw"/>
    <n v="30144"/>
    <x v="173"/>
    <n v="2015"/>
    <x v="5"/>
    <n v="26"/>
    <d v="2015-03-29T00:00:00"/>
    <n v="3"/>
    <n v="-189.714"/>
    <n v="12"/>
    <x v="1903"/>
    <x v="1"/>
    <s v="Annette McIntyre Xerox 1936 United States"/>
    <s v="Xero"/>
  </r>
  <r>
    <n v="20366"/>
    <x v="2"/>
    <n v="0.05"/>
    <n v="3.14"/>
    <n v="1.92"/>
    <n v="3379"/>
    <s v="Annette McIntyre"/>
    <x v="0"/>
    <s v="Home Office"/>
    <x v="0"/>
    <x v="12"/>
    <s v="Wrap Bag"/>
    <x v="839"/>
    <n v="88839"/>
    <n v="0.84"/>
    <x v="0"/>
    <x v="3"/>
    <x v="29"/>
    <s v="Kennesaw"/>
    <n v="30144"/>
    <x v="177"/>
    <n v="2015"/>
    <x v="4"/>
    <n v="25"/>
    <d v="2015-04-26T00:00:00"/>
    <n v="1"/>
    <n v="1628.37"/>
    <n v="18"/>
    <x v="1904"/>
    <x v="0"/>
    <s v="Annette McIntyre Serrated Blade or Curved Handle Hand Letter Openers United States"/>
    <s v="Serr"/>
  </r>
  <r>
    <n v="23181"/>
    <x v="2"/>
    <n v="0.03"/>
    <n v="315.98"/>
    <n v="19.989999999999998"/>
    <n v="3380"/>
    <s v="Eva Decker"/>
    <x v="2"/>
    <s v="Home Office"/>
    <x v="0"/>
    <x v="8"/>
    <s v="Small Box"/>
    <x v="871"/>
    <n v="88838"/>
    <n v="0.38"/>
    <x v="0"/>
    <x v="3"/>
    <x v="29"/>
    <s v="La Grange"/>
    <n v="30240"/>
    <x v="18"/>
    <n v="2015"/>
    <x v="4"/>
    <n v="20"/>
    <d v="2015-04-22T00:00:00"/>
    <n v="2"/>
    <n v="-4.4800000000000004"/>
    <n v="18"/>
    <x v="1905"/>
    <x v="1"/>
    <s v="Eva Decker GBC ProClick™ 150 Presentation Binding System United States"/>
    <s v="GBC "/>
  </r>
  <r>
    <n v="23182"/>
    <x v="2"/>
    <n v="0.09"/>
    <n v="276.2"/>
    <n v="24.49"/>
    <n v="3380"/>
    <s v="Eva Decker"/>
    <x v="2"/>
    <s v="Home Office"/>
    <x v="1"/>
    <x v="1"/>
    <s v="Large Box"/>
    <x v="147"/>
    <n v="88838"/>
    <n v="0"/>
    <x v="0"/>
    <x v="3"/>
    <x v="29"/>
    <s v="La Grange"/>
    <n v="30240"/>
    <x v="18"/>
    <n v="2015"/>
    <x v="4"/>
    <n v="20"/>
    <d v="2015-04-21T00:00:00"/>
    <n v="1"/>
    <n v="3193.2840000000001"/>
    <n v="11"/>
    <x v="1906"/>
    <x v="0"/>
    <s v="Eva Decker SAFCO Arco Folding Chair United States"/>
    <s v="SAFC"/>
  </r>
  <r>
    <n v="23183"/>
    <x v="2"/>
    <n v="0.03"/>
    <n v="63.94"/>
    <n v="14.48"/>
    <n v="3380"/>
    <s v="Eva Decker"/>
    <x v="2"/>
    <s v="Home Office"/>
    <x v="1"/>
    <x v="2"/>
    <s v="Small Box"/>
    <x v="176"/>
    <n v="88838"/>
    <n v="0.46"/>
    <x v="0"/>
    <x v="3"/>
    <x v="29"/>
    <s v="La Grange"/>
    <n v="30240"/>
    <x v="18"/>
    <n v="2015"/>
    <x v="4"/>
    <n v="20"/>
    <d v="2015-04-21T00:00:00"/>
    <n v="1"/>
    <n v="43.691699999999997"/>
    <n v="8"/>
    <x v="1907"/>
    <x v="0"/>
    <s v="Eva Decker Howard Miller 16&quot; Diameter Gallery Wall Clock United States"/>
    <s v="Howa"/>
  </r>
  <r>
    <n v="24161"/>
    <x v="1"/>
    <n v="0.05"/>
    <n v="11.97"/>
    <n v="5.81"/>
    <n v="3381"/>
    <s v="Christopher Norton Patterson"/>
    <x v="2"/>
    <s v="Corporate"/>
    <x v="0"/>
    <x v="0"/>
    <s v="Small Pack"/>
    <x v="908"/>
    <n v="88836"/>
    <n v="0.6"/>
    <x v="0"/>
    <x v="3"/>
    <x v="29"/>
    <s v="Macon"/>
    <n v="31204"/>
    <x v="165"/>
    <n v="2015"/>
    <x v="5"/>
    <n v="23"/>
    <d v="2015-03-25T00:00:00"/>
    <n v="2"/>
    <n v="349.05930000000001"/>
    <n v="2"/>
    <x v="1856"/>
    <x v="0"/>
    <s v="Christopher Norton Patterson Staples SlimLine Pencil Sharpener United States"/>
    <s v="Stap"/>
  </r>
  <r>
    <n v="25841"/>
    <x v="3"/>
    <n v="0.02"/>
    <n v="28.53"/>
    <n v="1.49"/>
    <n v="3381"/>
    <s v="Christopher Norton Patterson"/>
    <x v="2"/>
    <s v="Home Office"/>
    <x v="0"/>
    <x v="8"/>
    <s v="Small Box"/>
    <x v="107"/>
    <n v="88840"/>
    <n v="0.38"/>
    <x v="0"/>
    <x v="3"/>
    <x v="29"/>
    <s v="Macon"/>
    <n v="31204"/>
    <x v="119"/>
    <n v="2015"/>
    <x v="4"/>
    <n v="29"/>
    <d v="2015-04-29T00:00:00"/>
    <n v="0"/>
    <n v="1.9919999999999998"/>
    <n v="18"/>
    <x v="1908"/>
    <x v="0"/>
    <s v="Christopher Norton Patterson Lock-Up Easel 'Spel-Binder' United States"/>
    <s v="Lock"/>
  </r>
  <r>
    <n v="22341"/>
    <x v="4"/>
    <n v="0.04"/>
    <n v="2.98"/>
    <n v="2.0299999999999998"/>
    <n v="3385"/>
    <s v="Daniel Richmond"/>
    <x v="0"/>
    <s v="Corporate"/>
    <x v="0"/>
    <x v="0"/>
    <s v="Wrap Bag"/>
    <x v="909"/>
    <n v="88745"/>
    <n v="0.56999999999999995"/>
    <x v="0"/>
    <x v="1"/>
    <x v="10"/>
    <s v="Boardman"/>
    <n v="44512"/>
    <x v="59"/>
    <n v="2015"/>
    <x v="0"/>
    <n v="16"/>
    <d v="2015-01-16T00:00:00"/>
    <n v="0"/>
    <n v="-22.009999999999998"/>
    <n v="5"/>
    <x v="1909"/>
    <x v="1"/>
    <s v="Daniel Richmond Premium Writing Pencils, Soft, #2 by Central Association for the Blind United States"/>
    <s v="Prem"/>
  </r>
  <r>
    <n v="22342"/>
    <x v="4"/>
    <n v="0.01"/>
    <n v="125.99"/>
    <n v="8.99"/>
    <n v="3385"/>
    <s v="Daniel Richmond"/>
    <x v="2"/>
    <s v="Corporate"/>
    <x v="2"/>
    <x v="5"/>
    <s v="Small Box"/>
    <x v="157"/>
    <n v="88745"/>
    <n v="0.59"/>
    <x v="0"/>
    <x v="1"/>
    <x v="10"/>
    <s v="Boardman"/>
    <n v="44512"/>
    <x v="59"/>
    <n v="2015"/>
    <x v="0"/>
    <n v="16"/>
    <d v="2015-01-21T00:00:00"/>
    <n v="5"/>
    <n v="426.46032000000002"/>
    <n v="6"/>
    <x v="1910"/>
    <x v="0"/>
    <s v="Daniel Richmond M70 United States"/>
    <s v="M70"/>
  </r>
  <r>
    <n v="23190"/>
    <x v="2"/>
    <n v="0"/>
    <n v="2.61"/>
    <n v="0.5"/>
    <n v="3386"/>
    <s v="Carmen Elmore"/>
    <x v="2"/>
    <s v="Corporate"/>
    <x v="0"/>
    <x v="9"/>
    <s v="Small Box"/>
    <x v="413"/>
    <n v="88746"/>
    <n v="0.39"/>
    <x v="0"/>
    <x v="1"/>
    <x v="10"/>
    <s v="Bowling Green"/>
    <n v="43402"/>
    <x v="32"/>
    <n v="2015"/>
    <x v="3"/>
    <n v="3"/>
    <d v="2015-05-05T00:00:00"/>
    <n v="2"/>
    <n v="19.554599999999997"/>
    <n v="10"/>
    <x v="1911"/>
    <x v="0"/>
    <s v="Carmen Elmore Avery 494 United States"/>
    <s v="Aver"/>
  </r>
  <r>
    <n v="23191"/>
    <x v="2"/>
    <n v="0.04"/>
    <n v="25.38"/>
    <n v="8.99"/>
    <n v="3386"/>
    <s v="Carmen Elmore"/>
    <x v="0"/>
    <s v="Corporate"/>
    <x v="1"/>
    <x v="2"/>
    <s v="Small Pack"/>
    <x v="268"/>
    <n v="88746"/>
    <n v="0.5"/>
    <x v="0"/>
    <x v="1"/>
    <x v="10"/>
    <s v="Bowling Green"/>
    <n v="43402"/>
    <x v="32"/>
    <n v="2015"/>
    <x v="3"/>
    <n v="3"/>
    <d v="2015-05-06T00:00:00"/>
    <n v="3"/>
    <n v="152.48200000000003"/>
    <n v="35"/>
    <x v="1912"/>
    <x v="0"/>
    <s v="Carmen Elmore Executive Impressions 13&quot; Chairman Wall Clock United States"/>
    <s v="Exec"/>
  </r>
  <r>
    <n v="19464"/>
    <x v="1"/>
    <n v="0.03"/>
    <n v="95.99"/>
    <n v="35"/>
    <n v="3388"/>
    <s v="Aaron Shaffer"/>
    <x v="2"/>
    <s v="Corporate"/>
    <x v="0"/>
    <x v="10"/>
    <s v="Large Box"/>
    <x v="711"/>
    <n v="90154"/>
    <n v="0"/>
    <x v="0"/>
    <x v="0"/>
    <x v="1"/>
    <s v="Fairfield"/>
    <n v="94533"/>
    <x v="171"/>
    <n v="2015"/>
    <x v="3"/>
    <n v="11"/>
    <d v="2015-05-12T00:00:00"/>
    <n v="1"/>
    <n v="67.012000000000057"/>
    <n v="9"/>
    <x v="1913"/>
    <x v="0"/>
    <s v="Aaron Shaffer Safco Industrial Wire Shelving United States"/>
    <s v="Safc"/>
  </r>
  <r>
    <n v="18640"/>
    <x v="3"/>
    <n v="0.08"/>
    <n v="125.99"/>
    <n v="7.69"/>
    <n v="3393"/>
    <s v="Irene Murphy"/>
    <x v="2"/>
    <s v="Consumer"/>
    <x v="2"/>
    <x v="5"/>
    <s v="Small Box"/>
    <x v="19"/>
    <n v="87908"/>
    <n v="0.59"/>
    <x v="0"/>
    <x v="0"/>
    <x v="0"/>
    <s v="Pullman"/>
    <n v="99163"/>
    <x v="119"/>
    <n v="2015"/>
    <x v="4"/>
    <n v="29"/>
    <d v="2015-04-30T00:00:00"/>
    <n v="1"/>
    <n v="374.625"/>
    <n v="7"/>
    <x v="1914"/>
    <x v="0"/>
    <s v="Irene Murphy StarTAC 3000 United States"/>
    <s v="Star"/>
  </r>
  <r>
    <n v="19635"/>
    <x v="2"/>
    <n v="0.08"/>
    <n v="4.4800000000000004"/>
    <n v="2.5"/>
    <n v="3393"/>
    <s v="Irene Murphy"/>
    <x v="2"/>
    <s v="Consumer"/>
    <x v="0"/>
    <x v="4"/>
    <s v="Small Box"/>
    <x v="409"/>
    <n v="87909"/>
    <n v="0.37"/>
    <x v="0"/>
    <x v="0"/>
    <x v="0"/>
    <s v="Pullman"/>
    <n v="99163"/>
    <x v="79"/>
    <n v="2015"/>
    <x v="2"/>
    <n v="14"/>
    <d v="2015-02-15T00:00:00"/>
    <n v="1"/>
    <n v="-3.2448000000000001"/>
    <n v="19"/>
    <x v="1915"/>
    <x v="1"/>
    <s v="Irene Murphy Ampad #10 Peel &amp; Seel® Holiday Envelopes United States"/>
    <s v="Ampa"/>
  </r>
  <r>
    <n v="20624"/>
    <x v="4"/>
    <n v="0"/>
    <n v="1270.99"/>
    <n v="19.989999999999998"/>
    <n v="3397"/>
    <s v="Andrea Shaw"/>
    <x v="2"/>
    <s v="Small Business"/>
    <x v="0"/>
    <x v="8"/>
    <s v="Small Box"/>
    <x v="219"/>
    <n v="87535"/>
    <n v="0.35"/>
    <x v="0"/>
    <x v="2"/>
    <x v="12"/>
    <s v="Danville"/>
    <n v="61832"/>
    <x v="31"/>
    <n v="2015"/>
    <x v="1"/>
    <n v="7"/>
    <d v="2015-06-09T00:00:00"/>
    <n v="2"/>
    <n v="6384.4388999999992"/>
    <n v="7"/>
    <x v="1916"/>
    <x v="0"/>
    <s v="Andrea Shaw Fellowes PB500 Electric Punch Plastic Comb Binding Machine with Manual Bind United States"/>
    <s v="Fell"/>
  </r>
  <r>
    <n v="19842"/>
    <x v="0"/>
    <n v="0.01"/>
    <n v="10.9"/>
    <n v="7.46"/>
    <n v="3397"/>
    <s v="Andrea Shaw"/>
    <x v="2"/>
    <s v="Small Business"/>
    <x v="0"/>
    <x v="10"/>
    <s v="Small Box"/>
    <x v="910"/>
    <n v="87536"/>
    <n v="0.59"/>
    <x v="0"/>
    <x v="2"/>
    <x v="12"/>
    <s v="Danville"/>
    <n v="61832"/>
    <x v="140"/>
    <n v="2015"/>
    <x v="5"/>
    <n v="11"/>
    <d v="2015-03-12T00:00:00"/>
    <n v="1"/>
    <n v="-116.76"/>
    <n v="18"/>
    <x v="1917"/>
    <x v="1"/>
    <s v="Andrea Shaw Crate-A-Files™ United States"/>
    <s v="Crat"/>
  </r>
  <r>
    <n v="19843"/>
    <x v="0"/>
    <n v="0.1"/>
    <n v="7.99"/>
    <n v="5.03"/>
    <n v="3397"/>
    <s v="Andrea Shaw"/>
    <x v="2"/>
    <s v="Small Business"/>
    <x v="2"/>
    <x v="5"/>
    <s v="Medium Box"/>
    <x v="145"/>
    <n v="87536"/>
    <n v="0.6"/>
    <x v="0"/>
    <x v="2"/>
    <x v="12"/>
    <s v="Danville"/>
    <n v="61832"/>
    <x v="140"/>
    <n v="2015"/>
    <x v="5"/>
    <n v="11"/>
    <d v="2015-03-12T00:00:00"/>
    <n v="1"/>
    <n v="-160.952"/>
    <n v="22"/>
    <x v="1918"/>
    <x v="1"/>
    <s v="Andrea Shaw Bell Sonecor JB700 Caller ID United States"/>
    <s v="Bell"/>
  </r>
  <r>
    <n v="26208"/>
    <x v="1"/>
    <n v="0.08"/>
    <n v="11.97"/>
    <n v="5.81"/>
    <n v="3399"/>
    <s v="Marvin Reid"/>
    <x v="2"/>
    <s v="Small Business"/>
    <x v="0"/>
    <x v="0"/>
    <s v="Small Pack"/>
    <x v="908"/>
    <n v="87534"/>
    <n v="0.6"/>
    <x v="0"/>
    <x v="2"/>
    <x v="12"/>
    <s v="Des Plaines"/>
    <n v="60016"/>
    <x v="48"/>
    <n v="2015"/>
    <x v="5"/>
    <n v="29"/>
    <d v="2015-03-31T00:00:00"/>
    <n v="2"/>
    <n v="-41.87"/>
    <n v="5"/>
    <x v="1919"/>
    <x v="1"/>
    <s v="Marvin Reid Staples SlimLine Pencil Sharpener United States"/>
    <s v="Stap"/>
  </r>
  <r>
    <n v="24911"/>
    <x v="3"/>
    <n v="0.1"/>
    <n v="9.3800000000000008"/>
    <n v="4.93"/>
    <n v="3400"/>
    <s v="Florence Gold"/>
    <x v="0"/>
    <s v="Small Business"/>
    <x v="1"/>
    <x v="2"/>
    <s v="Small Box"/>
    <x v="911"/>
    <n v="87537"/>
    <n v="0.56999999999999995"/>
    <x v="0"/>
    <x v="1"/>
    <x v="36"/>
    <s v="Fairmont"/>
    <n v="26554"/>
    <x v="36"/>
    <n v="2015"/>
    <x v="4"/>
    <n v="4"/>
    <d v="2015-04-04T00:00:00"/>
    <n v="0"/>
    <n v="-24.7104"/>
    <n v="15"/>
    <x v="1920"/>
    <x v="1"/>
    <s v="Florence Gold Eldon Expressions Punched Metal &amp; Wood Desk Accessories, Black &amp; Cherry United States"/>
    <s v="Eldo"/>
  </r>
  <r>
    <n v="25914"/>
    <x v="0"/>
    <n v="0.1"/>
    <n v="105.98"/>
    <n v="13.99"/>
    <n v="3403"/>
    <s v="Tammy Buckley"/>
    <x v="0"/>
    <s v="Consumer"/>
    <x v="1"/>
    <x v="2"/>
    <s v="Medium Box"/>
    <x v="912"/>
    <n v="87530"/>
    <n v="0.65"/>
    <x v="0"/>
    <x v="0"/>
    <x v="47"/>
    <s v="Cheyenne"/>
    <n v="82001"/>
    <x v="102"/>
    <n v="2015"/>
    <x v="2"/>
    <n v="8"/>
    <d v="2015-02-11T00:00:00"/>
    <n v="3"/>
    <n v="349.48499999999996"/>
    <n v="5"/>
    <x v="1921"/>
    <x v="0"/>
    <s v="Tammy Buckley Tenex 46&quot; x 60&quot; Computer Anti-Static Chairmat, Rectangular Shaped United States"/>
    <s v="Ten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4">
  <r>
    <x v="0"/>
    <x v="0"/>
  </r>
  <r>
    <x v="1"/>
    <x v="0"/>
  </r>
  <r>
    <x v="2"/>
    <x v="0"/>
  </r>
  <r>
    <x v="3"/>
    <x v="0"/>
  </r>
  <r>
    <x v="4"/>
    <x v="0"/>
  </r>
  <r>
    <x v="5"/>
    <x v="0"/>
  </r>
  <r>
    <x v="6"/>
    <x v="0"/>
  </r>
  <r>
    <x v="7"/>
    <x v="0"/>
  </r>
  <r>
    <x v="8"/>
    <x v="0"/>
  </r>
  <r>
    <x v="9"/>
    <x v="0"/>
  </r>
  <r>
    <x v="10"/>
    <x v="0"/>
  </r>
  <r>
    <x v="11"/>
    <x v="0"/>
  </r>
  <r>
    <x v="12"/>
    <x v="0"/>
  </r>
  <r>
    <x v="13"/>
    <x v="0"/>
  </r>
  <r>
    <x v="14"/>
    <x v="0"/>
  </r>
  <r>
    <x v="15"/>
    <x v="0"/>
  </r>
  <r>
    <x v="16"/>
    <x v="0"/>
  </r>
  <r>
    <x v="17"/>
    <x v="0"/>
  </r>
  <r>
    <x v="18"/>
    <x v="0"/>
  </r>
  <r>
    <x v="19"/>
    <x v="0"/>
  </r>
  <r>
    <x v="20"/>
    <x v="0"/>
  </r>
  <r>
    <x v="21"/>
    <x v="0"/>
  </r>
  <r>
    <x v="22"/>
    <x v="0"/>
  </r>
  <r>
    <x v="23"/>
    <x v="0"/>
  </r>
  <r>
    <x v="24"/>
    <x v="0"/>
  </r>
  <r>
    <x v="25"/>
    <x v="0"/>
  </r>
  <r>
    <x v="26"/>
    <x v="0"/>
  </r>
  <r>
    <x v="27"/>
    <x v="0"/>
  </r>
  <r>
    <x v="28"/>
    <x v="0"/>
  </r>
  <r>
    <x v="29"/>
    <x v="0"/>
  </r>
  <r>
    <x v="30"/>
    <x v="0"/>
  </r>
  <r>
    <x v="31"/>
    <x v="0"/>
  </r>
  <r>
    <x v="32"/>
    <x v="0"/>
  </r>
  <r>
    <x v="33"/>
    <x v="0"/>
  </r>
  <r>
    <x v="34"/>
    <x v="0"/>
  </r>
  <r>
    <x v="35"/>
    <x v="0"/>
  </r>
  <r>
    <x v="36"/>
    <x v="0"/>
  </r>
  <r>
    <x v="37"/>
    <x v="0"/>
  </r>
  <r>
    <x v="38"/>
    <x v="0"/>
  </r>
  <r>
    <x v="39"/>
    <x v="0"/>
  </r>
  <r>
    <x v="40"/>
    <x v="0"/>
  </r>
  <r>
    <x v="41"/>
    <x v="0"/>
  </r>
  <r>
    <x v="42"/>
    <x v="0"/>
  </r>
  <r>
    <x v="43"/>
    <x v="0"/>
  </r>
  <r>
    <x v="44"/>
    <x v="0"/>
  </r>
  <r>
    <x v="45"/>
    <x v="0"/>
  </r>
  <r>
    <x v="46"/>
    <x v="0"/>
  </r>
  <r>
    <x v="47"/>
    <x v="0"/>
  </r>
  <r>
    <x v="48"/>
    <x v="0"/>
  </r>
  <r>
    <x v="49"/>
    <x v="0"/>
  </r>
  <r>
    <x v="50"/>
    <x v="0"/>
  </r>
  <r>
    <x v="51"/>
    <x v="0"/>
  </r>
  <r>
    <x v="52"/>
    <x v="0"/>
  </r>
  <r>
    <x v="53"/>
    <x v="0"/>
  </r>
  <r>
    <x v="54"/>
    <x v="0"/>
  </r>
  <r>
    <x v="55"/>
    <x v="0"/>
  </r>
  <r>
    <x v="56"/>
    <x v="0"/>
  </r>
  <r>
    <x v="57"/>
    <x v="0"/>
  </r>
  <r>
    <x v="58"/>
    <x v="0"/>
  </r>
  <r>
    <x v="59"/>
    <x v="0"/>
  </r>
  <r>
    <x v="60"/>
    <x v="0"/>
  </r>
  <r>
    <x v="61"/>
    <x v="0"/>
  </r>
  <r>
    <x v="62"/>
    <x v="0"/>
  </r>
  <r>
    <x v="63"/>
    <x v="0"/>
  </r>
  <r>
    <x v="64"/>
    <x v="0"/>
  </r>
  <r>
    <x v="65"/>
    <x v="0"/>
  </r>
  <r>
    <x v="66"/>
    <x v="0"/>
  </r>
  <r>
    <x v="67"/>
    <x v="0"/>
  </r>
  <r>
    <x v="68"/>
    <x v="0"/>
  </r>
  <r>
    <x v="69"/>
    <x v="0"/>
  </r>
  <r>
    <x v="70"/>
    <x v="0"/>
  </r>
  <r>
    <x v="71"/>
    <x v="0"/>
  </r>
  <r>
    <x v="72"/>
    <x v="0"/>
  </r>
  <r>
    <x v="73"/>
    <x v="0"/>
  </r>
  <r>
    <x v="74"/>
    <x v="0"/>
  </r>
  <r>
    <x v="75"/>
    <x v="0"/>
  </r>
  <r>
    <x v="76"/>
    <x v="0"/>
  </r>
  <r>
    <x v="77"/>
    <x v="0"/>
  </r>
  <r>
    <x v="78"/>
    <x v="0"/>
  </r>
  <r>
    <x v="79"/>
    <x v="0"/>
  </r>
  <r>
    <x v="80"/>
    <x v="0"/>
  </r>
  <r>
    <x v="81"/>
    <x v="0"/>
  </r>
  <r>
    <x v="82"/>
    <x v="0"/>
  </r>
  <r>
    <x v="83"/>
    <x v="0"/>
  </r>
  <r>
    <x v="84"/>
    <x v="0"/>
  </r>
  <r>
    <x v="85"/>
    <x v="0"/>
  </r>
  <r>
    <x v="86"/>
    <x v="0"/>
  </r>
  <r>
    <x v="87"/>
    <x v="0"/>
  </r>
  <r>
    <x v="88"/>
    <x v="0"/>
  </r>
  <r>
    <x v="89"/>
    <x v="0"/>
  </r>
  <r>
    <x v="90"/>
    <x v="0"/>
  </r>
  <r>
    <x v="91"/>
    <x v="0"/>
  </r>
  <r>
    <x v="92"/>
    <x v="0"/>
  </r>
  <r>
    <x v="93"/>
    <x v="0"/>
  </r>
  <r>
    <x v="94"/>
    <x v="0"/>
  </r>
  <r>
    <x v="95"/>
    <x v="0"/>
  </r>
  <r>
    <x v="96"/>
    <x v="0"/>
  </r>
  <r>
    <x v="97"/>
    <x v="0"/>
  </r>
  <r>
    <x v="98"/>
    <x v="0"/>
  </r>
  <r>
    <x v="99"/>
    <x v="0"/>
  </r>
  <r>
    <x v="100"/>
    <x v="0"/>
  </r>
  <r>
    <x v="101"/>
    <x v="0"/>
  </r>
  <r>
    <x v="102"/>
    <x v="0"/>
  </r>
  <r>
    <x v="103"/>
    <x v="0"/>
  </r>
  <r>
    <x v="104"/>
    <x v="0"/>
  </r>
  <r>
    <x v="105"/>
    <x v="0"/>
  </r>
  <r>
    <x v="106"/>
    <x v="0"/>
  </r>
  <r>
    <x v="107"/>
    <x v="0"/>
  </r>
  <r>
    <x v="108"/>
    <x v="0"/>
  </r>
  <r>
    <x v="109"/>
    <x v="0"/>
  </r>
  <r>
    <x v="110"/>
    <x v="0"/>
  </r>
  <r>
    <x v="111"/>
    <x v="0"/>
  </r>
  <r>
    <x v="112"/>
    <x v="0"/>
  </r>
  <r>
    <x v="113"/>
    <x v="0"/>
  </r>
  <r>
    <x v="114"/>
    <x v="0"/>
  </r>
  <r>
    <x v="115"/>
    <x v="0"/>
  </r>
  <r>
    <x v="116"/>
    <x v="0"/>
  </r>
  <r>
    <x v="117"/>
    <x v="0"/>
  </r>
  <r>
    <x v="118"/>
    <x v="0"/>
  </r>
  <r>
    <x v="119"/>
    <x v="0"/>
  </r>
  <r>
    <x v="120"/>
    <x v="0"/>
  </r>
  <r>
    <x v="121"/>
    <x v="0"/>
  </r>
  <r>
    <x v="122"/>
    <x v="0"/>
  </r>
  <r>
    <x v="123"/>
    <x v="0"/>
  </r>
  <r>
    <x v="124"/>
    <x v="0"/>
  </r>
  <r>
    <x v="125"/>
    <x v="0"/>
  </r>
  <r>
    <x v="126"/>
    <x v="0"/>
  </r>
  <r>
    <x v="127"/>
    <x v="0"/>
  </r>
  <r>
    <x v="128"/>
    <x v="0"/>
  </r>
  <r>
    <x v="129"/>
    <x v="0"/>
  </r>
  <r>
    <x v="130"/>
    <x v="0"/>
  </r>
  <r>
    <x v="131"/>
    <x v="0"/>
  </r>
  <r>
    <x v="132"/>
    <x v="0"/>
  </r>
  <r>
    <x v="133"/>
    <x v="0"/>
  </r>
  <r>
    <x v="134"/>
    <x v="0"/>
  </r>
  <r>
    <x v="135"/>
    <x v="0"/>
  </r>
  <r>
    <x v="136"/>
    <x v="0"/>
  </r>
  <r>
    <x v="137"/>
    <x v="0"/>
  </r>
  <r>
    <x v="138"/>
    <x v="0"/>
  </r>
  <r>
    <x v="139"/>
    <x v="0"/>
  </r>
  <r>
    <x v="140"/>
    <x v="0"/>
  </r>
  <r>
    <x v="141"/>
    <x v="0"/>
  </r>
  <r>
    <x v="142"/>
    <x v="0"/>
  </r>
  <r>
    <x v="143"/>
    <x v="0"/>
  </r>
  <r>
    <x v="144"/>
    <x v="0"/>
  </r>
  <r>
    <x v="145"/>
    <x v="0"/>
  </r>
  <r>
    <x v="146"/>
    <x v="0"/>
  </r>
  <r>
    <x v="147"/>
    <x v="0"/>
  </r>
  <r>
    <x v="148"/>
    <x v="0"/>
  </r>
  <r>
    <x v="149"/>
    <x v="0"/>
  </r>
  <r>
    <x v="150"/>
    <x v="0"/>
  </r>
  <r>
    <x v="151"/>
    <x v="0"/>
  </r>
  <r>
    <x v="152"/>
    <x v="0"/>
  </r>
  <r>
    <x v="153"/>
    <x v="0"/>
  </r>
  <r>
    <x v="154"/>
    <x v="0"/>
  </r>
  <r>
    <x v="155"/>
    <x v="0"/>
  </r>
  <r>
    <x v="156"/>
    <x v="0"/>
  </r>
  <r>
    <x v="157"/>
    <x v="0"/>
  </r>
  <r>
    <x v="158"/>
    <x v="0"/>
  </r>
  <r>
    <x v="159"/>
    <x v="0"/>
  </r>
  <r>
    <x v="160"/>
    <x v="0"/>
  </r>
  <r>
    <x v="161"/>
    <x v="0"/>
  </r>
  <r>
    <x v="162"/>
    <x v="0"/>
  </r>
  <r>
    <x v="163"/>
    <x v="0"/>
  </r>
  <r>
    <x v="164"/>
    <x v="0"/>
  </r>
  <r>
    <x v="165"/>
    <x v="0"/>
  </r>
  <r>
    <x v="166"/>
    <x v="0"/>
  </r>
  <r>
    <x v="167"/>
    <x v="0"/>
  </r>
  <r>
    <x v="168"/>
    <x v="0"/>
  </r>
  <r>
    <x v="169"/>
    <x v="0"/>
  </r>
  <r>
    <x v="170"/>
    <x v="0"/>
  </r>
  <r>
    <x v="171"/>
    <x v="0"/>
  </r>
  <r>
    <x v="172"/>
    <x v="0"/>
  </r>
  <r>
    <x v="173"/>
    <x v="0"/>
  </r>
  <r>
    <x v="174"/>
    <x v="0"/>
  </r>
  <r>
    <x v="175"/>
    <x v="0"/>
  </r>
  <r>
    <x v="176"/>
    <x v="0"/>
  </r>
  <r>
    <x v="177"/>
    <x v="0"/>
  </r>
  <r>
    <x v="178"/>
    <x v="0"/>
  </r>
  <r>
    <x v="179"/>
    <x v="0"/>
  </r>
  <r>
    <x v="180"/>
    <x v="0"/>
  </r>
  <r>
    <x v="181"/>
    <x v="0"/>
  </r>
  <r>
    <x v="182"/>
    <x v="0"/>
  </r>
  <r>
    <x v="183"/>
    <x v="0"/>
  </r>
  <r>
    <x v="184"/>
    <x v="0"/>
  </r>
  <r>
    <x v="185"/>
    <x v="0"/>
  </r>
  <r>
    <x v="186"/>
    <x v="0"/>
  </r>
  <r>
    <x v="187"/>
    <x v="0"/>
  </r>
  <r>
    <x v="188"/>
    <x v="0"/>
  </r>
  <r>
    <x v="189"/>
    <x v="0"/>
  </r>
  <r>
    <x v="190"/>
    <x v="0"/>
  </r>
  <r>
    <x v="191"/>
    <x v="0"/>
  </r>
  <r>
    <x v="192"/>
    <x v="0"/>
  </r>
  <r>
    <x v="193"/>
    <x v="0"/>
  </r>
  <r>
    <x v="194"/>
    <x v="0"/>
  </r>
  <r>
    <x v="195"/>
    <x v="0"/>
  </r>
  <r>
    <x v="196"/>
    <x v="0"/>
  </r>
  <r>
    <x v="197"/>
    <x v="0"/>
  </r>
  <r>
    <x v="198"/>
    <x v="0"/>
  </r>
  <r>
    <x v="199"/>
    <x v="0"/>
  </r>
  <r>
    <x v="200"/>
    <x v="0"/>
  </r>
  <r>
    <x v="201"/>
    <x v="0"/>
  </r>
  <r>
    <x v="202"/>
    <x v="0"/>
  </r>
  <r>
    <x v="203"/>
    <x v="0"/>
  </r>
  <r>
    <x v="204"/>
    <x v="0"/>
  </r>
  <r>
    <x v="205"/>
    <x v="0"/>
  </r>
  <r>
    <x v="206"/>
    <x v="0"/>
  </r>
  <r>
    <x v="207"/>
    <x v="0"/>
  </r>
  <r>
    <x v="208"/>
    <x v="0"/>
  </r>
  <r>
    <x v="209"/>
    <x v="0"/>
  </r>
  <r>
    <x v="210"/>
    <x v="0"/>
  </r>
  <r>
    <x v="211"/>
    <x v="0"/>
  </r>
  <r>
    <x v="212"/>
    <x v="0"/>
  </r>
  <r>
    <x v="213"/>
    <x v="0"/>
  </r>
  <r>
    <x v="214"/>
    <x v="0"/>
  </r>
  <r>
    <x v="215"/>
    <x v="0"/>
  </r>
  <r>
    <x v="216"/>
    <x v="0"/>
  </r>
  <r>
    <x v="217"/>
    <x v="0"/>
  </r>
  <r>
    <x v="218"/>
    <x v="0"/>
  </r>
  <r>
    <x v="219"/>
    <x v="0"/>
  </r>
  <r>
    <x v="220"/>
    <x v="0"/>
  </r>
  <r>
    <x v="221"/>
    <x v="0"/>
  </r>
  <r>
    <x v="222"/>
    <x v="0"/>
  </r>
  <r>
    <x v="223"/>
    <x v="0"/>
  </r>
  <r>
    <x v="224"/>
    <x v="0"/>
  </r>
  <r>
    <x v="225"/>
    <x v="0"/>
  </r>
  <r>
    <x v="226"/>
    <x v="0"/>
  </r>
  <r>
    <x v="227"/>
    <x v="0"/>
  </r>
  <r>
    <x v="228"/>
    <x v="0"/>
  </r>
  <r>
    <x v="229"/>
    <x v="0"/>
  </r>
  <r>
    <x v="230"/>
    <x v="0"/>
  </r>
  <r>
    <x v="231"/>
    <x v="0"/>
  </r>
  <r>
    <x v="232"/>
    <x v="0"/>
  </r>
  <r>
    <x v="233"/>
    <x v="0"/>
  </r>
  <r>
    <x v="234"/>
    <x v="0"/>
  </r>
  <r>
    <x v="235"/>
    <x v="0"/>
  </r>
  <r>
    <x v="236"/>
    <x v="0"/>
  </r>
  <r>
    <x v="237"/>
    <x v="0"/>
  </r>
  <r>
    <x v="238"/>
    <x v="0"/>
  </r>
  <r>
    <x v="239"/>
    <x v="0"/>
  </r>
  <r>
    <x v="240"/>
    <x v="0"/>
  </r>
  <r>
    <x v="241"/>
    <x v="0"/>
  </r>
  <r>
    <x v="242"/>
    <x v="0"/>
  </r>
  <r>
    <x v="243"/>
    <x v="0"/>
  </r>
  <r>
    <x v="244"/>
    <x v="0"/>
  </r>
  <r>
    <x v="245"/>
    <x v="0"/>
  </r>
  <r>
    <x v="246"/>
    <x v="0"/>
  </r>
  <r>
    <x v="247"/>
    <x v="0"/>
  </r>
  <r>
    <x v="248"/>
    <x v="0"/>
  </r>
  <r>
    <x v="249"/>
    <x v="0"/>
  </r>
  <r>
    <x v="250"/>
    <x v="0"/>
  </r>
  <r>
    <x v="251"/>
    <x v="0"/>
  </r>
  <r>
    <x v="252"/>
    <x v="0"/>
  </r>
  <r>
    <x v="253"/>
    <x v="0"/>
  </r>
  <r>
    <x v="254"/>
    <x v="0"/>
  </r>
  <r>
    <x v="255"/>
    <x v="0"/>
  </r>
  <r>
    <x v="256"/>
    <x v="0"/>
  </r>
  <r>
    <x v="257"/>
    <x v="0"/>
  </r>
  <r>
    <x v="258"/>
    <x v="0"/>
  </r>
  <r>
    <x v="259"/>
    <x v="0"/>
  </r>
  <r>
    <x v="260"/>
    <x v="0"/>
  </r>
  <r>
    <x v="261"/>
    <x v="0"/>
  </r>
  <r>
    <x v="262"/>
    <x v="0"/>
  </r>
  <r>
    <x v="263"/>
    <x v="0"/>
  </r>
  <r>
    <x v="264"/>
    <x v="0"/>
  </r>
  <r>
    <x v="265"/>
    <x v="0"/>
  </r>
  <r>
    <x v="266"/>
    <x v="0"/>
  </r>
  <r>
    <x v="267"/>
    <x v="0"/>
  </r>
  <r>
    <x v="268"/>
    <x v="0"/>
  </r>
  <r>
    <x v="269"/>
    <x v="0"/>
  </r>
  <r>
    <x v="270"/>
    <x v="0"/>
  </r>
  <r>
    <x v="271"/>
    <x v="0"/>
  </r>
  <r>
    <x v="272"/>
    <x v="0"/>
  </r>
  <r>
    <x v="273"/>
    <x v="0"/>
  </r>
  <r>
    <x v="274"/>
    <x v="0"/>
  </r>
  <r>
    <x v="275"/>
    <x v="0"/>
  </r>
  <r>
    <x v="276"/>
    <x v="0"/>
  </r>
  <r>
    <x v="277"/>
    <x v="0"/>
  </r>
  <r>
    <x v="278"/>
    <x v="0"/>
  </r>
  <r>
    <x v="279"/>
    <x v="0"/>
  </r>
  <r>
    <x v="280"/>
    <x v="0"/>
  </r>
  <r>
    <x v="281"/>
    <x v="0"/>
  </r>
  <r>
    <x v="282"/>
    <x v="0"/>
  </r>
  <r>
    <x v="283"/>
    <x v="0"/>
  </r>
  <r>
    <x v="284"/>
    <x v="0"/>
  </r>
  <r>
    <x v="285"/>
    <x v="0"/>
  </r>
  <r>
    <x v="286"/>
    <x v="0"/>
  </r>
  <r>
    <x v="287"/>
    <x v="0"/>
  </r>
  <r>
    <x v="288"/>
    <x v="0"/>
  </r>
  <r>
    <x v="289"/>
    <x v="0"/>
  </r>
  <r>
    <x v="290"/>
    <x v="0"/>
  </r>
  <r>
    <x v="291"/>
    <x v="0"/>
  </r>
  <r>
    <x v="292"/>
    <x v="0"/>
  </r>
  <r>
    <x v="293"/>
    <x v="0"/>
  </r>
  <r>
    <x v="294"/>
    <x v="0"/>
  </r>
  <r>
    <x v="295"/>
    <x v="0"/>
  </r>
  <r>
    <x v="296"/>
    <x v="0"/>
  </r>
  <r>
    <x v="297"/>
    <x v="0"/>
  </r>
  <r>
    <x v="298"/>
    <x v="0"/>
  </r>
  <r>
    <x v="299"/>
    <x v="0"/>
  </r>
  <r>
    <x v="300"/>
    <x v="0"/>
  </r>
  <r>
    <x v="301"/>
    <x v="0"/>
  </r>
  <r>
    <x v="302"/>
    <x v="0"/>
  </r>
  <r>
    <x v="303"/>
    <x v="0"/>
  </r>
  <r>
    <x v="304"/>
    <x v="0"/>
  </r>
  <r>
    <x v="305"/>
    <x v="0"/>
  </r>
  <r>
    <x v="306"/>
    <x v="0"/>
  </r>
  <r>
    <x v="307"/>
    <x v="0"/>
  </r>
  <r>
    <x v="308"/>
    <x v="0"/>
  </r>
  <r>
    <x v="309"/>
    <x v="0"/>
  </r>
  <r>
    <x v="310"/>
    <x v="0"/>
  </r>
  <r>
    <x v="311"/>
    <x v="0"/>
  </r>
  <r>
    <x v="312"/>
    <x v="0"/>
  </r>
  <r>
    <x v="313"/>
    <x v="0"/>
  </r>
  <r>
    <x v="314"/>
    <x v="0"/>
  </r>
  <r>
    <x v="315"/>
    <x v="0"/>
  </r>
  <r>
    <x v="316"/>
    <x v="0"/>
  </r>
  <r>
    <x v="317"/>
    <x v="0"/>
  </r>
  <r>
    <x v="318"/>
    <x v="0"/>
  </r>
  <r>
    <x v="319"/>
    <x v="0"/>
  </r>
  <r>
    <x v="320"/>
    <x v="0"/>
  </r>
  <r>
    <x v="321"/>
    <x v="0"/>
  </r>
  <r>
    <x v="322"/>
    <x v="0"/>
  </r>
  <r>
    <x v="323"/>
    <x v="0"/>
  </r>
  <r>
    <x v="324"/>
    <x v="0"/>
  </r>
  <r>
    <x v="325"/>
    <x v="0"/>
  </r>
  <r>
    <x v="326"/>
    <x v="0"/>
  </r>
  <r>
    <x v="327"/>
    <x v="0"/>
  </r>
  <r>
    <x v="328"/>
    <x v="0"/>
  </r>
  <r>
    <x v="329"/>
    <x v="0"/>
  </r>
  <r>
    <x v="330"/>
    <x v="0"/>
  </r>
  <r>
    <x v="331"/>
    <x v="0"/>
  </r>
  <r>
    <x v="332"/>
    <x v="0"/>
  </r>
  <r>
    <x v="333"/>
    <x v="0"/>
  </r>
  <r>
    <x v="334"/>
    <x v="0"/>
  </r>
  <r>
    <x v="335"/>
    <x v="0"/>
  </r>
  <r>
    <x v="336"/>
    <x v="0"/>
  </r>
  <r>
    <x v="337"/>
    <x v="0"/>
  </r>
  <r>
    <x v="338"/>
    <x v="0"/>
  </r>
  <r>
    <x v="339"/>
    <x v="0"/>
  </r>
  <r>
    <x v="340"/>
    <x v="0"/>
  </r>
  <r>
    <x v="341"/>
    <x v="0"/>
  </r>
  <r>
    <x v="342"/>
    <x v="0"/>
  </r>
  <r>
    <x v="343"/>
    <x v="0"/>
  </r>
  <r>
    <x v="344"/>
    <x v="0"/>
  </r>
  <r>
    <x v="345"/>
    <x v="0"/>
  </r>
  <r>
    <x v="346"/>
    <x v="0"/>
  </r>
  <r>
    <x v="347"/>
    <x v="0"/>
  </r>
  <r>
    <x v="348"/>
    <x v="0"/>
  </r>
  <r>
    <x v="349"/>
    <x v="0"/>
  </r>
  <r>
    <x v="350"/>
    <x v="0"/>
  </r>
  <r>
    <x v="351"/>
    <x v="0"/>
  </r>
  <r>
    <x v="352"/>
    <x v="0"/>
  </r>
  <r>
    <x v="353"/>
    <x v="0"/>
  </r>
  <r>
    <x v="354"/>
    <x v="0"/>
  </r>
  <r>
    <x v="355"/>
    <x v="0"/>
  </r>
  <r>
    <x v="356"/>
    <x v="0"/>
  </r>
  <r>
    <x v="357"/>
    <x v="0"/>
  </r>
  <r>
    <x v="358"/>
    <x v="0"/>
  </r>
  <r>
    <x v="359"/>
    <x v="0"/>
  </r>
  <r>
    <x v="360"/>
    <x v="0"/>
  </r>
  <r>
    <x v="361"/>
    <x v="0"/>
  </r>
  <r>
    <x v="362"/>
    <x v="0"/>
  </r>
  <r>
    <x v="363"/>
    <x v="0"/>
  </r>
  <r>
    <x v="364"/>
    <x v="0"/>
  </r>
  <r>
    <x v="365"/>
    <x v="0"/>
  </r>
  <r>
    <x v="366"/>
    <x v="0"/>
  </r>
  <r>
    <x v="367"/>
    <x v="0"/>
  </r>
  <r>
    <x v="368"/>
    <x v="0"/>
  </r>
  <r>
    <x v="369"/>
    <x v="0"/>
  </r>
  <r>
    <x v="370"/>
    <x v="0"/>
  </r>
  <r>
    <x v="371"/>
    <x v="0"/>
  </r>
  <r>
    <x v="372"/>
    <x v="0"/>
  </r>
  <r>
    <x v="373"/>
    <x v="0"/>
  </r>
  <r>
    <x v="374"/>
    <x v="0"/>
  </r>
  <r>
    <x v="375"/>
    <x v="0"/>
  </r>
  <r>
    <x v="376"/>
    <x v="0"/>
  </r>
  <r>
    <x v="377"/>
    <x v="0"/>
  </r>
  <r>
    <x v="378"/>
    <x v="0"/>
  </r>
  <r>
    <x v="379"/>
    <x v="0"/>
  </r>
  <r>
    <x v="380"/>
    <x v="0"/>
  </r>
  <r>
    <x v="381"/>
    <x v="0"/>
  </r>
  <r>
    <x v="382"/>
    <x v="0"/>
  </r>
  <r>
    <x v="383"/>
    <x v="0"/>
  </r>
  <r>
    <x v="384"/>
    <x v="0"/>
  </r>
  <r>
    <x v="385"/>
    <x v="0"/>
  </r>
  <r>
    <x v="386"/>
    <x v="0"/>
  </r>
  <r>
    <x v="387"/>
    <x v="0"/>
  </r>
  <r>
    <x v="388"/>
    <x v="0"/>
  </r>
  <r>
    <x v="389"/>
    <x v="0"/>
  </r>
  <r>
    <x v="390"/>
    <x v="0"/>
  </r>
  <r>
    <x v="391"/>
    <x v="0"/>
  </r>
  <r>
    <x v="392"/>
    <x v="0"/>
  </r>
  <r>
    <x v="393"/>
    <x v="0"/>
  </r>
  <r>
    <x v="394"/>
    <x v="0"/>
  </r>
  <r>
    <x v="395"/>
    <x v="0"/>
  </r>
  <r>
    <x v="396"/>
    <x v="0"/>
  </r>
  <r>
    <x v="397"/>
    <x v="0"/>
  </r>
  <r>
    <x v="398"/>
    <x v="0"/>
  </r>
  <r>
    <x v="399"/>
    <x v="0"/>
  </r>
  <r>
    <x v="400"/>
    <x v="0"/>
  </r>
  <r>
    <x v="401"/>
    <x v="0"/>
  </r>
  <r>
    <x v="402"/>
    <x v="0"/>
  </r>
  <r>
    <x v="403"/>
    <x v="0"/>
  </r>
  <r>
    <x v="404"/>
    <x v="0"/>
  </r>
  <r>
    <x v="405"/>
    <x v="0"/>
  </r>
  <r>
    <x v="406"/>
    <x v="0"/>
  </r>
  <r>
    <x v="407"/>
    <x v="0"/>
  </r>
  <r>
    <x v="408"/>
    <x v="0"/>
  </r>
  <r>
    <x v="409"/>
    <x v="0"/>
  </r>
  <r>
    <x v="410"/>
    <x v="0"/>
  </r>
  <r>
    <x v="411"/>
    <x v="0"/>
  </r>
  <r>
    <x v="412"/>
    <x v="0"/>
  </r>
  <r>
    <x v="413"/>
    <x v="0"/>
  </r>
  <r>
    <x v="414"/>
    <x v="0"/>
  </r>
  <r>
    <x v="415"/>
    <x v="0"/>
  </r>
  <r>
    <x v="416"/>
    <x v="0"/>
  </r>
  <r>
    <x v="417"/>
    <x v="0"/>
  </r>
  <r>
    <x v="418"/>
    <x v="0"/>
  </r>
  <r>
    <x v="419"/>
    <x v="0"/>
  </r>
  <r>
    <x v="420"/>
    <x v="0"/>
  </r>
  <r>
    <x v="421"/>
    <x v="0"/>
  </r>
  <r>
    <x v="422"/>
    <x v="0"/>
  </r>
  <r>
    <x v="423"/>
    <x v="0"/>
  </r>
  <r>
    <x v="424"/>
    <x v="0"/>
  </r>
  <r>
    <x v="425"/>
    <x v="0"/>
  </r>
  <r>
    <x v="426"/>
    <x v="0"/>
  </r>
  <r>
    <x v="427"/>
    <x v="0"/>
  </r>
  <r>
    <x v="428"/>
    <x v="0"/>
  </r>
  <r>
    <x v="429"/>
    <x v="0"/>
  </r>
  <r>
    <x v="430"/>
    <x v="0"/>
  </r>
  <r>
    <x v="431"/>
    <x v="0"/>
  </r>
  <r>
    <x v="432"/>
    <x v="0"/>
  </r>
  <r>
    <x v="433"/>
    <x v="0"/>
  </r>
  <r>
    <x v="434"/>
    <x v="0"/>
  </r>
  <r>
    <x v="435"/>
    <x v="0"/>
  </r>
  <r>
    <x v="436"/>
    <x v="0"/>
  </r>
  <r>
    <x v="437"/>
    <x v="0"/>
  </r>
  <r>
    <x v="438"/>
    <x v="0"/>
  </r>
  <r>
    <x v="439"/>
    <x v="0"/>
  </r>
  <r>
    <x v="440"/>
    <x v="0"/>
  </r>
  <r>
    <x v="441"/>
    <x v="0"/>
  </r>
  <r>
    <x v="442"/>
    <x v="0"/>
  </r>
  <r>
    <x v="443"/>
    <x v="0"/>
  </r>
  <r>
    <x v="444"/>
    <x v="0"/>
  </r>
  <r>
    <x v="445"/>
    <x v="0"/>
  </r>
  <r>
    <x v="446"/>
    <x v="0"/>
  </r>
  <r>
    <x v="447"/>
    <x v="0"/>
  </r>
  <r>
    <x v="448"/>
    <x v="0"/>
  </r>
  <r>
    <x v="449"/>
    <x v="0"/>
  </r>
  <r>
    <x v="450"/>
    <x v="0"/>
  </r>
  <r>
    <x v="451"/>
    <x v="0"/>
  </r>
  <r>
    <x v="452"/>
    <x v="0"/>
  </r>
  <r>
    <x v="453"/>
    <x v="0"/>
  </r>
  <r>
    <x v="454"/>
    <x v="0"/>
  </r>
  <r>
    <x v="455"/>
    <x v="0"/>
  </r>
  <r>
    <x v="456"/>
    <x v="0"/>
  </r>
  <r>
    <x v="457"/>
    <x v="0"/>
  </r>
  <r>
    <x v="458"/>
    <x v="0"/>
  </r>
  <r>
    <x v="459"/>
    <x v="0"/>
  </r>
  <r>
    <x v="460"/>
    <x v="0"/>
  </r>
  <r>
    <x v="461"/>
    <x v="0"/>
  </r>
  <r>
    <x v="462"/>
    <x v="0"/>
  </r>
  <r>
    <x v="463"/>
    <x v="0"/>
  </r>
  <r>
    <x v="464"/>
    <x v="0"/>
  </r>
  <r>
    <x v="465"/>
    <x v="0"/>
  </r>
  <r>
    <x v="466"/>
    <x v="0"/>
  </r>
  <r>
    <x v="467"/>
    <x v="0"/>
  </r>
  <r>
    <x v="468"/>
    <x v="0"/>
  </r>
  <r>
    <x v="469"/>
    <x v="0"/>
  </r>
  <r>
    <x v="470"/>
    <x v="0"/>
  </r>
  <r>
    <x v="471"/>
    <x v="0"/>
  </r>
  <r>
    <x v="472"/>
    <x v="0"/>
  </r>
  <r>
    <x v="473"/>
    <x v="0"/>
  </r>
  <r>
    <x v="474"/>
    <x v="0"/>
  </r>
  <r>
    <x v="475"/>
    <x v="0"/>
  </r>
  <r>
    <x v="476"/>
    <x v="0"/>
  </r>
  <r>
    <x v="477"/>
    <x v="0"/>
  </r>
  <r>
    <x v="478"/>
    <x v="0"/>
  </r>
  <r>
    <x v="479"/>
    <x v="0"/>
  </r>
  <r>
    <x v="480"/>
    <x v="0"/>
  </r>
  <r>
    <x v="481"/>
    <x v="0"/>
  </r>
  <r>
    <x v="482"/>
    <x v="0"/>
  </r>
  <r>
    <x v="483"/>
    <x v="0"/>
  </r>
  <r>
    <x v="484"/>
    <x v="0"/>
  </r>
  <r>
    <x v="485"/>
    <x v="0"/>
  </r>
  <r>
    <x v="486"/>
    <x v="0"/>
  </r>
  <r>
    <x v="487"/>
    <x v="0"/>
  </r>
  <r>
    <x v="488"/>
    <x v="0"/>
  </r>
  <r>
    <x v="489"/>
    <x v="0"/>
  </r>
  <r>
    <x v="490"/>
    <x v="0"/>
  </r>
  <r>
    <x v="491"/>
    <x v="0"/>
  </r>
  <r>
    <x v="492"/>
    <x v="0"/>
  </r>
  <r>
    <x v="493"/>
    <x v="0"/>
  </r>
  <r>
    <x v="494"/>
    <x v="0"/>
  </r>
  <r>
    <x v="495"/>
    <x v="0"/>
  </r>
  <r>
    <x v="496"/>
    <x v="0"/>
  </r>
  <r>
    <x v="497"/>
    <x v="0"/>
  </r>
  <r>
    <x v="498"/>
    <x v="0"/>
  </r>
  <r>
    <x v="499"/>
    <x v="0"/>
  </r>
  <r>
    <x v="500"/>
    <x v="0"/>
  </r>
  <r>
    <x v="501"/>
    <x v="0"/>
  </r>
  <r>
    <x v="502"/>
    <x v="0"/>
  </r>
  <r>
    <x v="503"/>
    <x v="0"/>
  </r>
  <r>
    <x v="504"/>
    <x v="0"/>
  </r>
  <r>
    <x v="505"/>
    <x v="0"/>
  </r>
  <r>
    <x v="506"/>
    <x v="0"/>
  </r>
  <r>
    <x v="507"/>
    <x v="0"/>
  </r>
  <r>
    <x v="508"/>
    <x v="0"/>
  </r>
  <r>
    <x v="509"/>
    <x v="0"/>
  </r>
  <r>
    <x v="510"/>
    <x v="0"/>
  </r>
  <r>
    <x v="511"/>
    <x v="0"/>
  </r>
  <r>
    <x v="512"/>
    <x v="0"/>
  </r>
  <r>
    <x v="513"/>
    <x v="0"/>
  </r>
  <r>
    <x v="514"/>
    <x v="0"/>
  </r>
  <r>
    <x v="515"/>
    <x v="0"/>
  </r>
  <r>
    <x v="516"/>
    <x v="0"/>
  </r>
  <r>
    <x v="517"/>
    <x v="0"/>
  </r>
  <r>
    <x v="518"/>
    <x v="0"/>
  </r>
  <r>
    <x v="519"/>
    <x v="0"/>
  </r>
  <r>
    <x v="520"/>
    <x v="0"/>
  </r>
  <r>
    <x v="521"/>
    <x v="0"/>
  </r>
  <r>
    <x v="522"/>
    <x v="0"/>
  </r>
  <r>
    <x v="523"/>
    <x v="0"/>
  </r>
  <r>
    <x v="524"/>
    <x v="0"/>
  </r>
  <r>
    <x v="525"/>
    <x v="0"/>
  </r>
  <r>
    <x v="526"/>
    <x v="0"/>
  </r>
  <r>
    <x v="527"/>
    <x v="0"/>
  </r>
  <r>
    <x v="528"/>
    <x v="0"/>
  </r>
  <r>
    <x v="529"/>
    <x v="0"/>
  </r>
  <r>
    <x v="530"/>
    <x v="0"/>
  </r>
  <r>
    <x v="531"/>
    <x v="0"/>
  </r>
  <r>
    <x v="532"/>
    <x v="0"/>
  </r>
  <r>
    <x v="533"/>
    <x v="0"/>
  </r>
  <r>
    <x v="534"/>
    <x v="0"/>
  </r>
  <r>
    <x v="535"/>
    <x v="0"/>
  </r>
  <r>
    <x v="536"/>
    <x v="0"/>
  </r>
  <r>
    <x v="537"/>
    <x v="0"/>
  </r>
  <r>
    <x v="538"/>
    <x v="0"/>
  </r>
  <r>
    <x v="539"/>
    <x v="0"/>
  </r>
  <r>
    <x v="540"/>
    <x v="0"/>
  </r>
  <r>
    <x v="541"/>
    <x v="0"/>
  </r>
  <r>
    <x v="542"/>
    <x v="0"/>
  </r>
  <r>
    <x v="543"/>
    <x v="0"/>
  </r>
  <r>
    <x v="544"/>
    <x v="0"/>
  </r>
  <r>
    <x v="545"/>
    <x v="0"/>
  </r>
  <r>
    <x v="546"/>
    <x v="0"/>
  </r>
  <r>
    <x v="547"/>
    <x v="0"/>
  </r>
  <r>
    <x v="548"/>
    <x v="0"/>
  </r>
  <r>
    <x v="549"/>
    <x v="0"/>
  </r>
  <r>
    <x v="550"/>
    <x v="0"/>
  </r>
  <r>
    <x v="551"/>
    <x v="0"/>
  </r>
  <r>
    <x v="552"/>
    <x v="0"/>
  </r>
  <r>
    <x v="553"/>
    <x v="0"/>
  </r>
  <r>
    <x v="554"/>
    <x v="0"/>
  </r>
  <r>
    <x v="555"/>
    <x v="0"/>
  </r>
  <r>
    <x v="556"/>
    <x v="0"/>
  </r>
  <r>
    <x v="557"/>
    <x v="0"/>
  </r>
  <r>
    <x v="558"/>
    <x v="0"/>
  </r>
  <r>
    <x v="559"/>
    <x v="0"/>
  </r>
  <r>
    <x v="560"/>
    <x v="0"/>
  </r>
  <r>
    <x v="561"/>
    <x v="0"/>
  </r>
  <r>
    <x v="562"/>
    <x v="0"/>
  </r>
  <r>
    <x v="563"/>
    <x v="0"/>
  </r>
  <r>
    <x v="564"/>
    <x v="0"/>
  </r>
  <r>
    <x v="565"/>
    <x v="0"/>
  </r>
  <r>
    <x v="566"/>
    <x v="0"/>
  </r>
  <r>
    <x v="567"/>
    <x v="0"/>
  </r>
  <r>
    <x v="568"/>
    <x v="0"/>
  </r>
  <r>
    <x v="569"/>
    <x v="0"/>
  </r>
  <r>
    <x v="570"/>
    <x v="0"/>
  </r>
  <r>
    <x v="571"/>
    <x v="0"/>
  </r>
  <r>
    <x v="572"/>
    <x v="0"/>
  </r>
  <r>
    <x v="573"/>
    <x v="0"/>
  </r>
  <r>
    <x v="574"/>
    <x v="0"/>
  </r>
  <r>
    <x v="575"/>
    <x v="0"/>
  </r>
  <r>
    <x v="576"/>
    <x v="0"/>
  </r>
  <r>
    <x v="577"/>
    <x v="0"/>
  </r>
  <r>
    <x v="578"/>
    <x v="0"/>
  </r>
  <r>
    <x v="579"/>
    <x v="0"/>
  </r>
  <r>
    <x v="580"/>
    <x v="0"/>
  </r>
  <r>
    <x v="581"/>
    <x v="0"/>
  </r>
  <r>
    <x v="582"/>
    <x v="0"/>
  </r>
  <r>
    <x v="583"/>
    <x v="0"/>
  </r>
  <r>
    <x v="584"/>
    <x v="0"/>
  </r>
  <r>
    <x v="585"/>
    <x v="0"/>
  </r>
  <r>
    <x v="586"/>
    <x v="0"/>
  </r>
  <r>
    <x v="587"/>
    <x v="0"/>
  </r>
  <r>
    <x v="588"/>
    <x v="0"/>
  </r>
  <r>
    <x v="589"/>
    <x v="0"/>
  </r>
  <r>
    <x v="590"/>
    <x v="0"/>
  </r>
  <r>
    <x v="591"/>
    <x v="0"/>
  </r>
  <r>
    <x v="592"/>
    <x v="0"/>
  </r>
  <r>
    <x v="593"/>
    <x v="0"/>
  </r>
  <r>
    <x v="594"/>
    <x v="0"/>
  </r>
  <r>
    <x v="595"/>
    <x v="0"/>
  </r>
  <r>
    <x v="596"/>
    <x v="0"/>
  </r>
  <r>
    <x v="597"/>
    <x v="0"/>
  </r>
  <r>
    <x v="598"/>
    <x v="0"/>
  </r>
  <r>
    <x v="599"/>
    <x v="0"/>
  </r>
  <r>
    <x v="600"/>
    <x v="0"/>
  </r>
  <r>
    <x v="601"/>
    <x v="0"/>
  </r>
  <r>
    <x v="602"/>
    <x v="0"/>
  </r>
  <r>
    <x v="603"/>
    <x v="0"/>
  </r>
  <r>
    <x v="604"/>
    <x v="0"/>
  </r>
  <r>
    <x v="605"/>
    <x v="0"/>
  </r>
  <r>
    <x v="606"/>
    <x v="0"/>
  </r>
  <r>
    <x v="607"/>
    <x v="0"/>
  </r>
  <r>
    <x v="608"/>
    <x v="0"/>
  </r>
  <r>
    <x v="609"/>
    <x v="0"/>
  </r>
  <r>
    <x v="610"/>
    <x v="0"/>
  </r>
  <r>
    <x v="611"/>
    <x v="0"/>
  </r>
  <r>
    <x v="612"/>
    <x v="0"/>
  </r>
  <r>
    <x v="613"/>
    <x v="0"/>
  </r>
  <r>
    <x v="614"/>
    <x v="0"/>
  </r>
  <r>
    <x v="615"/>
    <x v="0"/>
  </r>
  <r>
    <x v="616"/>
    <x v="0"/>
  </r>
  <r>
    <x v="617"/>
    <x v="0"/>
  </r>
  <r>
    <x v="618"/>
    <x v="0"/>
  </r>
  <r>
    <x v="619"/>
    <x v="0"/>
  </r>
  <r>
    <x v="620"/>
    <x v="0"/>
  </r>
  <r>
    <x v="621"/>
    <x v="0"/>
  </r>
  <r>
    <x v="622"/>
    <x v="0"/>
  </r>
  <r>
    <x v="623"/>
    <x v="0"/>
  </r>
  <r>
    <x v="624"/>
    <x v="0"/>
  </r>
  <r>
    <x v="625"/>
    <x v="0"/>
  </r>
  <r>
    <x v="626"/>
    <x v="0"/>
  </r>
  <r>
    <x v="627"/>
    <x v="0"/>
  </r>
  <r>
    <x v="628"/>
    <x v="0"/>
  </r>
  <r>
    <x v="629"/>
    <x v="0"/>
  </r>
  <r>
    <x v="630"/>
    <x v="0"/>
  </r>
  <r>
    <x v="631"/>
    <x v="0"/>
  </r>
  <r>
    <x v="632"/>
    <x v="0"/>
  </r>
  <r>
    <x v="633"/>
    <x v="0"/>
  </r>
  <r>
    <x v="634"/>
    <x v="0"/>
  </r>
  <r>
    <x v="635"/>
    <x v="0"/>
  </r>
  <r>
    <x v="636"/>
    <x v="0"/>
  </r>
  <r>
    <x v="637"/>
    <x v="0"/>
  </r>
  <r>
    <x v="638"/>
    <x v="0"/>
  </r>
  <r>
    <x v="639"/>
    <x v="0"/>
  </r>
  <r>
    <x v="640"/>
    <x v="0"/>
  </r>
  <r>
    <x v="641"/>
    <x v="0"/>
  </r>
  <r>
    <x v="642"/>
    <x v="0"/>
  </r>
  <r>
    <x v="643"/>
    <x v="0"/>
  </r>
  <r>
    <x v="644"/>
    <x v="0"/>
  </r>
  <r>
    <x v="645"/>
    <x v="0"/>
  </r>
  <r>
    <x v="646"/>
    <x v="0"/>
  </r>
  <r>
    <x v="647"/>
    <x v="0"/>
  </r>
  <r>
    <x v="648"/>
    <x v="0"/>
  </r>
  <r>
    <x v="649"/>
    <x v="0"/>
  </r>
  <r>
    <x v="650"/>
    <x v="0"/>
  </r>
  <r>
    <x v="651"/>
    <x v="0"/>
  </r>
  <r>
    <x v="652"/>
    <x v="0"/>
  </r>
  <r>
    <x v="653"/>
    <x v="0"/>
  </r>
  <r>
    <x v="654"/>
    <x v="0"/>
  </r>
  <r>
    <x v="655"/>
    <x v="0"/>
  </r>
  <r>
    <x v="656"/>
    <x v="0"/>
  </r>
  <r>
    <x v="657"/>
    <x v="0"/>
  </r>
  <r>
    <x v="658"/>
    <x v="0"/>
  </r>
  <r>
    <x v="659"/>
    <x v="0"/>
  </r>
  <r>
    <x v="660"/>
    <x v="0"/>
  </r>
  <r>
    <x v="661"/>
    <x v="0"/>
  </r>
  <r>
    <x v="662"/>
    <x v="0"/>
  </r>
  <r>
    <x v="663"/>
    <x v="0"/>
  </r>
  <r>
    <x v="664"/>
    <x v="0"/>
  </r>
  <r>
    <x v="665"/>
    <x v="0"/>
  </r>
  <r>
    <x v="666"/>
    <x v="0"/>
  </r>
  <r>
    <x v="667"/>
    <x v="0"/>
  </r>
  <r>
    <x v="668"/>
    <x v="0"/>
  </r>
  <r>
    <x v="669"/>
    <x v="0"/>
  </r>
  <r>
    <x v="670"/>
    <x v="0"/>
  </r>
  <r>
    <x v="671"/>
    <x v="0"/>
  </r>
  <r>
    <x v="672"/>
    <x v="0"/>
  </r>
  <r>
    <x v="673"/>
    <x v="0"/>
  </r>
  <r>
    <x v="674"/>
    <x v="0"/>
  </r>
  <r>
    <x v="675"/>
    <x v="0"/>
  </r>
  <r>
    <x v="676"/>
    <x v="0"/>
  </r>
  <r>
    <x v="677"/>
    <x v="0"/>
  </r>
  <r>
    <x v="678"/>
    <x v="0"/>
  </r>
  <r>
    <x v="679"/>
    <x v="0"/>
  </r>
  <r>
    <x v="680"/>
    <x v="0"/>
  </r>
  <r>
    <x v="681"/>
    <x v="0"/>
  </r>
  <r>
    <x v="682"/>
    <x v="0"/>
  </r>
  <r>
    <x v="683"/>
    <x v="0"/>
  </r>
  <r>
    <x v="684"/>
    <x v="0"/>
  </r>
  <r>
    <x v="685"/>
    <x v="0"/>
  </r>
  <r>
    <x v="686"/>
    <x v="0"/>
  </r>
  <r>
    <x v="687"/>
    <x v="0"/>
  </r>
  <r>
    <x v="688"/>
    <x v="0"/>
  </r>
  <r>
    <x v="689"/>
    <x v="0"/>
  </r>
  <r>
    <x v="690"/>
    <x v="0"/>
  </r>
  <r>
    <x v="691"/>
    <x v="0"/>
  </r>
  <r>
    <x v="692"/>
    <x v="0"/>
  </r>
  <r>
    <x v="693"/>
    <x v="0"/>
  </r>
  <r>
    <x v="694"/>
    <x v="0"/>
  </r>
  <r>
    <x v="695"/>
    <x v="0"/>
  </r>
  <r>
    <x v="696"/>
    <x v="0"/>
  </r>
  <r>
    <x v="697"/>
    <x v="0"/>
  </r>
  <r>
    <x v="698"/>
    <x v="0"/>
  </r>
  <r>
    <x v="699"/>
    <x v="0"/>
  </r>
  <r>
    <x v="700"/>
    <x v="0"/>
  </r>
  <r>
    <x v="701"/>
    <x v="0"/>
  </r>
  <r>
    <x v="702"/>
    <x v="0"/>
  </r>
  <r>
    <x v="703"/>
    <x v="0"/>
  </r>
  <r>
    <x v="704"/>
    <x v="0"/>
  </r>
  <r>
    <x v="705"/>
    <x v="0"/>
  </r>
  <r>
    <x v="706"/>
    <x v="0"/>
  </r>
  <r>
    <x v="707"/>
    <x v="0"/>
  </r>
  <r>
    <x v="708"/>
    <x v="0"/>
  </r>
  <r>
    <x v="709"/>
    <x v="0"/>
  </r>
  <r>
    <x v="710"/>
    <x v="0"/>
  </r>
  <r>
    <x v="711"/>
    <x v="0"/>
  </r>
  <r>
    <x v="712"/>
    <x v="0"/>
  </r>
  <r>
    <x v="713"/>
    <x v="0"/>
  </r>
  <r>
    <x v="714"/>
    <x v="0"/>
  </r>
  <r>
    <x v="715"/>
    <x v="0"/>
  </r>
  <r>
    <x v="716"/>
    <x v="0"/>
  </r>
  <r>
    <x v="717"/>
    <x v="0"/>
  </r>
  <r>
    <x v="718"/>
    <x v="0"/>
  </r>
  <r>
    <x v="719"/>
    <x v="0"/>
  </r>
  <r>
    <x v="720"/>
    <x v="0"/>
  </r>
  <r>
    <x v="721"/>
    <x v="0"/>
  </r>
  <r>
    <x v="722"/>
    <x v="0"/>
  </r>
  <r>
    <x v="723"/>
    <x v="0"/>
  </r>
  <r>
    <x v="724"/>
    <x v="0"/>
  </r>
  <r>
    <x v="725"/>
    <x v="0"/>
  </r>
  <r>
    <x v="726"/>
    <x v="0"/>
  </r>
  <r>
    <x v="727"/>
    <x v="0"/>
  </r>
  <r>
    <x v="728"/>
    <x v="0"/>
  </r>
  <r>
    <x v="729"/>
    <x v="0"/>
  </r>
  <r>
    <x v="730"/>
    <x v="0"/>
  </r>
  <r>
    <x v="731"/>
    <x v="0"/>
  </r>
  <r>
    <x v="732"/>
    <x v="0"/>
  </r>
  <r>
    <x v="733"/>
    <x v="0"/>
  </r>
  <r>
    <x v="734"/>
    <x v="0"/>
  </r>
  <r>
    <x v="735"/>
    <x v="0"/>
  </r>
  <r>
    <x v="736"/>
    <x v="0"/>
  </r>
  <r>
    <x v="737"/>
    <x v="0"/>
  </r>
  <r>
    <x v="738"/>
    <x v="0"/>
  </r>
  <r>
    <x v="739"/>
    <x v="0"/>
  </r>
  <r>
    <x v="740"/>
    <x v="0"/>
  </r>
  <r>
    <x v="741"/>
    <x v="0"/>
  </r>
  <r>
    <x v="742"/>
    <x v="0"/>
  </r>
  <r>
    <x v="743"/>
    <x v="0"/>
  </r>
  <r>
    <x v="744"/>
    <x v="0"/>
  </r>
  <r>
    <x v="745"/>
    <x v="0"/>
  </r>
  <r>
    <x v="746"/>
    <x v="0"/>
  </r>
  <r>
    <x v="747"/>
    <x v="0"/>
  </r>
  <r>
    <x v="748"/>
    <x v="0"/>
  </r>
  <r>
    <x v="749"/>
    <x v="0"/>
  </r>
  <r>
    <x v="750"/>
    <x v="0"/>
  </r>
  <r>
    <x v="751"/>
    <x v="0"/>
  </r>
  <r>
    <x v="752"/>
    <x v="0"/>
  </r>
  <r>
    <x v="753"/>
    <x v="0"/>
  </r>
  <r>
    <x v="754"/>
    <x v="0"/>
  </r>
  <r>
    <x v="755"/>
    <x v="0"/>
  </r>
  <r>
    <x v="756"/>
    <x v="0"/>
  </r>
  <r>
    <x v="757"/>
    <x v="0"/>
  </r>
  <r>
    <x v="758"/>
    <x v="0"/>
  </r>
  <r>
    <x v="759"/>
    <x v="0"/>
  </r>
  <r>
    <x v="760"/>
    <x v="0"/>
  </r>
  <r>
    <x v="761"/>
    <x v="0"/>
  </r>
  <r>
    <x v="762"/>
    <x v="0"/>
  </r>
  <r>
    <x v="763"/>
    <x v="0"/>
  </r>
  <r>
    <x v="764"/>
    <x v="0"/>
  </r>
  <r>
    <x v="765"/>
    <x v="0"/>
  </r>
  <r>
    <x v="766"/>
    <x v="0"/>
  </r>
  <r>
    <x v="767"/>
    <x v="0"/>
  </r>
  <r>
    <x v="768"/>
    <x v="0"/>
  </r>
  <r>
    <x v="769"/>
    <x v="0"/>
  </r>
  <r>
    <x v="770"/>
    <x v="0"/>
  </r>
  <r>
    <x v="771"/>
    <x v="0"/>
  </r>
  <r>
    <x v="772"/>
    <x v="0"/>
  </r>
  <r>
    <x v="773"/>
    <x v="0"/>
  </r>
  <r>
    <x v="774"/>
    <x v="0"/>
  </r>
  <r>
    <x v="775"/>
    <x v="0"/>
  </r>
  <r>
    <x v="776"/>
    <x v="0"/>
  </r>
  <r>
    <x v="777"/>
    <x v="0"/>
  </r>
  <r>
    <x v="778"/>
    <x v="0"/>
  </r>
  <r>
    <x v="779"/>
    <x v="0"/>
  </r>
  <r>
    <x v="780"/>
    <x v="0"/>
  </r>
  <r>
    <x v="781"/>
    <x v="0"/>
  </r>
  <r>
    <x v="782"/>
    <x v="0"/>
  </r>
  <r>
    <x v="783"/>
    <x v="0"/>
  </r>
  <r>
    <x v="784"/>
    <x v="0"/>
  </r>
  <r>
    <x v="785"/>
    <x v="0"/>
  </r>
  <r>
    <x v="786"/>
    <x v="0"/>
  </r>
  <r>
    <x v="787"/>
    <x v="0"/>
  </r>
  <r>
    <x v="788"/>
    <x v="0"/>
  </r>
  <r>
    <x v="789"/>
    <x v="0"/>
  </r>
  <r>
    <x v="790"/>
    <x v="0"/>
  </r>
  <r>
    <x v="791"/>
    <x v="0"/>
  </r>
  <r>
    <x v="792"/>
    <x v="0"/>
  </r>
  <r>
    <x v="793"/>
    <x v="0"/>
  </r>
  <r>
    <x v="794"/>
    <x v="0"/>
  </r>
  <r>
    <x v="795"/>
    <x v="0"/>
  </r>
  <r>
    <x v="796"/>
    <x v="0"/>
  </r>
  <r>
    <x v="797"/>
    <x v="0"/>
  </r>
  <r>
    <x v="798"/>
    <x v="0"/>
  </r>
  <r>
    <x v="799"/>
    <x v="0"/>
  </r>
  <r>
    <x v="800"/>
    <x v="0"/>
  </r>
  <r>
    <x v="801"/>
    <x v="0"/>
  </r>
  <r>
    <x v="802"/>
    <x v="0"/>
  </r>
  <r>
    <x v="803"/>
    <x v="0"/>
  </r>
  <r>
    <x v="804"/>
    <x v="0"/>
  </r>
  <r>
    <x v="805"/>
    <x v="0"/>
  </r>
  <r>
    <x v="806"/>
    <x v="0"/>
  </r>
  <r>
    <x v="807"/>
    <x v="0"/>
  </r>
  <r>
    <x v="808"/>
    <x v="0"/>
  </r>
  <r>
    <x v="809"/>
    <x v="0"/>
  </r>
  <r>
    <x v="810"/>
    <x v="0"/>
  </r>
  <r>
    <x v="811"/>
    <x v="0"/>
  </r>
  <r>
    <x v="812"/>
    <x v="0"/>
  </r>
  <r>
    <x v="813"/>
    <x v="0"/>
  </r>
  <r>
    <x v="814"/>
    <x v="0"/>
  </r>
  <r>
    <x v="815"/>
    <x v="0"/>
  </r>
  <r>
    <x v="816"/>
    <x v="0"/>
  </r>
  <r>
    <x v="817"/>
    <x v="0"/>
  </r>
  <r>
    <x v="818"/>
    <x v="0"/>
  </r>
  <r>
    <x v="819"/>
    <x v="0"/>
  </r>
  <r>
    <x v="820"/>
    <x v="0"/>
  </r>
  <r>
    <x v="821"/>
    <x v="0"/>
  </r>
  <r>
    <x v="822"/>
    <x v="0"/>
  </r>
  <r>
    <x v="823"/>
    <x v="0"/>
  </r>
  <r>
    <x v="824"/>
    <x v="0"/>
  </r>
  <r>
    <x v="825"/>
    <x v="0"/>
  </r>
  <r>
    <x v="826"/>
    <x v="0"/>
  </r>
  <r>
    <x v="827"/>
    <x v="0"/>
  </r>
  <r>
    <x v="828"/>
    <x v="0"/>
  </r>
  <r>
    <x v="829"/>
    <x v="0"/>
  </r>
  <r>
    <x v="830"/>
    <x v="0"/>
  </r>
  <r>
    <x v="831"/>
    <x v="0"/>
  </r>
  <r>
    <x v="832"/>
    <x v="0"/>
  </r>
  <r>
    <x v="833"/>
    <x v="0"/>
  </r>
  <r>
    <x v="834"/>
    <x v="0"/>
  </r>
  <r>
    <x v="835"/>
    <x v="0"/>
  </r>
  <r>
    <x v="836"/>
    <x v="0"/>
  </r>
  <r>
    <x v="837"/>
    <x v="0"/>
  </r>
  <r>
    <x v="838"/>
    <x v="0"/>
  </r>
  <r>
    <x v="839"/>
    <x v="0"/>
  </r>
  <r>
    <x v="840"/>
    <x v="0"/>
  </r>
  <r>
    <x v="841"/>
    <x v="0"/>
  </r>
  <r>
    <x v="842"/>
    <x v="0"/>
  </r>
  <r>
    <x v="843"/>
    <x v="0"/>
  </r>
  <r>
    <x v="844"/>
    <x v="0"/>
  </r>
  <r>
    <x v="845"/>
    <x v="0"/>
  </r>
  <r>
    <x v="846"/>
    <x v="0"/>
  </r>
  <r>
    <x v="847"/>
    <x v="0"/>
  </r>
  <r>
    <x v="848"/>
    <x v="0"/>
  </r>
  <r>
    <x v="849"/>
    <x v="0"/>
  </r>
  <r>
    <x v="850"/>
    <x v="0"/>
  </r>
  <r>
    <x v="851"/>
    <x v="0"/>
  </r>
  <r>
    <x v="852"/>
    <x v="0"/>
  </r>
  <r>
    <x v="853"/>
    <x v="0"/>
  </r>
  <r>
    <x v="854"/>
    <x v="0"/>
  </r>
  <r>
    <x v="855"/>
    <x v="0"/>
  </r>
  <r>
    <x v="856"/>
    <x v="0"/>
  </r>
  <r>
    <x v="857"/>
    <x v="0"/>
  </r>
  <r>
    <x v="858"/>
    <x v="0"/>
  </r>
  <r>
    <x v="859"/>
    <x v="0"/>
  </r>
  <r>
    <x v="860"/>
    <x v="0"/>
  </r>
  <r>
    <x v="861"/>
    <x v="0"/>
  </r>
  <r>
    <x v="862"/>
    <x v="0"/>
  </r>
  <r>
    <x v="863"/>
    <x v="0"/>
  </r>
  <r>
    <x v="864"/>
    <x v="0"/>
  </r>
  <r>
    <x v="865"/>
    <x v="0"/>
  </r>
  <r>
    <x v="866"/>
    <x v="0"/>
  </r>
  <r>
    <x v="867"/>
    <x v="0"/>
  </r>
  <r>
    <x v="868"/>
    <x v="0"/>
  </r>
  <r>
    <x v="869"/>
    <x v="0"/>
  </r>
  <r>
    <x v="870"/>
    <x v="0"/>
  </r>
  <r>
    <x v="871"/>
    <x v="0"/>
  </r>
  <r>
    <x v="872"/>
    <x v="0"/>
  </r>
  <r>
    <x v="873"/>
    <x v="0"/>
  </r>
  <r>
    <x v="874"/>
    <x v="0"/>
  </r>
  <r>
    <x v="875"/>
    <x v="0"/>
  </r>
  <r>
    <x v="876"/>
    <x v="0"/>
  </r>
  <r>
    <x v="877"/>
    <x v="0"/>
  </r>
  <r>
    <x v="878"/>
    <x v="0"/>
  </r>
  <r>
    <x v="879"/>
    <x v="0"/>
  </r>
  <r>
    <x v="880"/>
    <x v="0"/>
  </r>
  <r>
    <x v="881"/>
    <x v="0"/>
  </r>
  <r>
    <x v="882"/>
    <x v="0"/>
  </r>
  <r>
    <x v="883"/>
    <x v="0"/>
  </r>
  <r>
    <x v="884"/>
    <x v="0"/>
  </r>
  <r>
    <x v="885"/>
    <x v="0"/>
  </r>
  <r>
    <x v="886"/>
    <x v="0"/>
  </r>
  <r>
    <x v="887"/>
    <x v="0"/>
  </r>
  <r>
    <x v="888"/>
    <x v="0"/>
  </r>
  <r>
    <x v="889"/>
    <x v="0"/>
  </r>
  <r>
    <x v="890"/>
    <x v="0"/>
  </r>
  <r>
    <x v="891"/>
    <x v="0"/>
  </r>
  <r>
    <x v="892"/>
    <x v="0"/>
  </r>
  <r>
    <x v="893"/>
    <x v="0"/>
  </r>
  <r>
    <x v="894"/>
    <x v="0"/>
  </r>
  <r>
    <x v="895"/>
    <x v="0"/>
  </r>
  <r>
    <x v="896"/>
    <x v="0"/>
  </r>
  <r>
    <x v="897"/>
    <x v="0"/>
  </r>
  <r>
    <x v="898"/>
    <x v="0"/>
  </r>
  <r>
    <x v="899"/>
    <x v="0"/>
  </r>
  <r>
    <x v="900"/>
    <x v="0"/>
  </r>
  <r>
    <x v="901"/>
    <x v="0"/>
  </r>
  <r>
    <x v="902"/>
    <x v="0"/>
  </r>
  <r>
    <x v="903"/>
    <x v="0"/>
  </r>
  <r>
    <x v="904"/>
    <x v="0"/>
  </r>
  <r>
    <x v="905"/>
    <x v="0"/>
  </r>
  <r>
    <x v="906"/>
    <x v="0"/>
  </r>
  <r>
    <x v="907"/>
    <x v="0"/>
  </r>
  <r>
    <x v="908"/>
    <x v="0"/>
  </r>
  <r>
    <x v="909"/>
    <x v="0"/>
  </r>
  <r>
    <x v="910"/>
    <x v="0"/>
  </r>
  <r>
    <x v="911"/>
    <x v="0"/>
  </r>
  <r>
    <x v="912"/>
    <x v="0"/>
  </r>
  <r>
    <x v="913"/>
    <x v="0"/>
  </r>
  <r>
    <x v="914"/>
    <x v="0"/>
  </r>
  <r>
    <x v="915"/>
    <x v="0"/>
  </r>
  <r>
    <x v="916"/>
    <x v="0"/>
  </r>
  <r>
    <x v="917"/>
    <x v="0"/>
  </r>
  <r>
    <x v="918"/>
    <x v="0"/>
  </r>
  <r>
    <x v="919"/>
    <x v="0"/>
  </r>
  <r>
    <x v="920"/>
    <x v="0"/>
  </r>
  <r>
    <x v="921"/>
    <x v="0"/>
  </r>
  <r>
    <x v="922"/>
    <x v="0"/>
  </r>
  <r>
    <x v="923"/>
    <x v="0"/>
  </r>
  <r>
    <x v="924"/>
    <x v="0"/>
  </r>
  <r>
    <x v="925"/>
    <x v="0"/>
  </r>
  <r>
    <x v="926"/>
    <x v="0"/>
  </r>
  <r>
    <x v="927"/>
    <x v="0"/>
  </r>
  <r>
    <x v="928"/>
    <x v="0"/>
  </r>
  <r>
    <x v="929"/>
    <x v="0"/>
  </r>
  <r>
    <x v="930"/>
    <x v="0"/>
  </r>
  <r>
    <x v="931"/>
    <x v="0"/>
  </r>
  <r>
    <x v="932"/>
    <x v="0"/>
  </r>
  <r>
    <x v="933"/>
    <x v="0"/>
  </r>
  <r>
    <x v="934"/>
    <x v="0"/>
  </r>
  <r>
    <x v="935"/>
    <x v="0"/>
  </r>
  <r>
    <x v="936"/>
    <x v="0"/>
  </r>
  <r>
    <x v="937"/>
    <x v="0"/>
  </r>
  <r>
    <x v="938"/>
    <x v="0"/>
  </r>
  <r>
    <x v="939"/>
    <x v="0"/>
  </r>
  <r>
    <x v="940"/>
    <x v="0"/>
  </r>
  <r>
    <x v="941"/>
    <x v="0"/>
  </r>
  <r>
    <x v="942"/>
    <x v="0"/>
  </r>
  <r>
    <x v="943"/>
    <x v="0"/>
  </r>
  <r>
    <x v="944"/>
    <x v="0"/>
  </r>
  <r>
    <x v="945"/>
    <x v="0"/>
  </r>
  <r>
    <x v="946"/>
    <x v="0"/>
  </r>
  <r>
    <x v="947"/>
    <x v="0"/>
  </r>
  <r>
    <x v="948"/>
    <x v="0"/>
  </r>
  <r>
    <x v="949"/>
    <x v="0"/>
  </r>
  <r>
    <x v="950"/>
    <x v="0"/>
  </r>
  <r>
    <x v="951"/>
    <x v="0"/>
  </r>
  <r>
    <x v="952"/>
    <x v="0"/>
  </r>
  <r>
    <x v="953"/>
    <x v="0"/>
  </r>
  <r>
    <x v="954"/>
    <x v="0"/>
  </r>
  <r>
    <x v="955"/>
    <x v="0"/>
  </r>
  <r>
    <x v="956"/>
    <x v="0"/>
  </r>
  <r>
    <x v="957"/>
    <x v="0"/>
  </r>
  <r>
    <x v="958"/>
    <x v="0"/>
  </r>
  <r>
    <x v="959"/>
    <x v="0"/>
  </r>
  <r>
    <x v="960"/>
    <x v="0"/>
  </r>
  <r>
    <x v="961"/>
    <x v="0"/>
  </r>
  <r>
    <x v="962"/>
    <x v="0"/>
  </r>
  <r>
    <x v="963"/>
    <x v="0"/>
  </r>
  <r>
    <x v="964"/>
    <x v="0"/>
  </r>
  <r>
    <x v="965"/>
    <x v="0"/>
  </r>
  <r>
    <x v="966"/>
    <x v="0"/>
  </r>
  <r>
    <x v="967"/>
    <x v="0"/>
  </r>
  <r>
    <x v="968"/>
    <x v="0"/>
  </r>
  <r>
    <x v="969"/>
    <x v="0"/>
  </r>
  <r>
    <x v="970"/>
    <x v="0"/>
  </r>
  <r>
    <x v="971"/>
    <x v="0"/>
  </r>
  <r>
    <x v="972"/>
    <x v="0"/>
  </r>
  <r>
    <x v="973"/>
    <x v="0"/>
  </r>
  <r>
    <x v="974"/>
    <x v="0"/>
  </r>
  <r>
    <x v="975"/>
    <x v="0"/>
  </r>
  <r>
    <x v="976"/>
    <x v="0"/>
  </r>
  <r>
    <x v="977"/>
    <x v="0"/>
  </r>
  <r>
    <x v="978"/>
    <x v="0"/>
  </r>
  <r>
    <x v="979"/>
    <x v="0"/>
  </r>
  <r>
    <x v="980"/>
    <x v="0"/>
  </r>
  <r>
    <x v="981"/>
    <x v="0"/>
  </r>
  <r>
    <x v="982"/>
    <x v="0"/>
  </r>
  <r>
    <x v="983"/>
    <x v="0"/>
  </r>
  <r>
    <x v="984"/>
    <x v="0"/>
  </r>
  <r>
    <x v="985"/>
    <x v="0"/>
  </r>
  <r>
    <x v="986"/>
    <x v="0"/>
  </r>
  <r>
    <x v="987"/>
    <x v="0"/>
  </r>
  <r>
    <x v="988"/>
    <x v="0"/>
  </r>
  <r>
    <x v="989"/>
    <x v="0"/>
  </r>
  <r>
    <x v="990"/>
    <x v="0"/>
  </r>
  <r>
    <x v="991"/>
    <x v="0"/>
  </r>
  <r>
    <x v="992"/>
    <x v="0"/>
  </r>
  <r>
    <x v="993"/>
    <x v="0"/>
  </r>
  <r>
    <x v="994"/>
    <x v="0"/>
  </r>
  <r>
    <x v="995"/>
    <x v="0"/>
  </r>
  <r>
    <x v="996"/>
    <x v="0"/>
  </r>
  <r>
    <x v="997"/>
    <x v="0"/>
  </r>
  <r>
    <x v="998"/>
    <x v="0"/>
  </r>
  <r>
    <x v="999"/>
    <x v="0"/>
  </r>
  <r>
    <x v="1000"/>
    <x v="0"/>
  </r>
  <r>
    <x v="1001"/>
    <x v="0"/>
  </r>
  <r>
    <x v="1002"/>
    <x v="0"/>
  </r>
  <r>
    <x v="1003"/>
    <x v="0"/>
  </r>
  <r>
    <x v="1004"/>
    <x v="0"/>
  </r>
  <r>
    <x v="1005"/>
    <x v="0"/>
  </r>
  <r>
    <x v="1006"/>
    <x v="0"/>
  </r>
  <r>
    <x v="1007"/>
    <x v="0"/>
  </r>
  <r>
    <x v="1008"/>
    <x v="0"/>
  </r>
  <r>
    <x v="1009"/>
    <x v="0"/>
  </r>
  <r>
    <x v="1010"/>
    <x v="0"/>
  </r>
  <r>
    <x v="1011"/>
    <x v="0"/>
  </r>
  <r>
    <x v="1012"/>
    <x v="0"/>
  </r>
  <r>
    <x v="1013"/>
    <x v="0"/>
  </r>
  <r>
    <x v="1014"/>
    <x v="0"/>
  </r>
  <r>
    <x v="1015"/>
    <x v="0"/>
  </r>
  <r>
    <x v="1016"/>
    <x v="0"/>
  </r>
  <r>
    <x v="1017"/>
    <x v="0"/>
  </r>
  <r>
    <x v="1018"/>
    <x v="0"/>
  </r>
  <r>
    <x v="1019"/>
    <x v="0"/>
  </r>
  <r>
    <x v="1020"/>
    <x v="0"/>
  </r>
  <r>
    <x v="1021"/>
    <x v="0"/>
  </r>
  <r>
    <x v="1022"/>
    <x v="0"/>
  </r>
  <r>
    <x v="1023"/>
    <x v="0"/>
  </r>
  <r>
    <x v="1024"/>
    <x v="0"/>
  </r>
  <r>
    <x v="1025"/>
    <x v="0"/>
  </r>
  <r>
    <x v="1026"/>
    <x v="0"/>
  </r>
  <r>
    <x v="1027"/>
    <x v="0"/>
  </r>
  <r>
    <x v="1028"/>
    <x v="0"/>
  </r>
  <r>
    <x v="1029"/>
    <x v="0"/>
  </r>
  <r>
    <x v="1030"/>
    <x v="0"/>
  </r>
  <r>
    <x v="1031"/>
    <x v="0"/>
  </r>
  <r>
    <x v="1032"/>
    <x v="0"/>
  </r>
  <r>
    <x v="1033"/>
    <x v="0"/>
  </r>
  <r>
    <x v="1034"/>
    <x v="0"/>
  </r>
  <r>
    <x v="1035"/>
    <x v="0"/>
  </r>
  <r>
    <x v="1036"/>
    <x v="0"/>
  </r>
  <r>
    <x v="1037"/>
    <x v="0"/>
  </r>
  <r>
    <x v="1038"/>
    <x v="0"/>
  </r>
  <r>
    <x v="1039"/>
    <x v="0"/>
  </r>
  <r>
    <x v="1040"/>
    <x v="0"/>
  </r>
  <r>
    <x v="1041"/>
    <x v="0"/>
  </r>
  <r>
    <x v="1042"/>
    <x v="0"/>
  </r>
  <r>
    <x v="1043"/>
    <x v="0"/>
  </r>
  <r>
    <x v="1044"/>
    <x v="0"/>
  </r>
  <r>
    <x v="1045"/>
    <x v="0"/>
  </r>
  <r>
    <x v="1046"/>
    <x v="0"/>
  </r>
  <r>
    <x v="1047"/>
    <x v="0"/>
  </r>
  <r>
    <x v="1048"/>
    <x v="0"/>
  </r>
  <r>
    <x v="1049"/>
    <x v="0"/>
  </r>
  <r>
    <x v="1050"/>
    <x v="0"/>
  </r>
  <r>
    <x v="1051"/>
    <x v="0"/>
  </r>
  <r>
    <x v="1052"/>
    <x v="0"/>
  </r>
  <r>
    <x v="1053"/>
    <x v="0"/>
  </r>
  <r>
    <x v="1054"/>
    <x v="0"/>
  </r>
  <r>
    <x v="1055"/>
    <x v="0"/>
  </r>
  <r>
    <x v="1056"/>
    <x v="0"/>
  </r>
  <r>
    <x v="1057"/>
    <x v="0"/>
  </r>
  <r>
    <x v="1058"/>
    <x v="0"/>
  </r>
  <r>
    <x v="1059"/>
    <x v="0"/>
  </r>
  <r>
    <x v="1060"/>
    <x v="0"/>
  </r>
  <r>
    <x v="1061"/>
    <x v="0"/>
  </r>
  <r>
    <x v="1062"/>
    <x v="0"/>
  </r>
  <r>
    <x v="1063"/>
    <x v="0"/>
  </r>
  <r>
    <x v="1064"/>
    <x v="0"/>
  </r>
  <r>
    <x v="1065"/>
    <x v="0"/>
  </r>
  <r>
    <x v="1066"/>
    <x v="0"/>
  </r>
  <r>
    <x v="1067"/>
    <x v="0"/>
  </r>
  <r>
    <x v="1068"/>
    <x v="0"/>
  </r>
  <r>
    <x v="1069"/>
    <x v="0"/>
  </r>
  <r>
    <x v="1070"/>
    <x v="0"/>
  </r>
  <r>
    <x v="1071"/>
    <x v="0"/>
  </r>
  <r>
    <x v="1072"/>
    <x v="0"/>
  </r>
  <r>
    <x v="1073"/>
    <x v="0"/>
  </r>
  <r>
    <x v="1074"/>
    <x v="0"/>
  </r>
  <r>
    <x v="1075"/>
    <x v="0"/>
  </r>
  <r>
    <x v="1076"/>
    <x v="0"/>
  </r>
  <r>
    <x v="1077"/>
    <x v="0"/>
  </r>
  <r>
    <x v="1078"/>
    <x v="0"/>
  </r>
  <r>
    <x v="1079"/>
    <x v="0"/>
  </r>
  <r>
    <x v="1080"/>
    <x v="0"/>
  </r>
  <r>
    <x v="1081"/>
    <x v="0"/>
  </r>
  <r>
    <x v="1082"/>
    <x v="0"/>
  </r>
  <r>
    <x v="1083"/>
    <x v="0"/>
  </r>
  <r>
    <x v="1084"/>
    <x v="0"/>
  </r>
  <r>
    <x v="1085"/>
    <x v="0"/>
  </r>
  <r>
    <x v="1086"/>
    <x v="0"/>
  </r>
  <r>
    <x v="1087"/>
    <x v="0"/>
  </r>
  <r>
    <x v="1088"/>
    <x v="0"/>
  </r>
  <r>
    <x v="1089"/>
    <x v="0"/>
  </r>
  <r>
    <x v="1090"/>
    <x v="0"/>
  </r>
  <r>
    <x v="1091"/>
    <x v="0"/>
  </r>
  <r>
    <x v="1092"/>
    <x v="0"/>
  </r>
  <r>
    <x v="1093"/>
    <x v="0"/>
  </r>
  <r>
    <x v="1094"/>
    <x v="0"/>
  </r>
  <r>
    <x v="1095"/>
    <x v="0"/>
  </r>
  <r>
    <x v="1096"/>
    <x v="0"/>
  </r>
  <r>
    <x v="1097"/>
    <x v="0"/>
  </r>
  <r>
    <x v="1098"/>
    <x v="0"/>
  </r>
  <r>
    <x v="1099"/>
    <x v="0"/>
  </r>
  <r>
    <x v="1100"/>
    <x v="0"/>
  </r>
  <r>
    <x v="1101"/>
    <x v="0"/>
  </r>
  <r>
    <x v="1102"/>
    <x v="0"/>
  </r>
  <r>
    <x v="1103"/>
    <x v="0"/>
  </r>
  <r>
    <x v="1104"/>
    <x v="0"/>
  </r>
  <r>
    <x v="1105"/>
    <x v="0"/>
  </r>
  <r>
    <x v="1106"/>
    <x v="0"/>
  </r>
  <r>
    <x v="1107"/>
    <x v="0"/>
  </r>
  <r>
    <x v="1108"/>
    <x v="0"/>
  </r>
  <r>
    <x v="1109"/>
    <x v="0"/>
  </r>
  <r>
    <x v="1110"/>
    <x v="0"/>
  </r>
  <r>
    <x v="1111"/>
    <x v="0"/>
  </r>
  <r>
    <x v="1112"/>
    <x v="0"/>
  </r>
  <r>
    <x v="1113"/>
    <x v="0"/>
  </r>
  <r>
    <x v="1114"/>
    <x v="0"/>
  </r>
  <r>
    <x v="1115"/>
    <x v="0"/>
  </r>
  <r>
    <x v="1116"/>
    <x v="0"/>
  </r>
  <r>
    <x v="1117"/>
    <x v="0"/>
  </r>
  <r>
    <x v="1118"/>
    <x v="0"/>
  </r>
  <r>
    <x v="1119"/>
    <x v="0"/>
  </r>
  <r>
    <x v="1120"/>
    <x v="0"/>
  </r>
  <r>
    <x v="1121"/>
    <x v="0"/>
  </r>
  <r>
    <x v="1122"/>
    <x v="0"/>
  </r>
  <r>
    <x v="1123"/>
    <x v="0"/>
  </r>
  <r>
    <x v="1124"/>
    <x v="0"/>
  </r>
  <r>
    <x v="1125"/>
    <x v="0"/>
  </r>
  <r>
    <x v="1126"/>
    <x v="0"/>
  </r>
  <r>
    <x v="1127"/>
    <x v="0"/>
  </r>
  <r>
    <x v="1128"/>
    <x v="0"/>
  </r>
  <r>
    <x v="1129"/>
    <x v="0"/>
  </r>
  <r>
    <x v="1130"/>
    <x v="0"/>
  </r>
  <r>
    <x v="1131"/>
    <x v="0"/>
  </r>
  <r>
    <x v="1132"/>
    <x v="0"/>
  </r>
  <r>
    <x v="1133"/>
    <x v="0"/>
  </r>
  <r>
    <x v="1134"/>
    <x v="0"/>
  </r>
  <r>
    <x v="1135"/>
    <x v="0"/>
  </r>
  <r>
    <x v="1136"/>
    <x v="0"/>
  </r>
  <r>
    <x v="1137"/>
    <x v="0"/>
  </r>
  <r>
    <x v="1138"/>
    <x v="0"/>
  </r>
  <r>
    <x v="1139"/>
    <x v="0"/>
  </r>
  <r>
    <x v="1140"/>
    <x v="0"/>
  </r>
  <r>
    <x v="1141"/>
    <x v="0"/>
  </r>
  <r>
    <x v="1142"/>
    <x v="0"/>
  </r>
  <r>
    <x v="1143"/>
    <x v="0"/>
  </r>
  <r>
    <x v="1144"/>
    <x v="0"/>
  </r>
  <r>
    <x v="1145"/>
    <x v="0"/>
  </r>
  <r>
    <x v="1146"/>
    <x v="0"/>
  </r>
  <r>
    <x v="1147"/>
    <x v="0"/>
  </r>
  <r>
    <x v="1148"/>
    <x v="0"/>
  </r>
  <r>
    <x v="1149"/>
    <x v="0"/>
  </r>
  <r>
    <x v="1150"/>
    <x v="0"/>
  </r>
  <r>
    <x v="1151"/>
    <x v="0"/>
  </r>
  <r>
    <x v="1152"/>
    <x v="0"/>
  </r>
  <r>
    <x v="1153"/>
    <x v="0"/>
  </r>
  <r>
    <x v="1154"/>
    <x v="0"/>
  </r>
  <r>
    <x v="1155"/>
    <x v="0"/>
  </r>
  <r>
    <x v="1156"/>
    <x v="0"/>
  </r>
  <r>
    <x v="1157"/>
    <x v="0"/>
  </r>
  <r>
    <x v="1158"/>
    <x v="0"/>
  </r>
  <r>
    <x v="1159"/>
    <x v="0"/>
  </r>
  <r>
    <x v="1160"/>
    <x v="0"/>
  </r>
  <r>
    <x v="1161"/>
    <x v="0"/>
  </r>
  <r>
    <x v="1162"/>
    <x v="0"/>
  </r>
  <r>
    <x v="1163"/>
    <x v="0"/>
  </r>
  <r>
    <x v="1164"/>
    <x v="0"/>
  </r>
  <r>
    <x v="1165"/>
    <x v="0"/>
  </r>
  <r>
    <x v="1166"/>
    <x v="0"/>
  </r>
  <r>
    <x v="1167"/>
    <x v="0"/>
  </r>
  <r>
    <x v="1168"/>
    <x v="0"/>
  </r>
  <r>
    <x v="1169"/>
    <x v="0"/>
  </r>
  <r>
    <x v="1170"/>
    <x v="0"/>
  </r>
  <r>
    <x v="1171"/>
    <x v="0"/>
  </r>
  <r>
    <x v="1172"/>
    <x v="0"/>
  </r>
  <r>
    <x v="1173"/>
    <x v="0"/>
  </r>
  <r>
    <x v="1174"/>
    <x v="0"/>
  </r>
  <r>
    <x v="1175"/>
    <x v="0"/>
  </r>
  <r>
    <x v="1176"/>
    <x v="0"/>
  </r>
  <r>
    <x v="1177"/>
    <x v="0"/>
  </r>
  <r>
    <x v="1178"/>
    <x v="0"/>
  </r>
  <r>
    <x v="1179"/>
    <x v="0"/>
  </r>
  <r>
    <x v="1180"/>
    <x v="0"/>
  </r>
  <r>
    <x v="1181"/>
    <x v="0"/>
  </r>
  <r>
    <x v="1182"/>
    <x v="0"/>
  </r>
  <r>
    <x v="1183"/>
    <x v="0"/>
  </r>
  <r>
    <x v="1184"/>
    <x v="0"/>
  </r>
  <r>
    <x v="1185"/>
    <x v="0"/>
  </r>
  <r>
    <x v="1186"/>
    <x v="0"/>
  </r>
  <r>
    <x v="1187"/>
    <x v="0"/>
  </r>
  <r>
    <x v="1188"/>
    <x v="0"/>
  </r>
  <r>
    <x v="1189"/>
    <x v="0"/>
  </r>
  <r>
    <x v="1190"/>
    <x v="0"/>
  </r>
  <r>
    <x v="1191"/>
    <x v="0"/>
  </r>
  <r>
    <x v="1192"/>
    <x v="0"/>
  </r>
  <r>
    <x v="1193"/>
    <x v="0"/>
  </r>
  <r>
    <x v="1194"/>
    <x v="0"/>
  </r>
  <r>
    <x v="1195"/>
    <x v="0"/>
  </r>
  <r>
    <x v="1196"/>
    <x v="0"/>
  </r>
  <r>
    <x v="1197"/>
    <x v="0"/>
  </r>
  <r>
    <x v="1198"/>
    <x v="0"/>
  </r>
  <r>
    <x v="1199"/>
    <x v="0"/>
  </r>
  <r>
    <x v="1200"/>
    <x v="0"/>
  </r>
  <r>
    <x v="1201"/>
    <x v="0"/>
  </r>
  <r>
    <x v="1202"/>
    <x v="0"/>
  </r>
  <r>
    <x v="1203"/>
    <x v="0"/>
  </r>
  <r>
    <x v="1204"/>
    <x v="0"/>
  </r>
  <r>
    <x v="1205"/>
    <x v="0"/>
  </r>
  <r>
    <x v="1206"/>
    <x v="0"/>
  </r>
  <r>
    <x v="1207"/>
    <x v="0"/>
  </r>
  <r>
    <x v="1208"/>
    <x v="0"/>
  </r>
  <r>
    <x v="1209"/>
    <x v="0"/>
  </r>
  <r>
    <x v="1210"/>
    <x v="0"/>
  </r>
  <r>
    <x v="1211"/>
    <x v="0"/>
  </r>
  <r>
    <x v="1212"/>
    <x v="0"/>
  </r>
  <r>
    <x v="1213"/>
    <x v="0"/>
  </r>
  <r>
    <x v="1214"/>
    <x v="0"/>
  </r>
  <r>
    <x v="1215"/>
    <x v="0"/>
  </r>
  <r>
    <x v="1216"/>
    <x v="0"/>
  </r>
  <r>
    <x v="1217"/>
    <x v="0"/>
  </r>
  <r>
    <x v="1218"/>
    <x v="0"/>
  </r>
  <r>
    <x v="1219"/>
    <x v="0"/>
  </r>
  <r>
    <x v="1220"/>
    <x v="0"/>
  </r>
  <r>
    <x v="1221"/>
    <x v="0"/>
  </r>
  <r>
    <x v="1222"/>
    <x v="0"/>
  </r>
  <r>
    <x v="1223"/>
    <x v="0"/>
  </r>
  <r>
    <x v="1224"/>
    <x v="0"/>
  </r>
  <r>
    <x v="1225"/>
    <x v="0"/>
  </r>
  <r>
    <x v="1226"/>
    <x v="0"/>
  </r>
  <r>
    <x v="1227"/>
    <x v="0"/>
  </r>
  <r>
    <x v="1228"/>
    <x v="0"/>
  </r>
  <r>
    <x v="1229"/>
    <x v="0"/>
  </r>
  <r>
    <x v="1230"/>
    <x v="0"/>
  </r>
  <r>
    <x v="1231"/>
    <x v="0"/>
  </r>
  <r>
    <x v="1232"/>
    <x v="0"/>
  </r>
  <r>
    <x v="1233"/>
    <x v="0"/>
  </r>
  <r>
    <x v="1234"/>
    <x v="0"/>
  </r>
  <r>
    <x v="1235"/>
    <x v="0"/>
  </r>
  <r>
    <x v="1236"/>
    <x v="0"/>
  </r>
  <r>
    <x v="1237"/>
    <x v="0"/>
  </r>
  <r>
    <x v="1238"/>
    <x v="0"/>
  </r>
  <r>
    <x v="1239"/>
    <x v="0"/>
  </r>
  <r>
    <x v="1240"/>
    <x v="0"/>
  </r>
  <r>
    <x v="1241"/>
    <x v="0"/>
  </r>
  <r>
    <x v="1242"/>
    <x v="0"/>
  </r>
  <r>
    <x v="1243"/>
    <x v="0"/>
  </r>
  <r>
    <x v="1244"/>
    <x v="0"/>
  </r>
  <r>
    <x v="1245"/>
    <x v="0"/>
  </r>
  <r>
    <x v="1246"/>
    <x v="0"/>
  </r>
  <r>
    <x v="1247"/>
    <x v="0"/>
  </r>
  <r>
    <x v="1248"/>
    <x v="0"/>
  </r>
  <r>
    <x v="1249"/>
    <x v="0"/>
  </r>
  <r>
    <x v="1250"/>
    <x v="0"/>
  </r>
  <r>
    <x v="1251"/>
    <x v="0"/>
  </r>
  <r>
    <x v="1252"/>
    <x v="0"/>
  </r>
  <r>
    <x v="1253"/>
    <x v="0"/>
  </r>
  <r>
    <x v="1254"/>
    <x v="0"/>
  </r>
  <r>
    <x v="1255"/>
    <x v="0"/>
  </r>
  <r>
    <x v="1256"/>
    <x v="0"/>
  </r>
  <r>
    <x v="1257"/>
    <x v="0"/>
  </r>
  <r>
    <x v="1258"/>
    <x v="0"/>
  </r>
  <r>
    <x v="1259"/>
    <x v="0"/>
  </r>
  <r>
    <x v="1260"/>
    <x v="0"/>
  </r>
  <r>
    <x v="1261"/>
    <x v="0"/>
  </r>
  <r>
    <x v="1262"/>
    <x v="0"/>
  </r>
  <r>
    <x v="1263"/>
    <x v="0"/>
  </r>
  <r>
    <x v="1264"/>
    <x v="0"/>
  </r>
  <r>
    <x v="1265"/>
    <x v="0"/>
  </r>
  <r>
    <x v="1266"/>
    <x v="0"/>
  </r>
  <r>
    <x v="1267"/>
    <x v="0"/>
  </r>
  <r>
    <x v="1268"/>
    <x v="0"/>
  </r>
  <r>
    <x v="1269"/>
    <x v="0"/>
  </r>
  <r>
    <x v="1270"/>
    <x v="0"/>
  </r>
  <r>
    <x v="1271"/>
    <x v="0"/>
  </r>
  <r>
    <x v="1272"/>
    <x v="0"/>
  </r>
  <r>
    <x v="1273"/>
    <x v="0"/>
  </r>
  <r>
    <x v="1274"/>
    <x v="0"/>
  </r>
  <r>
    <x v="1275"/>
    <x v="0"/>
  </r>
  <r>
    <x v="1276"/>
    <x v="0"/>
  </r>
  <r>
    <x v="1277"/>
    <x v="0"/>
  </r>
  <r>
    <x v="1278"/>
    <x v="0"/>
  </r>
  <r>
    <x v="1279"/>
    <x v="0"/>
  </r>
  <r>
    <x v="1280"/>
    <x v="0"/>
  </r>
  <r>
    <x v="1281"/>
    <x v="0"/>
  </r>
  <r>
    <x v="1282"/>
    <x v="0"/>
  </r>
  <r>
    <x v="1283"/>
    <x v="0"/>
  </r>
  <r>
    <x v="1284"/>
    <x v="0"/>
  </r>
  <r>
    <x v="1285"/>
    <x v="0"/>
  </r>
  <r>
    <x v="1286"/>
    <x v="0"/>
  </r>
  <r>
    <x v="1287"/>
    <x v="0"/>
  </r>
  <r>
    <x v="1288"/>
    <x v="0"/>
  </r>
  <r>
    <x v="1289"/>
    <x v="0"/>
  </r>
  <r>
    <x v="1290"/>
    <x v="0"/>
  </r>
  <r>
    <x v="1291"/>
    <x v="0"/>
  </r>
  <r>
    <x v="1292"/>
    <x v="0"/>
  </r>
  <r>
    <x v="1293"/>
    <x v="0"/>
  </r>
  <r>
    <x v="1294"/>
    <x v="0"/>
  </r>
  <r>
    <x v="1295"/>
    <x v="0"/>
  </r>
  <r>
    <x v="1296"/>
    <x v="0"/>
  </r>
  <r>
    <x v="1297"/>
    <x v="0"/>
  </r>
  <r>
    <x v="1298"/>
    <x v="0"/>
  </r>
  <r>
    <x v="1299"/>
    <x v="0"/>
  </r>
  <r>
    <x v="1300"/>
    <x v="0"/>
  </r>
  <r>
    <x v="1301"/>
    <x v="0"/>
  </r>
  <r>
    <x v="1302"/>
    <x v="0"/>
  </r>
  <r>
    <x v="1303"/>
    <x v="0"/>
  </r>
  <r>
    <x v="1304"/>
    <x v="0"/>
  </r>
  <r>
    <x v="1305"/>
    <x v="0"/>
  </r>
  <r>
    <x v="1306"/>
    <x v="0"/>
  </r>
  <r>
    <x v="1307"/>
    <x v="0"/>
  </r>
  <r>
    <x v="1308"/>
    <x v="0"/>
  </r>
  <r>
    <x v="1309"/>
    <x v="0"/>
  </r>
  <r>
    <x v="1310"/>
    <x v="0"/>
  </r>
  <r>
    <x v="1311"/>
    <x v="0"/>
  </r>
  <r>
    <x v="1312"/>
    <x v="0"/>
  </r>
  <r>
    <x v="1313"/>
    <x v="0"/>
  </r>
  <r>
    <x v="1314"/>
    <x v="0"/>
  </r>
  <r>
    <x v="1315"/>
    <x v="0"/>
  </r>
  <r>
    <x v="1316"/>
    <x v="0"/>
  </r>
  <r>
    <x v="1317"/>
    <x v="0"/>
  </r>
  <r>
    <x v="1318"/>
    <x v="0"/>
  </r>
  <r>
    <x v="1319"/>
    <x v="0"/>
  </r>
  <r>
    <x v="1320"/>
    <x v="0"/>
  </r>
  <r>
    <x v="1321"/>
    <x v="0"/>
  </r>
  <r>
    <x v="1322"/>
    <x v="0"/>
  </r>
  <r>
    <x v="1323"/>
    <x v="0"/>
  </r>
  <r>
    <x v="1324"/>
    <x v="0"/>
  </r>
  <r>
    <x v="1325"/>
    <x v="0"/>
  </r>
  <r>
    <x v="1326"/>
    <x v="0"/>
  </r>
  <r>
    <x v="1327"/>
    <x v="0"/>
  </r>
  <r>
    <x v="1328"/>
    <x v="0"/>
  </r>
  <r>
    <x v="1329"/>
    <x v="0"/>
  </r>
  <r>
    <x v="1330"/>
    <x v="0"/>
  </r>
  <r>
    <x v="1331"/>
    <x v="0"/>
  </r>
  <r>
    <x v="1332"/>
    <x v="0"/>
  </r>
  <r>
    <x v="1333"/>
    <x v="0"/>
  </r>
  <r>
    <x v="1334"/>
    <x v="0"/>
  </r>
  <r>
    <x v="1335"/>
    <x v="0"/>
  </r>
  <r>
    <x v="1336"/>
    <x v="0"/>
  </r>
  <r>
    <x v="1337"/>
    <x v="0"/>
  </r>
  <r>
    <x v="1338"/>
    <x v="0"/>
  </r>
  <r>
    <x v="1339"/>
    <x v="0"/>
  </r>
  <r>
    <x v="1340"/>
    <x v="0"/>
  </r>
  <r>
    <x v="1341"/>
    <x v="0"/>
  </r>
  <r>
    <x v="1342"/>
    <x v="0"/>
  </r>
  <r>
    <x v="1343"/>
    <x v="0"/>
  </r>
  <r>
    <x v="1344"/>
    <x v="0"/>
  </r>
  <r>
    <x v="1345"/>
    <x v="0"/>
  </r>
  <r>
    <x v="1346"/>
    <x v="0"/>
  </r>
  <r>
    <x v="1347"/>
    <x v="0"/>
  </r>
  <r>
    <x v="1348"/>
    <x v="0"/>
  </r>
  <r>
    <x v="1349"/>
    <x v="0"/>
  </r>
  <r>
    <x v="1350"/>
    <x v="0"/>
  </r>
  <r>
    <x v="1351"/>
    <x v="0"/>
  </r>
  <r>
    <x v="1352"/>
    <x v="0"/>
  </r>
  <r>
    <x v="1353"/>
    <x v="0"/>
  </r>
  <r>
    <x v="1354"/>
    <x v="0"/>
  </r>
  <r>
    <x v="1355"/>
    <x v="0"/>
  </r>
  <r>
    <x v="1356"/>
    <x v="0"/>
  </r>
  <r>
    <x v="1357"/>
    <x v="0"/>
  </r>
  <r>
    <x v="1358"/>
    <x v="0"/>
  </r>
  <r>
    <x v="1359"/>
    <x v="0"/>
  </r>
  <r>
    <x v="1360"/>
    <x v="0"/>
  </r>
  <r>
    <x v="1361"/>
    <x v="0"/>
  </r>
  <r>
    <x v="1362"/>
    <x v="0"/>
  </r>
  <r>
    <x v="1363"/>
    <x v="0"/>
  </r>
  <r>
    <x v="1364"/>
    <x v="0"/>
  </r>
  <r>
    <x v="1365"/>
    <x v="0"/>
  </r>
  <r>
    <x v="1366"/>
    <x v="0"/>
  </r>
  <r>
    <x v="1367"/>
    <x v="0"/>
  </r>
  <r>
    <x v="1368"/>
    <x v="0"/>
  </r>
  <r>
    <x v="1369"/>
    <x v="0"/>
  </r>
  <r>
    <x v="1370"/>
    <x v="0"/>
  </r>
  <r>
    <x v="1371"/>
    <x v="0"/>
  </r>
  <r>
    <x v="1372"/>
    <x v="0"/>
  </r>
  <r>
    <x v="1373"/>
    <x v="0"/>
  </r>
  <r>
    <x v="1374"/>
    <x v="0"/>
  </r>
  <r>
    <x v="1375"/>
    <x v="0"/>
  </r>
  <r>
    <x v="1376"/>
    <x v="0"/>
  </r>
  <r>
    <x v="1377"/>
    <x v="0"/>
  </r>
  <r>
    <x v="1378"/>
    <x v="0"/>
  </r>
  <r>
    <x v="1379"/>
    <x v="0"/>
  </r>
  <r>
    <x v="1380"/>
    <x v="0"/>
  </r>
  <r>
    <x v="1381"/>
    <x v="0"/>
  </r>
  <r>
    <x v="1382"/>
    <x v="0"/>
  </r>
  <r>
    <x v="1383"/>
    <x v="0"/>
  </r>
  <r>
    <x v="1384"/>
    <x v="0"/>
  </r>
  <r>
    <x v="1385"/>
    <x v="0"/>
  </r>
  <r>
    <x v="1386"/>
    <x v="0"/>
  </r>
  <r>
    <x v="1387"/>
    <x v="0"/>
  </r>
  <r>
    <x v="1388"/>
    <x v="0"/>
  </r>
  <r>
    <x v="1389"/>
    <x v="0"/>
  </r>
  <r>
    <x v="1390"/>
    <x v="0"/>
  </r>
  <r>
    <x v="1391"/>
    <x v="0"/>
  </r>
  <r>
    <x v="1392"/>
    <x v="0"/>
  </r>
  <r>
    <x v="1393"/>
    <x v="0"/>
  </r>
  <r>
    <x v="1394"/>
    <x v="0"/>
  </r>
  <r>
    <x v="1395"/>
    <x v="0"/>
  </r>
  <r>
    <x v="1396"/>
    <x v="0"/>
  </r>
  <r>
    <x v="1397"/>
    <x v="0"/>
  </r>
  <r>
    <x v="1398"/>
    <x v="0"/>
  </r>
  <r>
    <x v="1399"/>
    <x v="0"/>
  </r>
  <r>
    <x v="1400"/>
    <x v="0"/>
  </r>
  <r>
    <x v="1401"/>
    <x v="0"/>
  </r>
  <r>
    <x v="1402"/>
    <x v="0"/>
  </r>
  <r>
    <x v="1403"/>
    <x v="0"/>
  </r>
  <r>
    <x v="1404"/>
    <x v="0"/>
  </r>
  <r>
    <x v="1405"/>
    <x v="0"/>
  </r>
  <r>
    <x v="1406"/>
    <x v="0"/>
  </r>
  <r>
    <x v="1407"/>
    <x v="0"/>
  </r>
  <r>
    <x v="1408"/>
    <x v="0"/>
  </r>
  <r>
    <x v="1409"/>
    <x v="0"/>
  </r>
  <r>
    <x v="1410"/>
    <x v="0"/>
  </r>
  <r>
    <x v="1411"/>
    <x v="0"/>
  </r>
  <r>
    <x v="1412"/>
    <x v="0"/>
  </r>
  <r>
    <x v="1413"/>
    <x v="0"/>
  </r>
  <r>
    <x v="1414"/>
    <x v="0"/>
  </r>
  <r>
    <x v="1415"/>
    <x v="0"/>
  </r>
  <r>
    <x v="1416"/>
    <x v="0"/>
  </r>
  <r>
    <x v="1417"/>
    <x v="0"/>
  </r>
  <r>
    <x v="1418"/>
    <x v="0"/>
  </r>
  <r>
    <x v="1419"/>
    <x v="0"/>
  </r>
  <r>
    <x v="1420"/>
    <x v="0"/>
  </r>
  <r>
    <x v="1421"/>
    <x v="0"/>
  </r>
  <r>
    <x v="1422"/>
    <x v="0"/>
  </r>
  <r>
    <x v="1423"/>
    <x v="0"/>
  </r>
  <r>
    <x v="1424"/>
    <x v="0"/>
  </r>
  <r>
    <x v="1425"/>
    <x v="0"/>
  </r>
  <r>
    <x v="1426"/>
    <x v="0"/>
  </r>
  <r>
    <x v="1427"/>
    <x v="0"/>
  </r>
  <r>
    <x v="1428"/>
    <x v="0"/>
  </r>
  <r>
    <x v="1429"/>
    <x v="0"/>
  </r>
  <r>
    <x v="1430"/>
    <x v="0"/>
  </r>
  <r>
    <x v="1431"/>
    <x v="0"/>
  </r>
  <r>
    <x v="1432"/>
    <x v="0"/>
  </r>
  <r>
    <x v="1433"/>
    <x v="0"/>
  </r>
  <r>
    <x v="1434"/>
    <x v="0"/>
  </r>
  <r>
    <x v="1435"/>
    <x v="0"/>
  </r>
  <r>
    <x v="1436"/>
    <x v="0"/>
  </r>
  <r>
    <x v="1437"/>
    <x v="0"/>
  </r>
  <r>
    <x v="1438"/>
    <x v="0"/>
  </r>
  <r>
    <x v="1439"/>
    <x v="0"/>
  </r>
  <r>
    <x v="1440"/>
    <x v="0"/>
  </r>
  <r>
    <x v="1441"/>
    <x v="0"/>
  </r>
  <r>
    <x v="1442"/>
    <x v="0"/>
  </r>
  <r>
    <x v="1443"/>
    <x v="0"/>
  </r>
  <r>
    <x v="1444"/>
    <x v="0"/>
  </r>
  <r>
    <x v="1445"/>
    <x v="0"/>
  </r>
  <r>
    <x v="1446"/>
    <x v="0"/>
  </r>
  <r>
    <x v="1447"/>
    <x v="0"/>
  </r>
  <r>
    <x v="1448"/>
    <x v="0"/>
  </r>
  <r>
    <x v="1449"/>
    <x v="0"/>
  </r>
  <r>
    <x v="1450"/>
    <x v="0"/>
  </r>
  <r>
    <x v="1451"/>
    <x v="0"/>
  </r>
  <r>
    <x v="1452"/>
    <x v="0"/>
  </r>
  <r>
    <x v="1453"/>
    <x v="0"/>
  </r>
  <r>
    <x v="1454"/>
    <x v="0"/>
  </r>
  <r>
    <x v="1455"/>
    <x v="0"/>
  </r>
  <r>
    <x v="1456"/>
    <x v="0"/>
  </r>
  <r>
    <x v="1457"/>
    <x v="0"/>
  </r>
  <r>
    <x v="1458"/>
    <x v="0"/>
  </r>
  <r>
    <x v="1459"/>
    <x v="0"/>
  </r>
  <r>
    <x v="1460"/>
    <x v="0"/>
  </r>
  <r>
    <x v="1461"/>
    <x v="0"/>
  </r>
  <r>
    <x v="1462"/>
    <x v="0"/>
  </r>
  <r>
    <x v="1463"/>
    <x v="0"/>
  </r>
  <r>
    <x v="1464"/>
    <x v="0"/>
  </r>
  <r>
    <x v="1465"/>
    <x v="0"/>
  </r>
  <r>
    <x v="1466"/>
    <x v="0"/>
  </r>
  <r>
    <x v="1467"/>
    <x v="0"/>
  </r>
  <r>
    <x v="1468"/>
    <x v="0"/>
  </r>
  <r>
    <x v="1469"/>
    <x v="0"/>
  </r>
  <r>
    <x v="1470"/>
    <x v="0"/>
  </r>
  <r>
    <x v="1471"/>
    <x v="0"/>
  </r>
  <r>
    <x v="1472"/>
    <x v="0"/>
  </r>
  <r>
    <x v="1473"/>
    <x v="0"/>
  </r>
  <r>
    <x v="1474"/>
    <x v="0"/>
  </r>
  <r>
    <x v="1475"/>
    <x v="0"/>
  </r>
  <r>
    <x v="1476"/>
    <x v="0"/>
  </r>
  <r>
    <x v="1477"/>
    <x v="0"/>
  </r>
  <r>
    <x v="1478"/>
    <x v="0"/>
  </r>
  <r>
    <x v="1479"/>
    <x v="0"/>
  </r>
  <r>
    <x v="1480"/>
    <x v="0"/>
  </r>
  <r>
    <x v="1481"/>
    <x v="0"/>
  </r>
  <r>
    <x v="1482"/>
    <x v="0"/>
  </r>
  <r>
    <x v="1483"/>
    <x v="0"/>
  </r>
  <r>
    <x v="1484"/>
    <x v="0"/>
  </r>
  <r>
    <x v="1485"/>
    <x v="0"/>
  </r>
  <r>
    <x v="1486"/>
    <x v="0"/>
  </r>
  <r>
    <x v="1487"/>
    <x v="0"/>
  </r>
  <r>
    <x v="1488"/>
    <x v="0"/>
  </r>
  <r>
    <x v="1489"/>
    <x v="0"/>
  </r>
  <r>
    <x v="1490"/>
    <x v="0"/>
  </r>
  <r>
    <x v="1491"/>
    <x v="0"/>
  </r>
  <r>
    <x v="1492"/>
    <x v="0"/>
  </r>
  <r>
    <x v="1493"/>
    <x v="0"/>
  </r>
  <r>
    <x v="1494"/>
    <x v="0"/>
  </r>
  <r>
    <x v="1495"/>
    <x v="0"/>
  </r>
  <r>
    <x v="1496"/>
    <x v="0"/>
  </r>
  <r>
    <x v="1497"/>
    <x v="0"/>
  </r>
  <r>
    <x v="1498"/>
    <x v="0"/>
  </r>
  <r>
    <x v="1499"/>
    <x v="0"/>
  </r>
  <r>
    <x v="1500"/>
    <x v="0"/>
  </r>
  <r>
    <x v="1501"/>
    <x v="0"/>
  </r>
  <r>
    <x v="1502"/>
    <x v="0"/>
  </r>
  <r>
    <x v="1503"/>
    <x v="0"/>
  </r>
  <r>
    <x v="1504"/>
    <x v="0"/>
  </r>
  <r>
    <x v="1505"/>
    <x v="0"/>
  </r>
  <r>
    <x v="1506"/>
    <x v="0"/>
  </r>
  <r>
    <x v="1507"/>
    <x v="0"/>
  </r>
  <r>
    <x v="1508"/>
    <x v="0"/>
  </r>
  <r>
    <x v="1509"/>
    <x v="0"/>
  </r>
  <r>
    <x v="1510"/>
    <x v="0"/>
  </r>
  <r>
    <x v="1511"/>
    <x v="0"/>
  </r>
  <r>
    <x v="1512"/>
    <x v="0"/>
  </r>
  <r>
    <x v="1513"/>
    <x v="0"/>
  </r>
  <r>
    <x v="1514"/>
    <x v="0"/>
  </r>
  <r>
    <x v="1515"/>
    <x v="0"/>
  </r>
  <r>
    <x v="1516"/>
    <x v="0"/>
  </r>
  <r>
    <x v="1517"/>
    <x v="0"/>
  </r>
  <r>
    <x v="1518"/>
    <x v="0"/>
  </r>
  <r>
    <x v="1519"/>
    <x v="0"/>
  </r>
  <r>
    <x v="1520"/>
    <x v="0"/>
  </r>
  <r>
    <x v="1521"/>
    <x v="0"/>
  </r>
  <r>
    <x v="1522"/>
    <x v="0"/>
  </r>
  <r>
    <x v="1523"/>
    <x v="0"/>
  </r>
  <r>
    <x v="1524"/>
    <x v="0"/>
  </r>
  <r>
    <x v="1525"/>
    <x v="0"/>
  </r>
  <r>
    <x v="1526"/>
    <x v="0"/>
  </r>
  <r>
    <x v="1527"/>
    <x v="0"/>
  </r>
  <r>
    <x v="1528"/>
    <x v="0"/>
  </r>
  <r>
    <x v="1529"/>
    <x v="0"/>
  </r>
  <r>
    <x v="1530"/>
    <x v="0"/>
  </r>
  <r>
    <x v="1531"/>
    <x v="0"/>
  </r>
  <r>
    <x v="1532"/>
    <x v="0"/>
  </r>
  <r>
    <x v="1533"/>
    <x v="0"/>
  </r>
  <r>
    <x v="1534"/>
    <x v="0"/>
  </r>
  <r>
    <x v="1535"/>
    <x v="0"/>
  </r>
  <r>
    <x v="1536"/>
    <x v="0"/>
  </r>
  <r>
    <x v="1537"/>
    <x v="0"/>
  </r>
  <r>
    <x v="1538"/>
    <x v="0"/>
  </r>
  <r>
    <x v="1539"/>
    <x v="0"/>
  </r>
  <r>
    <x v="1540"/>
    <x v="0"/>
  </r>
  <r>
    <x v="1541"/>
    <x v="0"/>
  </r>
  <r>
    <x v="1542"/>
    <x v="0"/>
  </r>
  <r>
    <x v="1543"/>
    <x v="0"/>
  </r>
  <r>
    <x v="1544"/>
    <x v="0"/>
  </r>
  <r>
    <x v="1545"/>
    <x v="0"/>
  </r>
  <r>
    <x v="1546"/>
    <x v="0"/>
  </r>
  <r>
    <x v="1547"/>
    <x v="0"/>
  </r>
  <r>
    <x v="1548"/>
    <x v="0"/>
  </r>
  <r>
    <x v="1549"/>
    <x v="0"/>
  </r>
  <r>
    <x v="1550"/>
    <x v="0"/>
  </r>
  <r>
    <x v="1551"/>
    <x v="0"/>
  </r>
  <r>
    <x v="1552"/>
    <x v="0"/>
  </r>
  <r>
    <x v="1553"/>
    <x v="0"/>
  </r>
  <r>
    <x v="1554"/>
    <x v="0"/>
  </r>
  <r>
    <x v="1555"/>
    <x v="0"/>
  </r>
  <r>
    <x v="1556"/>
    <x v="0"/>
  </r>
  <r>
    <x v="1557"/>
    <x v="0"/>
  </r>
  <r>
    <x v="1558"/>
    <x v="0"/>
  </r>
  <r>
    <x v="1559"/>
    <x v="0"/>
  </r>
  <r>
    <x v="1560"/>
    <x v="0"/>
  </r>
  <r>
    <x v="1561"/>
    <x v="0"/>
  </r>
  <r>
    <x v="1562"/>
    <x v="0"/>
  </r>
  <r>
    <x v="1563"/>
    <x v="0"/>
  </r>
  <r>
    <x v="1564"/>
    <x v="0"/>
  </r>
  <r>
    <x v="1565"/>
    <x v="0"/>
  </r>
  <r>
    <x v="1566"/>
    <x v="0"/>
  </r>
  <r>
    <x v="1567"/>
    <x v="0"/>
  </r>
  <r>
    <x v="1568"/>
    <x v="0"/>
  </r>
  <r>
    <x v="1569"/>
    <x v="0"/>
  </r>
  <r>
    <x v="1570"/>
    <x v="0"/>
  </r>
  <r>
    <x v="1571"/>
    <x v="0"/>
  </r>
  <r>
    <x v="1572"/>
    <x v="0"/>
  </r>
  <r>
    <x v="1573"/>
    <x v="0"/>
  </r>
  <r>
    <x v="1574"/>
    <x v="0"/>
  </r>
  <r>
    <x v="1575"/>
    <x v="0"/>
  </r>
  <r>
    <x v="1576"/>
    <x v="0"/>
  </r>
  <r>
    <x v="1577"/>
    <x v="0"/>
  </r>
  <r>
    <x v="1578"/>
    <x v="0"/>
  </r>
  <r>
    <x v="1579"/>
    <x v="0"/>
  </r>
  <r>
    <x v="1580"/>
    <x v="0"/>
  </r>
  <r>
    <x v="1581"/>
    <x v="0"/>
  </r>
  <r>
    <x v="1582"/>
    <x v="0"/>
  </r>
  <r>
    <x v="1583"/>
    <x v="0"/>
  </r>
  <r>
    <x v="1584"/>
    <x v="0"/>
  </r>
  <r>
    <x v="1585"/>
    <x v="0"/>
  </r>
  <r>
    <x v="1586"/>
    <x v="0"/>
  </r>
  <r>
    <x v="1587"/>
    <x v="0"/>
  </r>
  <r>
    <x v="1588"/>
    <x v="0"/>
  </r>
  <r>
    <x v="1589"/>
    <x v="0"/>
  </r>
  <r>
    <x v="1590"/>
    <x v="0"/>
  </r>
  <r>
    <x v="1591"/>
    <x v="0"/>
  </r>
  <r>
    <x v="1592"/>
    <x v="0"/>
  </r>
  <r>
    <x v="1593"/>
    <x v="0"/>
  </r>
  <r>
    <x v="1594"/>
    <x v="0"/>
  </r>
  <r>
    <x v="1595"/>
    <x v="0"/>
  </r>
  <r>
    <x v="1596"/>
    <x v="0"/>
  </r>
  <r>
    <x v="1597"/>
    <x v="0"/>
  </r>
  <r>
    <x v="1598"/>
    <x v="0"/>
  </r>
  <r>
    <x v="1599"/>
    <x v="0"/>
  </r>
  <r>
    <x v="1600"/>
    <x v="0"/>
  </r>
  <r>
    <x v="1601"/>
    <x v="0"/>
  </r>
  <r>
    <x v="1602"/>
    <x v="0"/>
  </r>
  <r>
    <x v="1603"/>
    <x v="0"/>
  </r>
  <r>
    <x v="1604"/>
    <x v="0"/>
  </r>
  <r>
    <x v="1605"/>
    <x v="0"/>
  </r>
  <r>
    <x v="1606"/>
    <x v="0"/>
  </r>
  <r>
    <x v="1607"/>
    <x v="0"/>
  </r>
  <r>
    <x v="1608"/>
    <x v="0"/>
  </r>
  <r>
    <x v="1609"/>
    <x v="0"/>
  </r>
  <r>
    <x v="1610"/>
    <x v="0"/>
  </r>
  <r>
    <x v="1611"/>
    <x v="0"/>
  </r>
  <r>
    <x v="1612"/>
    <x v="0"/>
  </r>
  <r>
    <x v="1613"/>
    <x v="0"/>
  </r>
  <r>
    <x v="1614"/>
    <x v="0"/>
  </r>
  <r>
    <x v="1615"/>
    <x v="0"/>
  </r>
  <r>
    <x v="1616"/>
    <x v="0"/>
  </r>
  <r>
    <x v="1617"/>
    <x v="0"/>
  </r>
  <r>
    <x v="1618"/>
    <x v="0"/>
  </r>
  <r>
    <x v="1619"/>
    <x v="0"/>
  </r>
  <r>
    <x v="1620"/>
    <x v="0"/>
  </r>
  <r>
    <x v="1621"/>
    <x v="0"/>
  </r>
  <r>
    <x v="1622"/>
    <x v="0"/>
  </r>
  <r>
    <x v="1623"/>
    <x v="0"/>
  </r>
  <r>
    <x v="1624"/>
    <x v="0"/>
  </r>
  <r>
    <x v="1625"/>
    <x v="0"/>
  </r>
  <r>
    <x v="1626"/>
    <x v="0"/>
  </r>
  <r>
    <x v="1627"/>
    <x v="0"/>
  </r>
  <r>
    <x v="1628"/>
    <x v="0"/>
  </r>
  <r>
    <x v="1629"/>
    <x v="0"/>
  </r>
  <r>
    <x v="1630"/>
    <x v="0"/>
  </r>
  <r>
    <x v="1631"/>
    <x v="0"/>
  </r>
  <r>
    <x v="1632"/>
    <x v="0"/>
  </r>
  <r>
    <x v="163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C64757-B613-41C6-AEB2-F9A3269DBB3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B19" firstHeaderRow="1" firstDataRow="1" firstDataCol="1"/>
  <pivotFields count="34">
    <pivotField numFmtId="1" showAll="0"/>
    <pivotField showAll="0">
      <items count="7">
        <item h="1" x="2"/>
        <item h="1" x="5"/>
        <item h="1" x="0"/>
        <item x="4"/>
        <item h="1" x="3"/>
        <item h="1" x="1"/>
        <item t="default"/>
      </items>
    </pivotField>
    <pivotField numFmtId="9" showAll="0"/>
    <pivotField numFmtId="165" showAll="0"/>
    <pivotField numFmtId="164" showAll="0"/>
    <pivotField numFmtId="1" showAll="0"/>
    <pivotField showAll="0"/>
    <pivotField showAll="0"/>
    <pivotField showAll="0"/>
    <pivotField dataField="1" showAll="0">
      <items count="4">
        <item h="1" x="1"/>
        <item h="1" x="0"/>
        <item x="2"/>
        <item t="default"/>
      </items>
    </pivotField>
    <pivotField showAll="0"/>
    <pivotField showAll="0"/>
    <pivotField showAll="0"/>
    <pivotField numFmtId="1" showAll="0"/>
    <pivotField showAll="0"/>
    <pivotField showAll="0"/>
    <pivotField axis="axisRow" showAll="0">
      <items count="5">
        <item h="1" x="2"/>
        <item x="1"/>
        <item h="1" x="3"/>
        <item h="1" x="0"/>
        <item t="default"/>
      </items>
    </pivotField>
    <pivotField showAll="0"/>
    <pivotField showAll="0"/>
    <pivotField numFmtId="1"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 showAll="0"/>
    <pivotField numFmtId="1" showAll="0">
      <items count="7">
        <item h="1" x="0"/>
        <item h="1" x="2"/>
        <item h="1" x="5"/>
        <item h="1" x="4"/>
        <item h="1" x="3"/>
        <item x="1"/>
        <item t="default"/>
      </items>
    </pivotField>
    <pivotField numFmtId="1" showAll="0"/>
    <pivotField numFmtId="14" showAll="0"/>
    <pivotField numFmtId="1" showAll="0"/>
    <pivotField numFmtId="1"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6"/>
  </rowFields>
  <rowItems count="2">
    <i>
      <x v="1"/>
    </i>
    <i t="grand">
      <x/>
    </i>
  </rowItems>
  <colItems count="1">
    <i/>
  </colItems>
  <dataFields count="1">
    <dataField name="Count of Product Category" fld="9"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F66BAC7-73EC-4CDA-8B86-A159AA89F1A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34">
    <pivotField numFmtId="1" showAll="0"/>
    <pivotField showAll="0">
      <items count="7">
        <item h="1" x="2"/>
        <item h="1" x="5"/>
        <item h="1" x="0"/>
        <item x="4"/>
        <item h="1" x="3"/>
        <item h="1" x="1"/>
        <item t="default"/>
      </items>
    </pivotField>
    <pivotField numFmtId="9" showAll="0"/>
    <pivotField numFmtId="165" showAll="0"/>
    <pivotField numFmtId="164" showAll="0"/>
    <pivotField numFmtId="1" showAll="0"/>
    <pivotField showAll="0"/>
    <pivotField showAll="0"/>
    <pivotField showAll="0"/>
    <pivotField showAll="0">
      <items count="4">
        <item h="1" x="1"/>
        <item h="1" x="0"/>
        <item x="2"/>
        <item t="default"/>
      </items>
    </pivotField>
    <pivotField showAll="0"/>
    <pivotField showAll="0"/>
    <pivotField axis="axisRow" showAll="0" measureFilter="1">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numFmtId="1" showAll="0"/>
    <pivotField showAll="0"/>
    <pivotField showAll="0"/>
    <pivotField showAll="0">
      <items count="5">
        <item h="1" x="2"/>
        <item x="1"/>
        <item h="1" x="3"/>
        <item h="1" x="0"/>
        <item t="default"/>
      </items>
    </pivotField>
    <pivotField showAll="0"/>
    <pivotField showAll="0"/>
    <pivotField numFmtId="1"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 showAll="0"/>
    <pivotField numFmtId="1" showAll="0">
      <items count="7">
        <item h="1" x="0"/>
        <item h="1" x="2"/>
        <item h="1" x="5"/>
        <item h="1" x="4"/>
        <item h="1" x="3"/>
        <item x="1"/>
        <item t="default"/>
      </items>
    </pivotField>
    <pivotField numFmtId="1" showAll="0"/>
    <pivotField numFmtId="14" showAll="0"/>
    <pivotField numFmtId="1" showAll="0"/>
    <pivotField dataField="1" numFmtId="1"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6">
    <i>
      <x v="420"/>
    </i>
    <i>
      <x v="423"/>
    </i>
    <i>
      <x v="539"/>
    </i>
    <i>
      <x v="739"/>
    </i>
    <i>
      <x v="911"/>
    </i>
    <i t="grand">
      <x/>
    </i>
  </rowItems>
  <colItems count="1">
    <i/>
  </colItems>
  <dataFields count="1">
    <dataField name="Sum of Profit" fld="26" baseField="0" baseItem="0" numFmtId="1"/>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B6FAB8-8135-489F-86B3-18441ED2603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3:L5" firstHeaderRow="1" firstDataRow="1" firstDataCol="1"/>
  <pivotFields count="34">
    <pivotField numFmtId="1" showAll="0"/>
    <pivotField showAll="0">
      <items count="7">
        <item h="1" x="2"/>
        <item h="1" x="5"/>
        <item h="1" x="0"/>
        <item x="4"/>
        <item h="1" x="3"/>
        <item h="1" x="1"/>
        <item t="default"/>
      </items>
    </pivotField>
    <pivotField numFmtId="9" showAll="0"/>
    <pivotField numFmtId="165" showAll="0"/>
    <pivotField numFmtId="164" showAll="0"/>
    <pivotField numFmtId="1" showAll="0"/>
    <pivotField showAll="0"/>
    <pivotField showAll="0"/>
    <pivotField showAll="0"/>
    <pivotField dataField="1" showAll="0">
      <items count="4">
        <item h="1" x="1"/>
        <item h="1" x="0"/>
        <item x="2"/>
        <item t="default"/>
      </items>
    </pivotField>
    <pivotField showAll="0"/>
    <pivotField showAll="0"/>
    <pivotField showAll="0"/>
    <pivotField numFmtId="1" showAll="0"/>
    <pivotField showAll="0"/>
    <pivotField showAll="0"/>
    <pivotField showAll="0">
      <items count="5">
        <item h="1" x="2"/>
        <item x="1"/>
        <item h="1" x="3"/>
        <item h="1" x="0"/>
        <item t="default"/>
      </items>
    </pivotField>
    <pivotField showAll="0"/>
    <pivotField showAll="0"/>
    <pivotField numFmtId="1" showAll="0"/>
    <pivotField axis="axisRow"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 showAll="0"/>
    <pivotField numFmtId="1" showAll="0">
      <items count="7">
        <item h="1" x="0"/>
        <item h="1" x="2"/>
        <item h="1" x="5"/>
        <item h="1" x="4"/>
        <item h="1" x="3"/>
        <item x="1"/>
        <item t="default"/>
      </items>
    </pivotField>
    <pivotField numFmtId="1" showAll="0"/>
    <pivotField numFmtId="14" showAll="0"/>
    <pivotField numFmtId="1" showAll="0"/>
    <pivotField numFmtId="1"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33"/>
    <field x="20"/>
  </rowFields>
  <rowItems count="2">
    <i>
      <x v="6"/>
    </i>
    <i t="grand">
      <x/>
    </i>
  </rowItems>
  <colItems count="1">
    <i/>
  </colItems>
  <dataFields count="1">
    <dataField name="Count of Product Category" fld="9"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FD9DD9-399A-4E0E-B9F2-6CDF4A3A702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3:I5" firstHeaderRow="1" firstDataRow="1" firstDataCol="1"/>
  <pivotFields count="34">
    <pivotField numFmtId="1" showAll="0"/>
    <pivotField showAll="0">
      <items count="7">
        <item h="1" x="2"/>
        <item h="1" x="5"/>
        <item h="1" x="0"/>
        <item x="4"/>
        <item h="1" x="3"/>
        <item h="1" x="1"/>
        <item t="default"/>
      </items>
    </pivotField>
    <pivotField numFmtId="9" showAll="0"/>
    <pivotField numFmtId="165" showAll="0"/>
    <pivotField numFmtId="164" showAll="0"/>
    <pivotField numFmtId="1" showAll="0"/>
    <pivotField showAll="0"/>
    <pivotField showAll="0"/>
    <pivotField showAll="0"/>
    <pivotField axis="axisRow" showAll="0">
      <items count="4">
        <item h="1" x="1"/>
        <item h="1" x="0"/>
        <item x="2"/>
        <item t="default"/>
      </items>
    </pivotField>
    <pivotField showAll="0"/>
    <pivotField showAll="0"/>
    <pivotField showAll="0"/>
    <pivotField numFmtId="1" showAll="0"/>
    <pivotField showAll="0"/>
    <pivotField showAll="0"/>
    <pivotField showAll="0">
      <items count="5">
        <item h="1" x="2"/>
        <item x="1"/>
        <item h="1" x="3"/>
        <item h="1" x="0"/>
        <item t="default"/>
      </items>
    </pivotField>
    <pivotField showAll="0"/>
    <pivotField showAll="0"/>
    <pivotField numFmtId="1"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 showAll="0"/>
    <pivotField numFmtId="1" showAll="0">
      <items count="7">
        <item h="1" x="0"/>
        <item h="1" x="2"/>
        <item h="1" x="5"/>
        <item h="1" x="4"/>
        <item h="1" x="3"/>
        <item x="1"/>
        <item t="default"/>
      </items>
    </pivotField>
    <pivotField numFmtId="1" showAll="0"/>
    <pivotField numFmtId="14" showAll="0"/>
    <pivotField numFmtId="1" showAll="0"/>
    <pivotField numFmtId="1" showAll="0"/>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2">
    <i>
      <x v="2"/>
    </i>
    <i t="grand">
      <x/>
    </i>
  </rowItems>
  <colItems count="1">
    <i/>
  </colItems>
  <dataFields count="1">
    <dataField name="Sum of Sales" fld="28" baseField="0" baseItem="0"/>
  </dataFields>
  <formats count="1">
    <format dxfId="38">
      <pivotArea grandRow="1" outline="0" collapsedLevelsAreSubtotals="1" fieldPosition="0"/>
    </format>
  </format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9" count="1" selected="0">
            <x v="0"/>
          </reference>
        </references>
      </pivotArea>
    </chartFormat>
    <chartFormat chart="5" format="7">
      <pivotArea type="data" outline="0" fieldPosition="0">
        <references count="2">
          <reference field="4294967294" count="1" selected="0">
            <x v="0"/>
          </reference>
          <reference field="9" count="1" selected="0">
            <x v="1"/>
          </reference>
        </references>
      </pivotArea>
    </chartFormat>
    <chartFormat chart="5"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19805C-53E4-444C-B972-BFF49DB186F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7:B43" firstHeaderRow="1" firstDataRow="1" firstDataCol="1"/>
  <pivotFields count="34">
    <pivotField numFmtId="1" showAll="0"/>
    <pivotField showAll="0">
      <items count="7">
        <item h="1" x="2"/>
        <item h="1" x="5"/>
        <item h="1" x="0"/>
        <item x="4"/>
        <item h="1" x="3"/>
        <item h="1" x="1"/>
        <item t="default"/>
      </items>
    </pivotField>
    <pivotField numFmtId="9" showAll="0"/>
    <pivotField numFmtId="165" showAll="0"/>
    <pivotField numFmtId="164" showAll="0"/>
    <pivotField numFmtId="1" showAll="0"/>
    <pivotField showAll="0"/>
    <pivotField showAll="0"/>
    <pivotField showAll="0"/>
    <pivotField showAll="0">
      <items count="4">
        <item h="1" x="1"/>
        <item h="1" x="0"/>
        <item x="2"/>
        <item t="default"/>
      </items>
    </pivotField>
    <pivotField showAll="0"/>
    <pivotField showAll="0"/>
    <pivotField axis="axisRow" showAll="0" measureFilter="1">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numFmtId="1" showAll="0"/>
    <pivotField showAll="0"/>
    <pivotField showAll="0"/>
    <pivotField showAll="0">
      <items count="5">
        <item h="1" x="2"/>
        <item x="1"/>
        <item h="1" x="3"/>
        <item h="1" x="0"/>
        <item t="default"/>
      </items>
    </pivotField>
    <pivotField showAll="0"/>
    <pivotField showAll="0"/>
    <pivotField numFmtId="1"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 showAll="0"/>
    <pivotField numFmtId="1" showAll="0">
      <items count="7">
        <item h="1" x="0"/>
        <item h="1" x="2"/>
        <item h="1" x="5"/>
        <item h="1" x="4"/>
        <item h="1" x="3"/>
        <item x="1"/>
        <item t="default"/>
      </items>
    </pivotField>
    <pivotField numFmtId="1" showAll="0"/>
    <pivotField numFmtId="14" showAll="0"/>
    <pivotField numFmtId="1" showAll="0"/>
    <pivotField numFmtId="1" showAll="0"/>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6">
    <i>
      <x v="420"/>
    </i>
    <i>
      <x v="423"/>
    </i>
    <i>
      <x v="539"/>
    </i>
    <i>
      <x v="739"/>
    </i>
    <i>
      <x v="911"/>
    </i>
    <i t="grand">
      <x/>
    </i>
  </rowItems>
  <colItems count="1">
    <i/>
  </colItems>
  <dataFields count="1">
    <dataField name="Average of Sales" fld="28" subtotal="average" baseField="0" baseItem="0"/>
  </dataFields>
  <formats count="1">
    <format dxfId="39">
      <pivotArea grandRow="1" outline="0" collapsedLevelsAreSubtotals="1" fieldPosition="0"/>
    </format>
  </formats>
  <pivotTableStyleInfo name="PivotStyleLight16" showRowHeaders="1" showColHeaders="1" showRowStripes="0" showColStripes="0" showLastColumn="1"/>
  <filters count="1">
    <filter fld="1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57ACD0-D58B-4770-B458-9CD59030846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30:F37" firstHeaderRow="1" firstDataRow="1" firstDataCol="1"/>
  <pivotFields count="34">
    <pivotField numFmtId="1" showAll="0"/>
    <pivotField showAll="0">
      <items count="7">
        <item h="1" x="2"/>
        <item h="1" x="5"/>
        <item h="1" x="0"/>
        <item x="4"/>
        <item h="1" x="3"/>
        <item h="1" x="1"/>
        <item t="default"/>
      </items>
    </pivotField>
    <pivotField dataField="1" numFmtId="9" showAll="0"/>
    <pivotField numFmtId="165" showAll="0"/>
    <pivotField numFmtId="164" showAll="0"/>
    <pivotField numFmtId="1" showAll="0"/>
    <pivotField showAll="0"/>
    <pivotField showAll="0"/>
    <pivotField showAll="0"/>
    <pivotField showAll="0">
      <items count="4">
        <item h="1" x="1"/>
        <item h="1" x="0"/>
        <item x="2"/>
        <item t="default"/>
      </items>
    </pivotField>
    <pivotField showAll="0"/>
    <pivotField showAll="0"/>
    <pivotField showAll="0"/>
    <pivotField numFmtId="1" showAll="0"/>
    <pivotField showAll="0"/>
    <pivotField showAll="0"/>
    <pivotField showAll="0">
      <items count="5">
        <item h="1" x="2"/>
        <item x="1"/>
        <item h="1" x="3"/>
        <item h="1" x="0"/>
        <item t="default"/>
      </items>
    </pivotField>
    <pivotField showAll="0"/>
    <pivotField showAll="0"/>
    <pivotField numFmtId="1"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 showAll="0"/>
    <pivotField numFmtId="1" showAll="0">
      <items count="7">
        <item h="1" x="0"/>
        <item h="1" x="2"/>
        <item h="1" x="5"/>
        <item h="1" x="4"/>
        <item h="1" x="3"/>
        <item x="1"/>
        <item t="default"/>
      </items>
    </pivotField>
    <pivotField numFmtId="1" showAll="0"/>
    <pivotField numFmtId="14" showAll="0"/>
    <pivotField numFmtId="1" showAll="0"/>
    <pivotField numFmtId="1" showAll="0"/>
    <pivotField showAll="0"/>
    <pivotField axis="axisRow" showAll="0" measureFilter="1">
      <items count="1923">
        <item x="17"/>
        <item x="779"/>
        <item x="1155"/>
        <item x="765"/>
        <item x="718"/>
        <item x="98"/>
        <item x="539"/>
        <item x="877"/>
        <item x="1040"/>
        <item x="33"/>
        <item x="1353"/>
        <item x="535"/>
        <item x="1235"/>
        <item x="1552"/>
        <item x="471"/>
        <item x="1547"/>
        <item x="86"/>
        <item x="276"/>
        <item x="307"/>
        <item x="460"/>
        <item x="406"/>
        <item x="912"/>
        <item x="541"/>
        <item x="720"/>
        <item x="1306"/>
        <item x="1178"/>
        <item x="559"/>
        <item x="784"/>
        <item x="1074"/>
        <item x="161"/>
        <item x="1043"/>
        <item x="1059"/>
        <item x="523"/>
        <item x="1303"/>
        <item x="182"/>
        <item x="1797"/>
        <item x="1394"/>
        <item x="1326"/>
        <item x="737"/>
        <item x="252"/>
        <item x="1589"/>
        <item x="545"/>
        <item x="250"/>
        <item x="646"/>
        <item x="1143"/>
        <item x="1284"/>
        <item x="761"/>
        <item x="373"/>
        <item x="974"/>
        <item x="74"/>
        <item x="1362"/>
        <item x="1103"/>
        <item x="1011"/>
        <item x="1403"/>
        <item x="1422"/>
        <item x="1660"/>
        <item x="1540"/>
        <item x="62"/>
        <item x="1696"/>
        <item x="415"/>
        <item x="1034"/>
        <item x="563"/>
        <item x="684"/>
        <item x="1502"/>
        <item x="1850"/>
        <item x="1564"/>
        <item x="554"/>
        <item x="1817"/>
        <item x="0"/>
        <item x="679"/>
        <item x="333"/>
        <item x="937"/>
        <item x="1741"/>
        <item x="5"/>
        <item x="836"/>
        <item x="1543"/>
        <item x="1481"/>
        <item x="6"/>
        <item x="935"/>
        <item x="1830"/>
        <item x="869"/>
        <item x="80"/>
        <item x="1791"/>
        <item x="1218"/>
        <item x="1366"/>
        <item x="1097"/>
        <item x="1771"/>
        <item x="1514"/>
        <item x="449"/>
        <item x="1672"/>
        <item x="1909"/>
        <item x="521"/>
        <item x="1020"/>
        <item x="1358"/>
        <item x="1189"/>
        <item x="1633"/>
        <item x="1631"/>
        <item x="1319"/>
        <item x="510"/>
        <item x="496"/>
        <item x="861"/>
        <item x="1092"/>
        <item x="882"/>
        <item x="263"/>
        <item x="379"/>
        <item x="317"/>
        <item x="429"/>
        <item x="117"/>
        <item x="1854"/>
        <item x="1507"/>
        <item x="589"/>
        <item x="1818"/>
        <item x="1063"/>
        <item x="187"/>
        <item x="450"/>
        <item x="150"/>
        <item x="1187"/>
        <item x="544"/>
        <item x="163"/>
        <item x="889"/>
        <item x="289"/>
        <item x="9"/>
        <item x="1870"/>
        <item x="875"/>
        <item x="1760"/>
        <item x="892"/>
        <item x="1551"/>
        <item x="1191"/>
        <item x="831"/>
        <item x="1282"/>
        <item x="1604"/>
        <item x="716"/>
        <item x="926"/>
        <item x="1170"/>
        <item x="358"/>
        <item x="236"/>
        <item x="490"/>
        <item x="754"/>
        <item x="1273"/>
        <item x="964"/>
        <item x="316"/>
        <item x="65"/>
        <item x="1645"/>
        <item x="1146"/>
        <item x="408"/>
        <item x="253"/>
        <item x="1503"/>
        <item x="121"/>
        <item x="1021"/>
        <item x="378"/>
        <item x="1647"/>
        <item x="653"/>
        <item x="1258"/>
        <item x="1118"/>
        <item x="1826"/>
        <item x="464"/>
        <item x="993"/>
        <item x="1244"/>
        <item x="1875"/>
        <item x="4"/>
        <item x="942"/>
        <item x="800"/>
        <item x="1549"/>
        <item x="210"/>
        <item x="31"/>
        <item x="1553"/>
        <item x="237"/>
        <item x="883"/>
        <item x="1670"/>
        <item x="1496"/>
        <item x="320"/>
        <item x="1825"/>
        <item x="697"/>
        <item x="994"/>
        <item x="311"/>
        <item x="806"/>
        <item x="1667"/>
        <item x="1518"/>
        <item x="1856"/>
        <item x="1190"/>
        <item x="556"/>
        <item x="281"/>
        <item x="772"/>
        <item x="254"/>
        <item x="1470"/>
        <item x="1450"/>
        <item x="66"/>
        <item x="775"/>
        <item x="587"/>
        <item x="768"/>
        <item x="145"/>
        <item x="1504"/>
        <item x="487"/>
        <item x="1867"/>
        <item x="118"/>
        <item x="1890"/>
        <item x="1349"/>
        <item x="131"/>
        <item x="204"/>
        <item x="1635"/>
        <item x="536"/>
        <item x="488"/>
        <item x="641"/>
        <item x="1205"/>
        <item x="1023"/>
        <item x="1029"/>
        <item x="503"/>
        <item x="1328"/>
        <item x="85"/>
        <item x="111"/>
        <item x="852"/>
        <item x="340"/>
        <item x="1911"/>
        <item x="178"/>
        <item x="776"/>
        <item x="139"/>
        <item x="231"/>
        <item x="1310"/>
        <item x="900"/>
        <item x="63"/>
        <item x="1505"/>
        <item x="30"/>
        <item x="1437"/>
        <item x="721"/>
        <item x="1490"/>
        <item x="357"/>
        <item x="1704"/>
        <item x="1898"/>
        <item x="1433"/>
        <item x="940"/>
        <item x="1351"/>
        <item x="455"/>
        <item x="603"/>
        <item x="1554"/>
        <item x="97"/>
        <item x="293"/>
        <item x="537"/>
        <item x="482"/>
        <item x="215"/>
        <item x="1902"/>
        <item x="335"/>
        <item x="1113"/>
        <item x="780"/>
        <item x="1120"/>
        <item x="1742"/>
        <item x="508"/>
        <item x="1520"/>
        <item x="1756"/>
        <item x="1636"/>
        <item x="324"/>
        <item x="239"/>
        <item x="396"/>
        <item x="309"/>
        <item x="1096"/>
        <item x="1122"/>
        <item x="1602"/>
        <item x="130"/>
        <item x="245"/>
        <item x="7"/>
        <item x="1136"/>
        <item x="1153"/>
        <item x="714"/>
        <item x="91"/>
        <item x="1770"/>
        <item x="1164"/>
        <item x="351"/>
        <item x="1132"/>
        <item x="1876"/>
        <item x="1901"/>
        <item x="1487"/>
        <item x="647"/>
        <item x="143"/>
        <item x="115"/>
        <item x="1668"/>
        <item x="1052"/>
        <item x="1658"/>
        <item x="369"/>
        <item x="664"/>
        <item x="1722"/>
        <item x="1296"/>
        <item x="1240"/>
        <item x="234"/>
        <item x="1251"/>
        <item x="1675"/>
        <item x="707"/>
        <item x="1501"/>
        <item x="1842"/>
        <item x="1188"/>
        <item x="796"/>
        <item x="1109"/>
        <item x="1717"/>
        <item x="1881"/>
        <item x="213"/>
        <item x="1345"/>
        <item x="1583"/>
        <item x="637"/>
        <item x="930"/>
        <item x="1364"/>
        <item x="1000"/>
        <item x="1368"/>
        <item x="987"/>
        <item x="321"/>
        <item x="897"/>
        <item x="548"/>
        <item x="207"/>
        <item x="1277"/>
        <item x="791"/>
        <item x="1623"/>
        <item x="1388"/>
        <item x="1131"/>
        <item x="657"/>
        <item x="1439"/>
        <item x="473"/>
        <item x="579"/>
        <item x="1772"/>
        <item x="433"/>
        <item x="1208"/>
        <item x="1570"/>
        <item x="20"/>
        <item x="981"/>
        <item x="1322"/>
        <item x="1101"/>
        <item x="183"/>
        <item x="410"/>
        <item x="1463"/>
        <item x="1679"/>
        <item x="1301"/>
        <item x="164"/>
        <item x="1072"/>
        <item x="997"/>
        <item x="1537"/>
        <item x="532"/>
        <item x="45"/>
        <item x="467"/>
        <item x="1458"/>
        <item x="835"/>
        <item x="123"/>
        <item x="1359"/>
        <item x="1405"/>
        <item x="1315"/>
        <item x="1365"/>
        <item x="1333"/>
        <item x="781"/>
        <item x="1380"/>
        <item x="1435"/>
        <item x="1086"/>
        <item x="173"/>
        <item x="414"/>
        <item x="683"/>
        <item x="1559"/>
        <item x="1377"/>
        <item x="214"/>
        <item x="1802"/>
        <item x="1558"/>
        <item x="1809"/>
        <item x="1580"/>
        <item x="438"/>
        <item x="1283"/>
        <item x="1015"/>
        <item x="494"/>
        <item x="1098"/>
        <item x="1761"/>
        <item x="1627"/>
        <item x="1624"/>
        <item x="1697"/>
        <item x="606"/>
        <item x="936"/>
        <item x="51"/>
        <item x="93"/>
        <item x="969"/>
        <item x="154"/>
        <item x="329"/>
        <item x="1079"/>
        <item x="1378"/>
        <item x="103"/>
        <item x="1446"/>
        <item x="991"/>
        <item x="774"/>
        <item x="1659"/>
        <item x="1827"/>
        <item x="602"/>
        <item x="60"/>
        <item x="746"/>
        <item x="1346"/>
        <item x="423"/>
        <item x="517"/>
        <item x="854"/>
        <item x="895"/>
        <item x="744"/>
        <item x="1811"/>
        <item x="1657"/>
        <item x="871"/>
        <item x="1257"/>
        <item x="1884"/>
        <item x="1340"/>
        <item x="1461"/>
        <item x="934"/>
        <item x="495"/>
        <item x="380"/>
        <item x="1495"/>
        <item x="1710"/>
        <item x="1869"/>
        <item x="472"/>
        <item x="452"/>
        <item x="607"/>
        <item x="1065"/>
        <item x="1370"/>
        <item x="1443"/>
        <item x="1224"/>
        <item x="199"/>
        <item x="238"/>
        <item x="757"/>
        <item x="1415"/>
        <item x="1837"/>
        <item x="968"/>
        <item x="915"/>
        <item x="1482"/>
        <item x="982"/>
        <item x="144"/>
        <item x="264"/>
        <item x="1176"/>
        <item x="24"/>
        <item x="1523"/>
        <item x="106"/>
        <item x="463"/>
        <item x="1302"/>
        <item x="769"/>
        <item x="48"/>
        <item x="1822"/>
        <item x="363"/>
        <item x="601"/>
        <item x="1330"/>
        <item x="18"/>
        <item x="1221"/>
        <item x="1012"/>
        <item x="594"/>
        <item x="1213"/>
        <item x="1644"/>
        <item x="938"/>
        <item x="190"/>
        <item x="1055"/>
        <item x="691"/>
        <item x="629"/>
        <item x="1678"/>
        <item x="1895"/>
        <item x="758"/>
        <item x="1003"/>
        <item x="1806"/>
        <item x="440"/>
        <item x="1596"/>
        <item x="1713"/>
        <item x="441"/>
        <item x="573"/>
        <item x="505"/>
        <item x="1858"/>
        <item x="1861"/>
        <item x="770"/>
        <item x="287"/>
        <item x="133"/>
        <item x="925"/>
        <item x="1516"/>
        <item x="1412"/>
        <item x="64"/>
        <item x="1207"/>
        <item x="1863"/>
        <item x="1018"/>
        <item x="366"/>
        <item x="23"/>
        <item x="126"/>
        <item x="745"/>
        <item x="838"/>
        <item x="680"/>
        <item x="1904"/>
        <item x="1238"/>
        <item x="1515"/>
        <item x="1648"/>
        <item x="1619"/>
        <item x="71"/>
        <item x="1780"/>
        <item x="266"/>
        <item x="1919"/>
        <item x="1743"/>
        <item x="246"/>
        <item x="1417"/>
        <item x="1307"/>
        <item x="841"/>
        <item x="1753"/>
        <item x="160"/>
        <item x="1256"/>
        <item x="84"/>
        <item x="120"/>
        <item x="1777"/>
        <item x="493"/>
        <item x="1044"/>
        <item x="422"/>
        <item x="551"/>
        <item x="1360"/>
        <item x="867"/>
        <item x="975"/>
        <item x="79"/>
        <item x="442"/>
        <item x="1168"/>
        <item x="216"/>
        <item x="119"/>
        <item x="475"/>
        <item x="1759"/>
        <item x="581"/>
        <item x="568"/>
        <item x="799"/>
        <item x="1087"/>
        <item x="306"/>
        <item x="1868"/>
        <item x="1601"/>
        <item x="1154"/>
        <item x="288"/>
        <item x="1239"/>
        <item x="174"/>
        <item x="1886"/>
        <item x="256"/>
        <item x="260"/>
        <item x="686"/>
        <item x="627"/>
        <item x="301"/>
        <item x="413"/>
        <item x="319"/>
        <item x="1220"/>
        <item x="16"/>
        <item x="1699"/>
        <item x="148"/>
        <item x="409"/>
        <item x="1027"/>
        <item x="1462"/>
        <item x="156"/>
        <item x="407"/>
        <item x="1413"/>
        <item x="1640"/>
        <item x="1225"/>
        <item x="1882"/>
        <item x="766"/>
        <item x="723"/>
        <item x="1304"/>
        <item x="376"/>
        <item x="1652"/>
        <item x="331"/>
        <item x="169"/>
        <item x="756"/>
        <item x="1401"/>
        <item x="112"/>
        <item x="529"/>
        <item x="1260"/>
        <item x="1083"/>
        <item x="220"/>
        <item x="924"/>
        <item x="550"/>
        <item x="244"/>
        <item x="515"/>
        <item x="249"/>
        <item x="1231"/>
        <item x="751"/>
        <item x="29"/>
        <item x="225"/>
        <item x="1286"/>
        <item x="185"/>
        <item x="853"/>
        <item x="470"/>
        <item x="1508"/>
        <item x="483"/>
        <item x="1104"/>
        <item x="675"/>
        <item x="565"/>
        <item x="1698"/>
        <item x="638"/>
        <item x="1586"/>
        <item x="446"/>
        <item x="519"/>
        <item x="1254"/>
        <item x="825"/>
        <item x="1609"/>
        <item x="1305"/>
        <item x="1067"/>
        <item x="1227"/>
        <item x="69"/>
        <item x="1246"/>
        <item x="1790"/>
        <item x="386"/>
        <item x="485"/>
        <item x="1512"/>
        <item x="771"/>
        <item x="567"/>
        <item x="1879"/>
        <item x="448"/>
        <item x="977"/>
        <item x="1371"/>
        <item x="615"/>
        <item x="105"/>
        <item x="1810"/>
        <item x="135"/>
        <item x="1915"/>
        <item x="461"/>
        <item x="1592"/>
        <item x="1030"/>
        <item x="1855"/>
        <item x="1291"/>
        <item x="372"/>
        <item x="332"/>
        <item x="726"/>
        <item x="908"/>
        <item x="1686"/>
        <item x="1077"/>
        <item x="1792"/>
        <item x="400"/>
        <item x="1045"/>
        <item x="299"/>
        <item x="1215"/>
        <item x="1706"/>
        <item x="1276"/>
        <item x="1897"/>
        <item x="77"/>
        <item x="755"/>
        <item x="1150"/>
        <item x="1718"/>
        <item x="192"/>
        <item x="509"/>
        <item x="708"/>
        <item x="116"/>
        <item x="1253"/>
        <item x="477"/>
        <item x="1192"/>
        <item x="1768"/>
        <item x="1233"/>
        <item x="261"/>
        <item x="1729"/>
        <item x="1569"/>
        <item x="282"/>
        <item x="858"/>
        <item x="1582"/>
        <item x="660"/>
        <item x="1440"/>
        <item x="405"/>
        <item x="1100"/>
        <item x="998"/>
        <item x="823"/>
        <item x="665"/>
        <item x="1400"/>
        <item x="873"/>
        <item x="177"/>
        <item x="273"/>
        <item x="465"/>
        <item x="1402"/>
        <item x="1625"/>
        <item x="1571"/>
        <item x="628"/>
        <item x="42"/>
        <item x="1335"/>
        <item x="1230"/>
        <item x="1268"/>
        <item x="1318"/>
        <item x="1685"/>
        <item x="1766"/>
        <item x="434"/>
        <item x="1089"/>
        <item x="1447"/>
        <item x="1800"/>
        <item x="458"/>
        <item x="1141"/>
        <item x="1486"/>
        <item x="907"/>
        <item x="1877"/>
        <item x="73"/>
        <item x="1893"/>
        <item x="382"/>
        <item x="1428"/>
        <item x="1285"/>
        <item x="1057"/>
        <item x="1324"/>
        <item x="1352"/>
        <item x="1732"/>
        <item x="694"/>
        <item x="1832"/>
        <item x="1453"/>
        <item x="1891"/>
        <item x="1521"/>
        <item x="527"/>
        <item x="1736"/>
        <item x="582"/>
        <item x="1078"/>
        <item x="1781"/>
        <item x="338"/>
        <item x="1031"/>
        <item x="1223"/>
        <item x="447"/>
        <item x="70"/>
        <item x="1112"/>
        <item x="416"/>
        <item x="577"/>
        <item x="903"/>
        <item x="1331"/>
        <item x="1016"/>
        <item x="367"/>
        <item x="962"/>
        <item x="262"/>
        <item x="229"/>
        <item x="636"/>
        <item x="76"/>
        <item x="292"/>
        <item x="327"/>
        <item x="1653"/>
        <item x="168"/>
        <item x="1831"/>
        <item x="980"/>
        <item x="1467"/>
        <item x="175"/>
        <item x="624"/>
        <item x="193"/>
        <item x="524"/>
        <item x="635"/>
        <item x="866"/>
        <item x="986"/>
        <item x="1689"/>
        <item x="1607"/>
        <item x="804"/>
        <item x="1786"/>
        <item x="195"/>
        <item x="617"/>
        <item x="1308"/>
        <item x="140"/>
        <item x="201"/>
        <item x="1372"/>
        <item x="28"/>
        <item x="1431"/>
        <item x="1595"/>
        <item x="773"/>
        <item x="650"/>
        <item x="1452"/>
        <item x="880"/>
        <item x="186"/>
        <item x="184"/>
        <item x="1673"/>
        <item x="788"/>
        <item x="1600"/>
        <item x="1566"/>
        <item x="953"/>
        <item x="1124"/>
        <item x="1749"/>
        <item x="847"/>
        <item x="1281"/>
        <item x="1892"/>
        <item x="323"/>
        <item x="506"/>
        <item x="313"/>
        <item x="1680"/>
        <item x="881"/>
        <item x="976"/>
        <item x="1004"/>
        <item x="764"/>
        <item x="1471"/>
        <item x="1779"/>
        <item x="1849"/>
        <item x="1386"/>
        <item x="561"/>
        <item x="540"/>
        <item x="1133"/>
        <item x="127"/>
        <item x="1536"/>
        <item x="801"/>
        <item x="1865"/>
        <item x="591"/>
        <item x="67"/>
        <item x="411"/>
        <item x="1524"/>
        <item x="1095"/>
        <item x="270"/>
        <item x="811"/>
        <item x="777"/>
        <item x="1140"/>
        <item x="530"/>
        <item x="1846"/>
        <item x="1407"/>
        <item x="480"/>
        <item x="1814"/>
        <item x="457"/>
        <item x="209"/>
        <item x="1840"/>
        <item x="552"/>
        <item x="484"/>
        <item x="1454"/>
        <item x="673"/>
        <item x="946"/>
        <item x="840"/>
        <item x="704"/>
        <item x="690"/>
        <item x="933"/>
        <item x="1726"/>
        <item x="1464"/>
        <item x="95"/>
        <item x="1494"/>
        <item x="1733"/>
        <item x="739"/>
        <item x="988"/>
        <item x="1864"/>
        <item x="1740"/>
        <item x="1295"/>
        <item x="50"/>
        <item x="1047"/>
        <item x="1731"/>
        <item x="1278"/>
        <item x="518"/>
        <item x="1152"/>
        <item x="874"/>
        <item x="1643"/>
        <item x="1920"/>
        <item x="1493"/>
        <item x="1263"/>
        <item x="337"/>
        <item x="1654"/>
        <item x="466"/>
        <item x="1773"/>
        <item x="499"/>
        <item x="110"/>
        <item x="1357"/>
        <item x="1725"/>
        <item x="430"/>
        <item x="1676"/>
        <item x="1803"/>
        <item x="1017"/>
        <item x="1081"/>
        <item x="1918"/>
        <item x="243"/>
        <item x="870"/>
        <item x="613"/>
        <item x="906"/>
        <item x="782"/>
        <item x="1457"/>
        <item x="1130"/>
        <item x="1438"/>
        <item x="1565"/>
        <item x="1813"/>
        <item x="1398"/>
        <item x="355"/>
        <item x="662"/>
        <item x="667"/>
        <item x="1416"/>
        <item x="911"/>
        <item x="1532"/>
        <item x="1102"/>
        <item x="826"/>
        <item x="973"/>
        <item x="572"/>
        <item x="507"/>
        <item x="504"/>
        <item x="1339"/>
        <item x="706"/>
        <item x="1821"/>
        <item x="1032"/>
        <item x="272"/>
        <item x="1134"/>
        <item x="1762"/>
        <item x="1172"/>
        <item x="352"/>
        <item x="648"/>
        <item x="1889"/>
        <item x="834"/>
        <item x="586"/>
        <item x="830"/>
        <item x="1844"/>
        <item x="885"/>
        <item x="398"/>
        <item x="1712"/>
        <item x="232"/>
        <item x="1538"/>
        <item x="1611"/>
        <item x="558"/>
        <item x="1688"/>
        <item x="848"/>
        <item x="1649"/>
        <item x="693"/>
        <item x="886"/>
        <item x="1259"/>
        <item x="104"/>
        <item x="805"/>
        <item x="1479"/>
        <item x="525"/>
        <item x="622"/>
        <item x="1337"/>
        <item x="1211"/>
        <item x="1483"/>
        <item x="314"/>
        <item x="1234"/>
        <item x="1392"/>
        <item x="47"/>
        <item x="1705"/>
        <item x="1721"/>
        <item x="859"/>
        <item x="715"/>
        <item x="122"/>
        <item x="1449"/>
        <item x="1375"/>
        <item x="663"/>
        <item x="632"/>
        <item x="1878"/>
        <item x="248"/>
        <item x="1562"/>
        <item x="1612"/>
        <item x="651"/>
        <item x="738"/>
        <item x="795"/>
        <item x="1816"/>
        <item x="1701"/>
        <item x="1196"/>
        <item x="100"/>
        <item x="876"/>
        <item x="932"/>
        <item x="290"/>
        <item x="211"/>
        <item x="159"/>
        <item x="1408"/>
        <item x="502"/>
        <item x="1279"/>
        <item x="176"/>
        <item x="166"/>
        <item x="353"/>
        <item x="643"/>
        <item x="829"/>
        <item x="82"/>
        <item x="1418"/>
        <item x="1871"/>
        <item x="1216"/>
        <item x="397"/>
        <item x="1528"/>
        <item x="862"/>
        <item x="600"/>
        <item x="1321"/>
        <item x="1445"/>
        <item x="129"/>
        <item x="1342"/>
        <item x="492"/>
        <item x="1594"/>
        <item x="1799"/>
        <item x="1880"/>
        <item x="274"/>
        <item x="1174"/>
        <item x="1853"/>
        <item x="356"/>
        <item x="1716"/>
        <item x="1738"/>
        <item x="1248"/>
        <item x="1783"/>
        <item x="1336"/>
        <item x="1002"/>
        <item x="361"/>
        <item x="1421"/>
        <item x="1677"/>
        <item x="1484"/>
        <item x="1687"/>
        <item x="107"/>
        <item x="1068"/>
        <item x="334"/>
        <item x="1069"/>
        <item x="412"/>
        <item x="1473"/>
        <item x="1917"/>
        <item x="688"/>
        <item x="152"/>
        <item x="588"/>
        <item x="402"/>
        <item x="1048"/>
        <item x="151"/>
        <item x="280"/>
        <item x="2"/>
        <item x="188"/>
        <item x="902"/>
        <item x="1429"/>
        <item x="1793"/>
        <item x="1013"/>
        <item x="52"/>
        <item x="257"/>
        <item x="75"/>
        <item x="725"/>
        <item x="1026"/>
        <item x="599"/>
        <item x="365"/>
        <item x="102"/>
        <item x="1025"/>
        <item x="109"/>
        <item x="1442"/>
        <item x="905"/>
        <item x="710"/>
        <item x="923"/>
        <item x="1639"/>
        <item x="1598"/>
        <item x="645"/>
        <item x="325"/>
        <item x="689"/>
        <item x="68"/>
        <item x="501"/>
        <item x="255"/>
        <item x="12"/>
        <item x="1576"/>
        <item x="1615"/>
        <item x="1755"/>
        <item x="224"/>
        <item x="1641"/>
        <item x="1745"/>
        <item x="741"/>
        <item x="1374"/>
        <item x="1529"/>
        <item x="1474"/>
        <item x="1175"/>
        <item x="259"/>
        <item x="1568"/>
        <item x="1620"/>
        <item x="1700"/>
        <item x="469"/>
        <item x="740"/>
        <item x="1535"/>
        <item x="1138"/>
        <item x="1173"/>
        <item x="226"/>
        <item x="896"/>
        <item x="180"/>
        <item x="432"/>
        <item x="1007"/>
        <item x="534"/>
        <item x="1341"/>
        <item x="1669"/>
        <item x="1241"/>
        <item x="1177"/>
        <item x="1903"/>
        <item x="101"/>
        <item x="1707"/>
        <item x="989"/>
        <item x="815"/>
        <item x="375"/>
        <item x="1179"/>
        <item x="1156"/>
        <item x="1819"/>
        <item x="837"/>
        <item x="970"/>
        <item x="1419"/>
        <item x="427"/>
        <item x="1472"/>
        <item x="620"/>
        <item x="1347"/>
        <item x="1578"/>
        <item x="1126"/>
        <item x="1434"/>
        <item x="360"/>
        <item x="952"/>
        <item x="950"/>
        <item x="401"/>
        <item x="1522"/>
        <item x="198"/>
        <item x="658"/>
        <item x="476"/>
        <item x="943"/>
        <item x="294"/>
        <item x="655"/>
        <item x="809"/>
        <item x="1581"/>
        <item x="1084"/>
        <item x="985"/>
        <item x="614"/>
        <item x="1202"/>
        <item x="955"/>
        <item x="1597"/>
        <item x="1579"/>
        <item x="399"/>
        <item x="302"/>
        <item x="919"/>
        <item x="1414"/>
        <item x="1111"/>
        <item x="621"/>
        <item x="444"/>
        <item x="330"/>
        <item x="208"/>
        <item x="1466"/>
        <item x="171"/>
        <item x="1567"/>
        <item x="1734"/>
        <item x="1525"/>
        <item x="753"/>
        <item x="760"/>
        <item x="1269"/>
        <item x="1560"/>
        <item x="944"/>
        <item x="922"/>
        <item x="315"/>
        <item x="596"/>
        <item x="990"/>
        <item x="1851"/>
        <item x="844"/>
        <item x="1455"/>
        <item x="1265"/>
        <item x="827"/>
        <item x="1117"/>
        <item x="1129"/>
        <item x="814"/>
        <item x="390"/>
        <item x="88"/>
        <item x="478"/>
        <item x="14"/>
        <item x="1198"/>
        <item x="1719"/>
        <item x="1249"/>
        <item x="605"/>
        <item x="468"/>
        <item x="856"/>
        <item x="1165"/>
        <item x="57"/>
        <item x="146"/>
        <item x="1110"/>
        <item x="824"/>
        <item x="370"/>
        <item x="604"/>
        <item x="1288"/>
        <item x="630"/>
        <item x="1801"/>
        <item x="78"/>
        <item x="420"/>
        <item x="1316"/>
        <item x="1530"/>
        <item x="1622"/>
        <item x="610"/>
        <item x="1787"/>
        <item x="1033"/>
        <item x="949"/>
        <item x="391"/>
        <item x="580"/>
        <item x="1300"/>
        <item x="672"/>
        <item x="1655"/>
        <item x="1381"/>
        <item x="728"/>
        <item x="1556"/>
        <item x="296"/>
        <item x="1812"/>
        <item x="640"/>
        <item x="887"/>
        <item x="1166"/>
        <item x="436"/>
        <item x="1123"/>
        <item x="1465"/>
        <item x="1010"/>
        <item x="1275"/>
        <item x="1204"/>
        <item x="1041"/>
        <item x="931"/>
        <item x="443"/>
        <item x="1662"/>
        <item x="1546"/>
        <item x="513"/>
        <item x="574"/>
        <item x="1739"/>
        <item x="1613"/>
        <item x="404"/>
        <item x="426"/>
        <item x="789"/>
        <item x="1397"/>
        <item x="388"/>
        <item x="228"/>
        <item x="1866"/>
        <item x="1683"/>
        <item x="1492"/>
        <item x="1795"/>
        <item x="1577"/>
        <item x="864"/>
        <item x="1228"/>
        <item x="1090"/>
        <item x="1019"/>
        <item x="1632"/>
        <item x="1563"/>
        <item x="1843"/>
        <item x="722"/>
        <item x="913"/>
        <item x="454"/>
        <item x="1857"/>
        <item x="1629"/>
        <item x="1409"/>
        <item x="560"/>
        <item x="1746"/>
        <item x="1255"/>
        <item x="682"/>
        <item x="1243"/>
        <item x="1085"/>
        <item x="595"/>
        <item x="719"/>
        <item x="1820"/>
        <item x="8"/>
        <item x="1656"/>
        <item x="1798"/>
        <item x="1193"/>
        <item x="1424"/>
        <item x="1682"/>
        <item x="1014"/>
        <item x="1119"/>
        <item x="1432"/>
        <item x="1557"/>
        <item x="785"/>
        <item x="1149"/>
        <item x="868"/>
        <item x="1488"/>
        <item x="1550"/>
        <item x="197"/>
        <item x="206"/>
        <item x="526"/>
        <item x="421"/>
        <item x="221"/>
        <item x="283"/>
        <item x="593"/>
        <item x="308"/>
        <item x="966"/>
        <item x="633"/>
        <item x="1094"/>
        <item x="984"/>
        <item x="428"/>
        <item x="1829"/>
        <item x="1054"/>
        <item x="284"/>
        <item x="1334"/>
        <item x="162"/>
        <item x="909"/>
        <item x="1261"/>
        <item x="1500"/>
        <item x="1608"/>
        <item x="1157"/>
        <item x="19"/>
        <item x="1203"/>
        <item x="437"/>
        <item x="1860"/>
        <item x="812"/>
        <item x="553"/>
        <item x="235"/>
        <item x="891"/>
        <item x="1468"/>
        <item x="1344"/>
        <item x="958"/>
        <item x="1367"/>
        <item x="819"/>
        <item x="1784"/>
        <item x="786"/>
        <item x="1427"/>
        <item x="1475"/>
        <item x="125"/>
        <item x="1778"/>
        <item x="1361"/>
        <item x="963"/>
        <item x="81"/>
        <item x="1671"/>
        <item x="11"/>
        <item x="1750"/>
        <item x="1391"/>
        <item x="735"/>
        <item x="205"/>
        <item x="1236"/>
        <item x="217"/>
        <item x="1406"/>
        <item x="843"/>
        <item x="947"/>
        <item x="1008"/>
        <item x="1572"/>
        <item x="1262"/>
        <item x="285"/>
        <item x="794"/>
        <item x="1384"/>
        <item x="888"/>
        <item x="598"/>
        <item x="1070"/>
        <item x="546"/>
        <item x="575"/>
        <item x="616"/>
        <item x="275"/>
        <item x="1091"/>
        <item x="793"/>
        <item x="371"/>
        <item x="240"/>
        <item x="884"/>
        <item x="1824"/>
        <item x="486"/>
        <item x="1859"/>
        <item x="514"/>
        <item x="343"/>
        <item x="32"/>
        <item x="1921"/>
        <item x="1489"/>
        <item x="1852"/>
        <item x="1796"/>
        <item x="1908"/>
        <item x="512"/>
        <item x="920"/>
        <item x="927"/>
        <item x="310"/>
        <item x="497"/>
        <item x="670"/>
        <item x="1757"/>
        <item x="1028"/>
        <item x="1907"/>
        <item x="1663"/>
        <item x="1024"/>
        <item x="790"/>
        <item x="1539"/>
        <item x="736"/>
        <item x="1848"/>
        <item x="1785"/>
        <item x="954"/>
        <item x="1883"/>
        <item x="1214"/>
        <item x="1080"/>
        <item x="821"/>
        <item x="271"/>
        <item x="1167"/>
        <item x="1058"/>
        <item x="1264"/>
        <item x="1060"/>
        <item x="959"/>
        <item x="1053"/>
        <item x="899"/>
        <item x="703"/>
        <item x="1121"/>
        <item x="692"/>
        <item x="456"/>
        <item x="498"/>
        <item x="1748"/>
        <item x="816"/>
        <item x="1181"/>
        <item x="1237"/>
        <item x="312"/>
        <item x="1634"/>
        <item x="1720"/>
        <item x="1082"/>
        <item x="611"/>
        <item x="34"/>
        <item x="678"/>
        <item x="500"/>
        <item x="578"/>
        <item x="1491"/>
        <item x="1900"/>
        <item x="717"/>
        <item x="387"/>
        <item x="971"/>
        <item x="474"/>
        <item x="1573"/>
        <item x="1162"/>
        <item x="711"/>
        <item x="419"/>
        <item x="1510"/>
        <item x="445"/>
        <item x="359"/>
        <item x="585"/>
        <item x="1280"/>
        <item x="1226"/>
        <item x="543"/>
        <item x="822"/>
        <item x="26"/>
        <item x="1509"/>
        <item x="978"/>
        <item x="759"/>
        <item x="808"/>
        <item x="1293"/>
        <item x="1116"/>
        <item x="1606"/>
        <item x="1575"/>
        <item x="747"/>
        <item x="569"/>
        <item x="1075"/>
        <item x="1637"/>
        <item x="1006"/>
        <item x="1835"/>
        <item x="268"/>
        <item x="25"/>
        <item x="1201"/>
        <item x="562"/>
        <item x="1144"/>
        <item x="1534"/>
        <item x="992"/>
        <item x="592"/>
        <item x="570"/>
        <item x="491"/>
        <item x="1385"/>
        <item x="597"/>
        <item x="87"/>
        <item x="1299"/>
        <item x="1828"/>
        <item x="1297"/>
        <item x="1022"/>
        <item x="734"/>
        <item x="564"/>
        <item x="1910"/>
        <item x="1885"/>
        <item x="750"/>
        <item x="479"/>
        <item x="666"/>
        <item x="712"/>
        <item x="1834"/>
        <item x="318"/>
        <item x="623"/>
        <item x="878"/>
        <item x="1348"/>
        <item x="894"/>
        <item x="1914"/>
        <item x="92"/>
        <item x="247"/>
        <item x="1724"/>
        <item x="857"/>
        <item x="1369"/>
        <item x="1184"/>
        <item x="124"/>
        <item x="1661"/>
        <item x="383"/>
        <item x="904"/>
        <item x="1519"/>
        <item x="1769"/>
        <item x="1350"/>
        <item x="833"/>
        <item x="677"/>
        <item x="1066"/>
        <item x="149"/>
        <item x="167"/>
        <item x="1896"/>
        <item x="1485"/>
        <item x="749"/>
        <item x="1194"/>
        <item x="1108"/>
        <item x="1839"/>
        <item x="1325"/>
        <item x="1815"/>
        <item x="89"/>
        <item x="520"/>
        <item x="21"/>
        <item x="138"/>
        <item x="362"/>
        <item x="137"/>
        <item x="1730"/>
        <item x="1161"/>
        <item x="1808"/>
        <item x="304"/>
        <item x="1210"/>
        <item x="1219"/>
        <item x="1574"/>
        <item x="1005"/>
        <item x="549"/>
        <item x="921"/>
        <item x="983"/>
        <item x="350"/>
        <item x="1650"/>
        <item x="1527"/>
        <item x="1694"/>
        <item x="1862"/>
        <item x="364"/>
        <item x="1584"/>
        <item x="451"/>
        <item x="158"/>
        <item x="1894"/>
        <item x="1545"/>
        <item x="1271"/>
        <item x="724"/>
        <item x="1912"/>
        <item x="136"/>
        <item x="1073"/>
        <item x="1888"/>
        <item x="733"/>
        <item x="863"/>
        <item x="531"/>
        <item x="1425"/>
        <item x="1049"/>
        <item x="157"/>
        <item x="1338"/>
        <item x="928"/>
        <item x="1913"/>
        <item x="860"/>
        <item x="155"/>
        <item x="1373"/>
        <item x="99"/>
        <item x="1630"/>
        <item x="1323"/>
        <item x="431"/>
        <item x="15"/>
        <item x="223"/>
        <item x="1526"/>
        <item x="1093"/>
        <item x="917"/>
        <item x="1038"/>
        <item x="83"/>
        <item x="1646"/>
        <item x="1125"/>
        <item x="1614"/>
        <item x="818"/>
        <item x="918"/>
        <item x="1460"/>
        <item x="10"/>
        <item x="269"/>
        <item x="336"/>
        <item x="555"/>
        <item x="227"/>
        <item x="453"/>
        <item x="828"/>
        <item x="945"/>
        <item x="762"/>
        <item x="1217"/>
        <item x="1735"/>
        <item x="1476"/>
        <item x="1823"/>
        <item x="995"/>
        <item x="1356"/>
        <item x="1317"/>
        <item x="1046"/>
        <item x="649"/>
        <item x="695"/>
        <item x="798"/>
        <item x="1836"/>
        <item x="845"/>
        <item x="489"/>
        <item x="1587"/>
        <item x="1585"/>
        <item x="344"/>
        <item x="90"/>
        <item x="1469"/>
        <item x="730"/>
        <item x="1062"/>
        <item x="1036"/>
        <item x="1137"/>
        <item x="305"/>
        <item x="1638"/>
        <item x="652"/>
        <item x="241"/>
        <item x="865"/>
        <item x="1148"/>
        <item x="1292"/>
        <item x="910"/>
        <item x="1209"/>
        <item x="676"/>
        <item x="303"/>
        <item x="1266"/>
        <item x="1329"/>
        <item x="242"/>
        <item x="571"/>
        <item x="1379"/>
        <item x="696"/>
        <item x="767"/>
        <item x="395"/>
        <item x="165"/>
        <item x="1272"/>
        <item x="979"/>
        <item x="1311"/>
        <item x="3"/>
        <item x="179"/>
        <item x="1709"/>
        <item x="417"/>
        <item x="1703"/>
        <item x="1782"/>
        <item x="1355"/>
        <item x="1478"/>
        <item x="1498"/>
        <item x="1320"/>
        <item x="1845"/>
        <item x="538"/>
        <item x="218"/>
        <item x="1061"/>
        <item x="35"/>
        <item x="1197"/>
        <item x="342"/>
        <item x="59"/>
        <item x="1506"/>
        <item x="36"/>
        <item x="170"/>
        <item x="1001"/>
        <item x="1744"/>
        <item x="1754"/>
        <item x="1480"/>
        <item x="1666"/>
        <item x="687"/>
        <item x="153"/>
        <item x="999"/>
        <item x="147"/>
        <item x="1294"/>
        <item x="849"/>
        <item x="634"/>
        <item x="142"/>
        <item x="1617"/>
        <item x="1393"/>
        <item x="1513"/>
        <item x="389"/>
        <item x="1695"/>
        <item x="702"/>
        <item x="674"/>
        <item x="1794"/>
        <item x="435"/>
        <item x="1775"/>
        <item x="1105"/>
        <item x="1229"/>
        <item x="1158"/>
        <item x="850"/>
        <item x="40"/>
        <item x="1135"/>
        <item x="787"/>
        <item x="394"/>
        <item x="1517"/>
        <item x="202"/>
        <item x="368"/>
        <item x="1872"/>
        <item x="191"/>
        <item x="542"/>
        <item x="1423"/>
        <item x="1309"/>
        <item x="898"/>
        <item x="1728"/>
        <item x="965"/>
        <item x="1899"/>
        <item x="1807"/>
        <item x="328"/>
        <item x="533"/>
        <item x="1681"/>
        <item x="1684"/>
        <item x="55"/>
        <item x="1451"/>
        <item x="222"/>
        <item x="778"/>
        <item x="141"/>
        <item x="424"/>
        <item x="1274"/>
        <item x="1186"/>
        <item x="839"/>
        <item x="972"/>
        <item x="914"/>
        <item x="128"/>
        <item x="1222"/>
        <item x="1252"/>
        <item x="439"/>
        <item x="901"/>
        <item x="700"/>
        <item x="1206"/>
        <item x="576"/>
        <item x="1674"/>
        <item x="300"/>
        <item x="72"/>
        <item x="194"/>
        <item x="522"/>
        <item x="1298"/>
        <item x="1618"/>
        <item x="763"/>
        <item x="1396"/>
        <item x="1050"/>
        <item x="230"/>
        <item x="345"/>
        <item x="729"/>
        <item x="817"/>
        <item x="528"/>
        <item x="1621"/>
        <item x="1051"/>
        <item x="1430"/>
        <item x="1838"/>
        <item x="1183"/>
        <item x="1287"/>
        <item x="1651"/>
        <item x="1160"/>
        <item x="1142"/>
        <item x="41"/>
        <item x="803"/>
        <item x="1436"/>
        <item x="951"/>
        <item x="233"/>
        <item x="94"/>
        <item x="212"/>
        <item x="1332"/>
        <item x="1847"/>
        <item x="13"/>
        <item x="699"/>
        <item x="384"/>
        <item x="279"/>
        <item x="1715"/>
        <item x="348"/>
        <item x="1106"/>
        <item x="1390"/>
        <item x="1642"/>
        <item x="1774"/>
        <item x="56"/>
        <item x="893"/>
        <item x="196"/>
        <item x="219"/>
        <item x="1383"/>
        <item x="802"/>
        <item x="1247"/>
        <item x="418"/>
        <item x="846"/>
        <item x="1723"/>
        <item x="1343"/>
        <item x="462"/>
        <item x="1590"/>
        <item x="929"/>
        <item x="1376"/>
        <item x="1056"/>
        <item x="425"/>
        <item x="516"/>
        <item x="1544"/>
        <item x="956"/>
        <item x="1626"/>
        <item x="1076"/>
        <item x="792"/>
        <item x="748"/>
        <item x="1477"/>
        <item x="948"/>
        <item x="1805"/>
        <item x="1037"/>
        <item x="1874"/>
        <item x="1314"/>
        <item x="1603"/>
        <item x="511"/>
        <item x="1009"/>
        <item x="608"/>
        <item x="656"/>
        <item x="341"/>
        <item x="203"/>
        <item x="727"/>
        <item x="713"/>
        <item x="1765"/>
        <item x="566"/>
        <item x="108"/>
        <item x="1555"/>
        <item x="813"/>
        <item x="671"/>
        <item x="797"/>
        <item x="1758"/>
        <item x="1410"/>
        <item x="1665"/>
        <item x="1664"/>
        <item x="1693"/>
        <item x="890"/>
        <item x="842"/>
        <item x="1267"/>
        <item x="61"/>
        <item x="1199"/>
        <item x="1200"/>
        <item x="392"/>
        <item x="1737"/>
        <item x="709"/>
        <item x="590"/>
        <item x="644"/>
        <item x="1511"/>
        <item x="1711"/>
        <item x="278"/>
        <item x="1531"/>
        <item x="1708"/>
        <item x="639"/>
        <item x="1752"/>
        <item x="1387"/>
        <item x="626"/>
        <item x="54"/>
        <item x="1107"/>
        <item x="1448"/>
        <item x="742"/>
        <item x="377"/>
        <item x="1088"/>
        <item x="1163"/>
        <item x="810"/>
        <item x="1763"/>
        <item x="1290"/>
        <item x="134"/>
        <item x="1399"/>
        <item x="547"/>
        <item x="1363"/>
        <item x="1245"/>
        <item x="46"/>
        <item x="1887"/>
        <item x="1906"/>
        <item x="669"/>
        <item x="1232"/>
        <item x="752"/>
        <item x="113"/>
        <item x="277"/>
        <item x="44"/>
        <item x="625"/>
        <item x="1420"/>
        <item x="172"/>
        <item x="961"/>
        <item x="1691"/>
        <item x="941"/>
        <item x="27"/>
        <item x="1593"/>
        <item x="49"/>
        <item x="1139"/>
        <item x="1776"/>
        <item x="654"/>
        <item x="618"/>
        <item x="1354"/>
        <item x="1764"/>
        <item x="1071"/>
        <item x="1788"/>
        <item x="783"/>
        <item x="1042"/>
        <item x="681"/>
        <item x="1459"/>
        <item x="1289"/>
        <item x="381"/>
        <item x="661"/>
        <item x="1751"/>
        <item x="1382"/>
        <item x="1702"/>
        <item x="181"/>
        <item x="22"/>
        <item x="1039"/>
        <item x="1250"/>
        <item x="642"/>
        <item x="1542"/>
        <item x="1561"/>
        <item x="481"/>
        <item x="1789"/>
        <item x="1182"/>
        <item x="37"/>
        <item x="1242"/>
        <item x="1541"/>
        <item x="349"/>
        <item x="1127"/>
        <item x="807"/>
        <item x="1456"/>
        <item x="820"/>
        <item x="732"/>
        <item x="668"/>
        <item x="347"/>
        <item x="1114"/>
        <item x="832"/>
        <item x="1313"/>
        <item x="619"/>
        <item x="132"/>
        <item x="1169"/>
        <item x="916"/>
        <item x="38"/>
        <item x="322"/>
        <item x="851"/>
        <item x="1064"/>
        <item x="1747"/>
        <item x="1195"/>
        <item x="267"/>
        <item x="1714"/>
        <item x="1841"/>
        <item x="1599"/>
        <item x="393"/>
        <item x="685"/>
        <item x="1591"/>
        <item x="939"/>
        <item x="1833"/>
        <item x="189"/>
        <item x="1905"/>
        <item x="1692"/>
        <item x="1610"/>
        <item x="326"/>
        <item x="39"/>
        <item x="1212"/>
        <item x="698"/>
        <item x="967"/>
        <item x="1605"/>
        <item x="1180"/>
        <item x="1312"/>
        <item x="251"/>
        <item x="1185"/>
        <item x="53"/>
        <item x="1588"/>
        <item x="1327"/>
        <item x="1"/>
        <item x="584"/>
        <item x="403"/>
        <item x="1099"/>
        <item x="1159"/>
        <item x="374"/>
        <item x="731"/>
        <item x="1128"/>
        <item x="346"/>
        <item x="291"/>
        <item x="297"/>
        <item x="354"/>
        <item x="1499"/>
        <item x="96"/>
        <item x="557"/>
        <item x="996"/>
        <item x="1035"/>
        <item x="1628"/>
        <item x="1411"/>
        <item x="1115"/>
        <item x="872"/>
        <item x="1426"/>
        <item x="1441"/>
        <item x="1616"/>
        <item x="1147"/>
        <item x="1767"/>
        <item x="1389"/>
        <item x="1548"/>
        <item x="705"/>
        <item x="459"/>
        <item x="743"/>
        <item x="1873"/>
        <item x="286"/>
        <item x="265"/>
        <item x="1804"/>
        <item x="385"/>
        <item x="1916"/>
        <item x="701"/>
        <item x="58"/>
        <item x="609"/>
        <item x="200"/>
        <item x="339"/>
        <item x="1151"/>
        <item x="1690"/>
        <item x="1270"/>
        <item x="1171"/>
        <item x="631"/>
        <item x="1404"/>
        <item x="298"/>
        <item x="1533"/>
        <item x="1395"/>
        <item x="43"/>
        <item x="855"/>
        <item x="612"/>
        <item x="960"/>
        <item x="1727"/>
        <item x="114"/>
        <item x="1145"/>
        <item x="879"/>
        <item x="583"/>
        <item x="659"/>
        <item x="1497"/>
        <item x="1444"/>
        <item x="258"/>
        <item x="295"/>
        <item x="957"/>
        <item t="default"/>
      </items>
    </pivotField>
    <pivotField showAll="0">
      <items count="3">
        <item x="1"/>
        <item x="0"/>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8"/>
  </rowFields>
  <rowItems count="7">
    <i>
      <x v="1331"/>
    </i>
    <i>
      <x v="1436"/>
    </i>
    <i>
      <x v="1492"/>
    </i>
    <i>
      <x v="1575"/>
    </i>
    <i>
      <x v="1718"/>
    </i>
    <i>
      <x v="1913"/>
    </i>
    <i t="grand">
      <x/>
    </i>
  </rowItems>
  <colItems count="1">
    <i/>
  </colItems>
  <dataFields count="1">
    <dataField name="Average of Discount" fld="2" subtotal="average" baseField="0" baseItem="0" numFmtId="9"/>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8" type="count" evalOrder="-1" id="2"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74891E-82D3-4A56-9B2F-3AA28AA4662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9:F13" firstHeaderRow="1" firstDataRow="1" firstDataCol="1"/>
  <pivotFields count="34">
    <pivotField numFmtId="1" showAll="0"/>
    <pivotField showAll="0">
      <items count="7">
        <item h="1" x="2"/>
        <item h="1" x="5"/>
        <item h="1" x="0"/>
        <item x="4"/>
        <item h="1" x="3"/>
        <item h="1" x="1"/>
        <item t="default"/>
      </items>
    </pivotField>
    <pivotField numFmtId="9" showAll="0"/>
    <pivotField numFmtId="165" showAll="0"/>
    <pivotField numFmtId="164" showAll="0"/>
    <pivotField numFmtId="1" showAll="0"/>
    <pivotField showAll="0"/>
    <pivotField showAll="0"/>
    <pivotField showAll="0"/>
    <pivotField showAll="0">
      <items count="4">
        <item h="1" x="1"/>
        <item h="1" x="0"/>
        <item x="2"/>
        <item t="default"/>
      </items>
    </pivotField>
    <pivotField axis="axisRow" showAll="0">
      <items count="18">
        <item x="15"/>
        <item x="8"/>
        <item x="14"/>
        <item x="1"/>
        <item x="13"/>
        <item x="16"/>
        <item x="4"/>
        <item x="9"/>
        <item x="2"/>
        <item x="6"/>
        <item x="7"/>
        <item x="0"/>
        <item x="3"/>
        <item x="12"/>
        <item x="10"/>
        <item x="11"/>
        <item x="5"/>
        <item t="default"/>
      </items>
    </pivotField>
    <pivotField showAll="0"/>
    <pivotField showAll="0"/>
    <pivotField numFmtId="1" showAll="0"/>
    <pivotField showAll="0"/>
    <pivotField showAll="0"/>
    <pivotField showAll="0">
      <items count="5">
        <item h="1" x="2"/>
        <item x="1"/>
        <item h="1" x="3"/>
        <item h="1" x="0"/>
        <item t="default"/>
      </items>
    </pivotField>
    <pivotField showAll="0"/>
    <pivotField showAll="0"/>
    <pivotField numFmtId="1"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 showAll="0"/>
    <pivotField numFmtId="1" showAll="0">
      <items count="7">
        <item h="1" x="0"/>
        <item h="1" x="2"/>
        <item h="1" x="5"/>
        <item h="1" x="4"/>
        <item h="1" x="3"/>
        <item x="1"/>
        <item t="default"/>
      </items>
    </pivotField>
    <pivotField numFmtId="1" showAll="0"/>
    <pivotField numFmtId="14" showAll="0"/>
    <pivotField numFmtId="1" showAll="0"/>
    <pivotField numFmtId="1" showAll="0"/>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4">
    <i>
      <x v="4"/>
    </i>
    <i>
      <x v="5"/>
    </i>
    <i>
      <x v="16"/>
    </i>
    <i t="grand">
      <x/>
    </i>
  </rowItems>
  <colItems count="1">
    <i/>
  </colItems>
  <dataFields count="1">
    <dataField name="Sum of Sales" fld="28" baseField="0" baseItem="0"/>
  </dataFields>
  <formats count="1">
    <format dxfId="40">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FD3C91-B401-44C2-8E77-537D5C7B4548}"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12:I14" firstHeaderRow="1" firstDataRow="1" firstDataCol="1"/>
  <pivotFields count="2">
    <pivotField axis="axisRow" showAll="0">
      <items count="1635">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h="1" x="1000"/>
        <item h="1" x="1001"/>
        <item h="1" x="1002"/>
        <item h="1" x="1003"/>
        <item h="1" x="1004"/>
        <item h="1" x="1005"/>
        <item h="1" x="1006"/>
        <item h="1" x="1007"/>
        <item h="1" x="1008"/>
        <item h="1" x="1009"/>
        <item h="1" x="1010"/>
        <item h="1" x="1011"/>
        <item h="1" x="1012"/>
        <item h="1" x="1013"/>
        <item h="1" x="1014"/>
        <item h="1" x="1015"/>
        <item h="1" x="1016"/>
        <item h="1" x="1017"/>
        <item h="1" x="1018"/>
        <item h="1" x="1019"/>
        <item h="1" x="1020"/>
        <item h="1" x="1021"/>
        <item h="1" x="1022"/>
        <item h="1" x="1023"/>
        <item h="1" x="1024"/>
        <item h="1" x="1025"/>
        <item h="1" x="1026"/>
        <item h="1" x="1027"/>
        <item h="1" x="1028"/>
        <item h="1" x="1029"/>
        <item h="1" x="1030"/>
        <item h="1" x="1031"/>
        <item h="1" x="1032"/>
        <item h="1" x="1033"/>
        <item h="1" x="1034"/>
        <item h="1" x="1035"/>
        <item h="1" x="1036"/>
        <item h="1" x="1037"/>
        <item h="1" x="1038"/>
        <item h="1" x="1039"/>
        <item h="1" x="1040"/>
        <item h="1" x="1041"/>
        <item h="1" x="1042"/>
        <item h="1" x="1043"/>
        <item h="1" x="1044"/>
        <item h="1" x="1045"/>
        <item h="1" x="1046"/>
        <item h="1" x="1047"/>
        <item h="1" x="1048"/>
        <item h="1" x="1049"/>
        <item h="1" x="1050"/>
        <item h="1" x="1051"/>
        <item h="1" x="1052"/>
        <item h="1" x="1053"/>
        <item h="1" x="1054"/>
        <item h="1" x="1055"/>
        <item h="1" x="1056"/>
        <item h="1" x="1057"/>
        <item h="1" x="1058"/>
        <item h="1" x="1059"/>
        <item h="1" x="1060"/>
        <item h="1" x="1061"/>
        <item h="1" x="1062"/>
        <item h="1" x="1063"/>
        <item h="1" x="1064"/>
        <item h="1" x="1065"/>
        <item h="1" x="1066"/>
        <item h="1" x="1067"/>
        <item h="1" x="1068"/>
        <item h="1" x="1069"/>
        <item h="1" x="1070"/>
        <item h="1" x="1071"/>
        <item h="1" x="1072"/>
        <item h="1" x="1073"/>
        <item h="1" x="1074"/>
        <item h="1" x="1075"/>
        <item h="1" x="1076"/>
        <item h="1" x="1077"/>
        <item h="1" x="1078"/>
        <item h="1" x="1079"/>
        <item h="1" x="1080"/>
        <item h="1" x="1081"/>
        <item h="1" x="1082"/>
        <item h="1" x="1083"/>
        <item h="1" x="1084"/>
        <item h="1" x="1085"/>
        <item h="1" x="1086"/>
        <item h="1" x="1087"/>
        <item h="1" x="1088"/>
        <item h="1" x="1089"/>
        <item h="1" x="1090"/>
        <item h="1" x="1091"/>
        <item h="1" x="1092"/>
        <item h="1" x="1093"/>
        <item h="1" x="1094"/>
        <item h="1" x="1095"/>
        <item h="1" x="1096"/>
        <item h="1" x="1097"/>
        <item h="1" x="1098"/>
        <item h="1" x="1099"/>
        <item h="1" x="1100"/>
        <item h="1" x="1101"/>
        <item h="1" x="1102"/>
        <item h="1" x="1103"/>
        <item h="1" x="1104"/>
        <item h="1" x="1105"/>
        <item h="1" x="1106"/>
        <item h="1" x="1107"/>
        <item h="1" x="1108"/>
        <item h="1" x="1109"/>
        <item h="1" x="1110"/>
        <item h="1" x="1111"/>
        <item h="1" x="1112"/>
        <item h="1" x="1113"/>
        <item h="1" x="1114"/>
        <item h="1" x="1115"/>
        <item h="1" x="1116"/>
        <item h="1" x="1117"/>
        <item h="1" x="1118"/>
        <item h="1" x="1119"/>
        <item h="1" x="1120"/>
        <item h="1" x="1121"/>
        <item h="1" x="1122"/>
        <item h="1" x="1123"/>
        <item h="1" x="1124"/>
        <item h="1" x="1125"/>
        <item h="1" x="1126"/>
        <item h="1" x="1127"/>
        <item h="1" x="1128"/>
        <item h="1" x="1129"/>
        <item h="1" x="1130"/>
        <item h="1" x="1131"/>
        <item h="1" x="1132"/>
        <item h="1" x="1133"/>
        <item h="1" x="1134"/>
        <item h="1" x="1135"/>
        <item h="1" x="1136"/>
        <item h="1" x="1137"/>
        <item h="1" x="1138"/>
        <item h="1" x="1139"/>
        <item h="1" x="1140"/>
        <item h="1" x="1141"/>
        <item h="1" x="1142"/>
        <item h="1" x="1143"/>
        <item h="1" x="1144"/>
        <item h="1" x="1145"/>
        <item h="1" x="1146"/>
        <item h="1" x="1147"/>
        <item h="1" x="1148"/>
        <item h="1" x="1149"/>
        <item h="1" x="1150"/>
        <item h="1" x="1151"/>
        <item h="1" x="1152"/>
        <item h="1" x="1153"/>
        <item h="1" x="1154"/>
        <item h="1" x="1155"/>
        <item h="1" x="1156"/>
        <item h="1" x="1157"/>
        <item h="1" x="1158"/>
        <item h="1" x="1159"/>
        <item h="1" x="1160"/>
        <item h="1" x="1161"/>
        <item h="1" x="1162"/>
        <item h="1" x="1163"/>
        <item h="1" x="1164"/>
        <item h="1" x="1165"/>
        <item h="1" x="1166"/>
        <item h="1" x="1167"/>
        <item h="1" x="1168"/>
        <item h="1" x="1169"/>
        <item h="1" x="1170"/>
        <item h="1" x="1171"/>
        <item h="1" x="1172"/>
        <item h="1" x="1173"/>
        <item h="1" x="1174"/>
        <item h="1" x="1175"/>
        <item h="1" x="1176"/>
        <item h="1" x="1177"/>
        <item h="1" x="1178"/>
        <item h="1" x="1179"/>
        <item h="1" x="1180"/>
        <item h="1" x="1181"/>
        <item h="1" x="1182"/>
        <item h="1" x="1183"/>
        <item h="1" x="1184"/>
        <item h="1" x="1185"/>
        <item h="1" x="1186"/>
        <item h="1" x="1187"/>
        <item h="1" x="1188"/>
        <item h="1" x="1189"/>
        <item h="1" x="1190"/>
        <item h="1" x="1191"/>
        <item h="1" x="1192"/>
        <item h="1" x="1193"/>
        <item h="1" x="1194"/>
        <item h="1" x="1195"/>
        <item h="1" x="1196"/>
        <item h="1" x="1197"/>
        <item h="1" x="1198"/>
        <item h="1" x="1199"/>
        <item h="1" x="1200"/>
        <item h="1" x="1201"/>
        <item h="1" x="1202"/>
        <item h="1" x="1203"/>
        <item h="1" x="1204"/>
        <item h="1" x="1205"/>
        <item h="1" x="1206"/>
        <item h="1" x="1207"/>
        <item h="1" x="1208"/>
        <item h="1" x="1209"/>
        <item h="1" x="1210"/>
        <item h="1" x="1211"/>
        <item h="1" x="1212"/>
        <item h="1" x="1213"/>
        <item h="1" x="1214"/>
        <item h="1" x="1215"/>
        <item h="1" x="1216"/>
        <item h="1" x="1217"/>
        <item h="1" x="1218"/>
        <item h="1" x="1219"/>
        <item h="1" x="1220"/>
        <item h="1" x="1221"/>
        <item h="1" x="1222"/>
        <item h="1" x="1223"/>
        <item h="1" x="1224"/>
        <item h="1" x="1225"/>
        <item h="1" x="1226"/>
        <item h="1" x="1227"/>
        <item h="1" x="1228"/>
        <item h="1" x="1229"/>
        <item h="1" x="1230"/>
        <item h="1" x="1231"/>
        <item h="1" x="1232"/>
        <item h="1" x="1233"/>
        <item h="1" x="1234"/>
        <item h="1" x="1235"/>
        <item h="1" x="1236"/>
        <item h="1" x="1237"/>
        <item h="1" x="1238"/>
        <item h="1" x="1239"/>
        <item h="1" x="1240"/>
        <item h="1" x="1241"/>
        <item h="1" x="1242"/>
        <item h="1" x="1243"/>
        <item h="1" x="1244"/>
        <item h="1" x="1245"/>
        <item h="1" x="1246"/>
        <item h="1" x="1247"/>
        <item h="1" x="1248"/>
        <item h="1" x="1249"/>
        <item h="1" x="1250"/>
        <item h="1" x="1251"/>
        <item h="1" x="1252"/>
        <item h="1" x="1253"/>
        <item h="1" x="1254"/>
        <item h="1" x="1255"/>
        <item h="1" x="1256"/>
        <item h="1" x="1257"/>
        <item h="1" x="1258"/>
        <item h="1" x="1259"/>
        <item h="1" x="1260"/>
        <item h="1" x="1261"/>
        <item h="1" x="1262"/>
        <item h="1" x="1263"/>
        <item h="1" x="1264"/>
        <item h="1" x="1265"/>
        <item h="1" x="1266"/>
        <item h="1" x="1267"/>
        <item h="1" x="1268"/>
        <item h="1" x="1269"/>
        <item h="1" x="1270"/>
        <item h="1" x="1271"/>
        <item h="1" x="1272"/>
        <item h="1" x="1273"/>
        <item h="1" x="1274"/>
        <item h="1" x="1275"/>
        <item h="1" x="1276"/>
        <item h="1" x="1277"/>
        <item h="1" x="1278"/>
        <item h="1" x="1279"/>
        <item h="1" x="1280"/>
        <item h="1" x="1281"/>
        <item h="1" x="1282"/>
        <item h="1" x="1283"/>
        <item h="1" x="1284"/>
        <item h="1" x="1285"/>
        <item h="1" x="1286"/>
        <item h="1" x="1287"/>
        <item h="1" x="1288"/>
        <item h="1" x="1289"/>
        <item h="1" x="1290"/>
        <item h="1" x="1291"/>
        <item h="1" x="1292"/>
        <item h="1" x="1293"/>
        <item h="1" x="1294"/>
        <item h="1" x="1295"/>
        <item h="1" x="1296"/>
        <item h="1" x="1297"/>
        <item h="1" x="1298"/>
        <item h="1" x="1299"/>
        <item h="1" x="1300"/>
        <item h="1" x="1301"/>
        <item h="1" x="1302"/>
        <item h="1" x="1303"/>
        <item h="1" x="1304"/>
        <item h="1" x="1305"/>
        <item h="1" x="1306"/>
        <item h="1" x="1307"/>
        <item h="1" x="1308"/>
        <item h="1" x="1309"/>
        <item h="1" x="1310"/>
        <item h="1" x="1311"/>
        <item h="1" x="1312"/>
        <item h="1" x="1313"/>
        <item h="1" x="1314"/>
        <item h="1" x="1315"/>
        <item h="1" x="1316"/>
        <item h="1" x="1317"/>
        <item h="1" x="1318"/>
        <item h="1" x="1319"/>
        <item h="1" x="1320"/>
        <item h="1" x="1321"/>
        <item h="1" x="1322"/>
        <item h="1" x="1323"/>
        <item h="1" x="1324"/>
        <item h="1" x="1325"/>
        <item h="1" x="1326"/>
        <item h="1" x="1327"/>
        <item h="1" x="1328"/>
        <item h="1" x="1329"/>
        <item h="1" x="1330"/>
        <item h="1" x="1331"/>
        <item h="1" x="1332"/>
        <item h="1" x="1333"/>
        <item h="1" x="1334"/>
        <item h="1" x="1335"/>
        <item h="1" x="1336"/>
        <item h="1" x="1337"/>
        <item h="1" x="1338"/>
        <item h="1" x="1339"/>
        <item h="1" x="1340"/>
        <item h="1" x="1341"/>
        <item h="1" x="1342"/>
        <item h="1" x="1343"/>
        <item h="1" x="1344"/>
        <item h="1" x="1345"/>
        <item h="1" x="1346"/>
        <item h="1" x="1347"/>
        <item h="1" x="1348"/>
        <item h="1" x="1349"/>
        <item h="1" x="1350"/>
        <item h="1" x="1351"/>
        <item h="1" x="1352"/>
        <item h="1" x="1353"/>
        <item h="1" x="1354"/>
        <item h="1" x="1355"/>
        <item h="1" x="1356"/>
        <item h="1" x="1357"/>
        <item h="1" x="1358"/>
        <item h="1" x="1359"/>
        <item h="1" x="1360"/>
        <item h="1" x="1361"/>
        <item h="1" x="1362"/>
        <item h="1" x="1363"/>
        <item h="1" x="1364"/>
        <item h="1" x="1365"/>
        <item h="1" x="1366"/>
        <item h="1" x="1367"/>
        <item h="1" x="1368"/>
        <item h="1" x="1369"/>
        <item h="1" x="1370"/>
        <item h="1" x="1371"/>
        <item h="1" x="1372"/>
        <item h="1" x="1373"/>
        <item h="1" x="1374"/>
        <item h="1" x="1375"/>
        <item h="1" x="1376"/>
        <item h="1" x="1377"/>
        <item h="1" x="1378"/>
        <item h="1" x="1379"/>
        <item h="1" x="1380"/>
        <item h="1" x="1381"/>
        <item h="1" x="1382"/>
        <item h="1" x="1383"/>
        <item h="1" x="1384"/>
        <item h="1" x="1385"/>
        <item h="1" x="1386"/>
        <item h="1" x="1387"/>
        <item h="1" x="1388"/>
        <item h="1" x="1389"/>
        <item h="1" x="1390"/>
        <item h="1" x="1391"/>
        <item h="1" x="1392"/>
        <item h="1" x="1393"/>
        <item h="1" x="1394"/>
        <item h="1" x="1395"/>
        <item h="1" x="1396"/>
        <item h="1" x="1397"/>
        <item h="1" x="1398"/>
        <item h="1" x="1399"/>
        <item h="1" x="1400"/>
        <item h="1" x="1401"/>
        <item h="1" x="1402"/>
        <item h="1" x="1403"/>
        <item h="1" x="1404"/>
        <item h="1" x="1405"/>
        <item h="1" x="1406"/>
        <item h="1" x="1407"/>
        <item h="1" x="1408"/>
        <item h="1" x="1409"/>
        <item h="1" x="1410"/>
        <item h="1" x="1411"/>
        <item h="1" x="1412"/>
        <item h="1" x="1413"/>
        <item h="1" x="1414"/>
        <item h="1" x="1415"/>
        <item h="1" x="1416"/>
        <item h="1" x="1417"/>
        <item h="1" x="1418"/>
        <item h="1" x="1419"/>
        <item h="1" x="1420"/>
        <item h="1" x="1421"/>
        <item h="1" x="1422"/>
        <item h="1" x="1423"/>
        <item h="1" x="1424"/>
        <item h="1" x="1425"/>
        <item h="1" x="1426"/>
        <item h="1" x="1427"/>
        <item h="1" x="1428"/>
        <item h="1" x="1429"/>
        <item h="1" x="1430"/>
        <item h="1" x="1431"/>
        <item h="1" x="1432"/>
        <item h="1" x="1433"/>
        <item h="1" x="1434"/>
        <item h="1" x="1435"/>
        <item h="1" x="1436"/>
        <item h="1" x="1437"/>
        <item h="1" x="1438"/>
        <item h="1" x="1439"/>
        <item h="1" x="1440"/>
        <item h="1" x="1441"/>
        <item h="1" x="1442"/>
        <item h="1" x="1443"/>
        <item h="1" x="1444"/>
        <item h="1" x="1445"/>
        <item h="1" x="1446"/>
        <item h="1" x="1447"/>
        <item h="1" x="1448"/>
        <item h="1" x="1449"/>
        <item h="1" x="1450"/>
        <item h="1" x="1451"/>
        <item h="1" x="1452"/>
        <item h="1" x="1453"/>
        <item h="1" x="1454"/>
        <item h="1" x="1455"/>
        <item h="1" x="1456"/>
        <item h="1" x="1457"/>
        <item h="1" x="1458"/>
        <item h="1" x="1459"/>
        <item h="1" x="1460"/>
        <item h="1" x="1461"/>
        <item h="1" x="1462"/>
        <item h="1" x="1463"/>
        <item h="1" x="1464"/>
        <item h="1" x="1465"/>
        <item h="1" x="1466"/>
        <item h="1" x="1467"/>
        <item h="1" x="1468"/>
        <item h="1" x="1469"/>
        <item h="1" x="1470"/>
        <item h="1" x="1471"/>
        <item h="1" x="1472"/>
        <item h="1" x="1473"/>
        <item h="1" x="1474"/>
        <item h="1" x="1475"/>
        <item h="1" x="1476"/>
        <item h="1" x="1477"/>
        <item h="1" x="1478"/>
        <item h="1" x="1479"/>
        <item h="1" x="1480"/>
        <item h="1" x="1481"/>
        <item h="1" x="1482"/>
        <item h="1" x="1483"/>
        <item h="1" x="1484"/>
        <item h="1" x="1485"/>
        <item h="1" x="1486"/>
        <item h="1" x="1487"/>
        <item h="1" x="1488"/>
        <item h="1" x="1489"/>
        <item h="1" x="1490"/>
        <item h="1" x="1491"/>
        <item h="1" x="1492"/>
        <item h="1" x="1493"/>
        <item h="1" x="1494"/>
        <item h="1" x="1495"/>
        <item h="1" x="1496"/>
        <item h="1" x="1497"/>
        <item h="1" x="1498"/>
        <item h="1" x="1499"/>
        <item h="1" x="1500"/>
        <item h="1" x="1501"/>
        <item h="1" x="1502"/>
        <item h="1" x="1503"/>
        <item h="1" x="1504"/>
        <item h="1" x="1505"/>
        <item h="1" x="1506"/>
        <item h="1" x="1507"/>
        <item h="1" x="1508"/>
        <item h="1" x="1509"/>
        <item h="1" x="1510"/>
        <item h="1" x="1511"/>
        <item h="1" x="1512"/>
        <item h="1" x="1513"/>
        <item h="1" x="1514"/>
        <item h="1" x="1515"/>
        <item h="1" x="1516"/>
        <item h="1" x="1517"/>
        <item h="1" x="1518"/>
        <item h="1" x="1519"/>
        <item h="1" x="1520"/>
        <item h="1" x="1521"/>
        <item h="1" x="1522"/>
        <item h="1" x="1523"/>
        <item h="1" x="1524"/>
        <item h="1" x="1525"/>
        <item h="1" x="1526"/>
        <item h="1" x="1527"/>
        <item h="1" x="1528"/>
        <item h="1" x="1529"/>
        <item h="1" x="1530"/>
        <item h="1" x="1531"/>
        <item h="1" x="1532"/>
        <item h="1" x="1533"/>
        <item h="1" x="1534"/>
        <item h="1" x="1535"/>
        <item h="1" x="1536"/>
        <item h="1" x="1537"/>
        <item h="1" x="1538"/>
        <item h="1" x="1539"/>
        <item h="1" x="1540"/>
        <item h="1" x="1541"/>
        <item h="1" x="1542"/>
        <item h="1" x="1543"/>
        <item h="1" x="1544"/>
        <item h="1" x="1545"/>
        <item h="1" x="1546"/>
        <item h="1" x="1547"/>
        <item h="1" x="1548"/>
        <item h="1" x="1549"/>
        <item h="1" x="1550"/>
        <item h="1" x="1551"/>
        <item h="1" x="1552"/>
        <item h="1" x="1553"/>
        <item h="1" x="1554"/>
        <item h="1" x="1555"/>
        <item h="1" x="1556"/>
        <item h="1" x="1557"/>
        <item h="1" x="1558"/>
        <item h="1" x="1559"/>
        <item h="1" x="1560"/>
        <item h="1" x="1561"/>
        <item h="1" x="1562"/>
        <item h="1" x="1563"/>
        <item h="1" x="1564"/>
        <item h="1" x="1565"/>
        <item h="1" x="1566"/>
        <item h="1" x="1567"/>
        <item h="1" x="1568"/>
        <item h="1" x="1569"/>
        <item h="1" x="1570"/>
        <item h="1" x="1571"/>
        <item h="1" x="1572"/>
        <item h="1" x="1573"/>
        <item h="1" x="1574"/>
        <item h="1" x="1575"/>
        <item h="1" x="1576"/>
        <item h="1" x="1577"/>
        <item h="1" x="1578"/>
        <item h="1" x="1579"/>
        <item h="1" x="1580"/>
        <item h="1" x="1581"/>
        <item h="1" x="1582"/>
        <item h="1" x="1583"/>
        <item h="1" x="1584"/>
        <item h="1" x="1585"/>
        <item h="1" x="1586"/>
        <item h="1" x="1587"/>
        <item h="1" x="1588"/>
        <item h="1" x="1589"/>
        <item h="1" x="1590"/>
        <item h="1" x="1591"/>
        <item h="1" x="1592"/>
        <item h="1" x="1593"/>
        <item h="1" x="1594"/>
        <item h="1" x="1595"/>
        <item h="1" x="1596"/>
        <item h="1" x="1597"/>
        <item h="1" x="1598"/>
        <item h="1" x="1599"/>
        <item h="1" x="1600"/>
        <item h="1" x="1601"/>
        <item h="1" x="1602"/>
        <item h="1" x="1603"/>
        <item h="1" x="1604"/>
        <item h="1" x="1605"/>
        <item h="1" x="1606"/>
        <item h="1" x="1607"/>
        <item h="1" x="1608"/>
        <item h="1" x="1609"/>
        <item h="1" x="1610"/>
        <item h="1" x="1611"/>
        <item h="1" x="1612"/>
        <item h="1" x="1613"/>
        <item h="1" x="1614"/>
        <item h="1" x="1615"/>
        <item h="1" x="1616"/>
        <item h="1" x="1617"/>
        <item h="1" x="1618"/>
        <item h="1" x="1619"/>
        <item h="1" x="1620"/>
        <item h="1" x="1621"/>
        <item h="1" x="1622"/>
        <item h="1" x="1623"/>
        <item h="1" x="1624"/>
        <item h="1" x="1625"/>
        <item h="1" x="1626"/>
        <item h="1" x="1627"/>
        <item h="1" x="1628"/>
        <item h="1" x="1629"/>
        <item h="1" x="1630"/>
        <item h="1" x="1631"/>
        <item h="1" x="1632"/>
        <item h="1" x="1633"/>
        <item t="default"/>
      </items>
    </pivotField>
    <pivotField dataField="1" showAll="0">
      <items count="2">
        <item x="0"/>
        <item t="default"/>
      </items>
    </pivotField>
  </pivotFields>
  <rowFields count="1">
    <field x="0"/>
  </rowFields>
  <rowItems count="2">
    <i>
      <x/>
    </i>
    <i t="grand">
      <x/>
    </i>
  </rowItems>
  <colItems count="1">
    <i/>
  </colItems>
  <dataFields count="1">
    <dataField name="Count of Status"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6A2C7AD-2457-4E1F-8BEE-89A75075D06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5" firstHeaderRow="1" firstDataRow="1" firstDataCol="1"/>
  <pivotFields count="34">
    <pivotField numFmtId="1" showAll="0"/>
    <pivotField showAll="0">
      <items count="7">
        <item h="1" x="2"/>
        <item h="1" x="5"/>
        <item h="1" x="0"/>
        <item x="4"/>
        <item h="1" x="3"/>
        <item h="1" x="1"/>
        <item t="default"/>
      </items>
    </pivotField>
    <pivotField numFmtId="9" showAll="0"/>
    <pivotField numFmtId="165" showAll="0"/>
    <pivotField numFmtId="164" showAll="0"/>
    <pivotField numFmtId="1" showAll="0"/>
    <pivotField showAll="0"/>
    <pivotField axis="axisRow" showAll="0">
      <items count="4">
        <item x="1"/>
        <item x="0"/>
        <item x="2"/>
        <item t="default"/>
      </items>
    </pivotField>
    <pivotField showAll="0"/>
    <pivotField showAll="0">
      <items count="4">
        <item h="1" x="1"/>
        <item h="1" x="0"/>
        <item x="2"/>
        <item t="default"/>
      </items>
    </pivotField>
    <pivotField showAll="0"/>
    <pivotField showAll="0"/>
    <pivotField showAll="0"/>
    <pivotField numFmtId="1" showAll="0"/>
    <pivotField showAll="0"/>
    <pivotField showAll="0"/>
    <pivotField showAll="0">
      <items count="5">
        <item h="1" x="2"/>
        <item x="1"/>
        <item h="1" x="3"/>
        <item h="1" x="0"/>
        <item t="default"/>
      </items>
    </pivotField>
    <pivotField showAll="0"/>
    <pivotField showAll="0"/>
    <pivotField numFmtId="1"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 showAll="0"/>
    <pivotField numFmtId="1" showAll="0">
      <items count="7">
        <item h="1" x="0"/>
        <item h="1" x="2"/>
        <item h="1" x="5"/>
        <item h="1" x="4"/>
        <item h="1" x="3"/>
        <item x="1"/>
        <item t="default"/>
      </items>
    </pivotField>
    <pivotField numFmtId="1" showAll="0"/>
    <pivotField numFmtId="14" showAll="0"/>
    <pivotField dataField="1" numFmtId="1" showAll="0"/>
    <pivotField numFmtId="1"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2">
    <i>
      <x v="2"/>
    </i>
    <i t="grand">
      <x/>
    </i>
  </rowItems>
  <colItems count="1">
    <i/>
  </colItems>
  <dataFields count="1">
    <dataField name="Average of Date From order to ship" fld="25" subtotal="average"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66B2A3B-4C6B-4D29-948B-9D2FED17C97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B30" firstHeaderRow="1" firstDataRow="1" firstDataCol="1"/>
  <pivotFields count="34">
    <pivotField numFmtId="1" showAll="0"/>
    <pivotField showAll="0">
      <items count="7">
        <item h="1" x="2"/>
        <item h="1" x="5"/>
        <item h="1" x="0"/>
        <item x="4"/>
        <item h="1" x="3"/>
        <item h="1" x="1"/>
        <item t="default"/>
      </items>
    </pivotField>
    <pivotField numFmtId="9" showAll="0"/>
    <pivotField numFmtId="165" showAll="0"/>
    <pivotField numFmtId="164" showAll="0"/>
    <pivotField numFmtId="1" showAll="0"/>
    <pivotField showAll="0"/>
    <pivotField showAll="0"/>
    <pivotField showAll="0"/>
    <pivotField showAll="0">
      <items count="4">
        <item h="1" x="1"/>
        <item h="1" x="0"/>
        <item x="2"/>
        <item t="default"/>
      </items>
    </pivotField>
    <pivotField showAll="0"/>
    <pivotField showAll="0"/>
    <pivotField showAll="0"/>
    <pivotField numFmtId="1" showAll="0"/>
    <pivotField showAll="0"/>
    <pivotField showAll="0">
      <items count="2">
        <item x="0"/>
        <item t="default"/>
      </items>
    </pivotField>
    <pivotField showAll="0">
      <items count="5">
        <item h="1" x="2"/>
        <item x="1"/>
        <item h="1" x="3"/>
        <item h="1" x="0"/>
        <item t="default"/>
      </items>
    </pivotField>
    <pivotField axis="axisRow" showAll="0" measureFilter="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numFmtId="1"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 showAll="0"/>
    <pivotField numFmtId="1" showAll="0">
      <items count="7">
        <item h="1" x="0"/>
        <item h="1" x="2"/>
        <item h="1" x="5"/>
        <item h="1" x="4"/>
        <item h="1" x="3"/>
        <item x="1"/>
        <item t="default"/>
      </items>
    </pivotField>
    <pivotField numFmtId="1" showAll="0"/>
    <pivotField numFmtId="14" showAll="0"/>
    <pivotField numFmtId="1" showAll="0"/>
    <pivotField numFmtId="1" showAll="0"/>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7"/>
  </rowFields>
  <rowItems count="6">
    <i>
      <x v="7"/>
    </i>
    <i>
      <x v="19"/>
    </i>
    <i>
      <x v="30"/>
    </i>
    <i>
      <x v="33"/>
    </i>
    <i>
      <x v="37"/>
    </i>
    <i t="grand">
      <x/>
    </i>
  </rowItems>
  <colItems count="1">
    <i/>
  </colItems>
  <dataFields count="1">
    <dataField name="Sum of Sales" fld="2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01F552-9824-4C03-A9E1-19E9FE61FD01}" sourceName="Region">
  <pivotTables>
    <pivotTable tabId="14" name="PivotTable8"/>
    <pivotTable tabId="14" name="PivotTable2"/>
    <pivotTable tabId="14" name="PivotTable3"/>
    <pivotTable tabId="14" name="PivotTable4"/>
    <pivotTable tabId="14" name="PivotTable5"/>
    <pivotTable tabId="14" name="PivotTable6"/>
    <pivotTable tabId="14" name="PivotTable7"/>
    <pivotTable tabId="14" name="PivotTable1"/>
    <pivotTable tabId="14" name="PivotTable10"/>
  </pivotTables>
  <data>
    <tabular pivotCacheId="464593619">
      <items count="4">
        <i x="2"/>
        <i x="1" s="1"/>
        <i x="3"/>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268960F0-9065-4AFC-8478-2A5B241AD720}" sourceName="Product Category">
  <pivotTables>
    <pivotTable tabId="14" name="PivotTable8"/>
    <pivotTable tabId="14" name="PivotTable2"/>
    <pivotTable tabId="14" name="PivotTable3"/>
    <pivotTable tabId="14" name="PivotTable4"/>
    <pivotTable tabId="14" name="PivotTable5"/>
    <pivotTable tabId="14" name="PivotTable6"/>
    <pivotTable tabId="14" name="PivotTable7"/>
    <pivotTable tabId="14" name="PivotTable1"/>
    <pivotTable tabId="14" name="PivotTable10"/>
  </pivotTables>
  <data>
    <tabular pivotCacheId="464593619">
      <items count="3">
        <i x="1"/>
        <i x="0"/>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B96C6148-00E8-405D-A981-9017A2A39B2C}" sourceName="Order Priority">
  <pivotTables>
    <pivotTable tabId="14" name="PivotTable8"/>
    <pivotTable tabId="14" name="PivotTable2"/>
    <pivotTable tabId="14" name="PivotTable3"/>
    <pivotTable tabId="14" name="PivotTable4"/>
    <pivotTable tabId="14" name="PivotTable5"/>
    <pivotTable tabId="14" name="PivotTable6"/>
    <pivotTable tabId="14" name="PivotTable7"/>
    <pivotTable tabId="14" name="PivotTable1"/>
    <pivotTable tabId="14" name="PivotTable10"/>
  </pivotTables>
  <data>
    <tabular pivotCacheId="464593619">
      <items count="6">
        <i x="2"/>
        <i x="0"/>
        <i x="4" s="1"/>
        <i x="3"/>
        <i x="1"/>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18C42BC2-8571-402B-84B1-8E8C48E32670}" sourceName="Status">
  <pivotTables>
    <pivotTable tabId="14" name="PivotTable9"/>
  </pivotTables>
  <data>
    <tabular pivotCacheId="917066565">
      <items count="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ID" xr10:uid="{62DDFE1E-6294-4430-8EF7-49494A924ACE}" sourceName="Order ID">
  <pivotTables>
    <pivotTable tabId="14" name="PivotTable9"/>
  </pivotTables>
  <data>
    <tabular pivotCacheId="917066565">
      <items count="1634">
        <i x="0" s="1"/>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176"/>
        <i x="177"/>
        <i x="178"/>
        <i x="179"/>
        <i x="180"/>
        <i x="181"/>
        <i x="182"/>
        <i x="183"/>
        <i x="184"/>
        <i x="185"/>
        <i x="186"/>
        <i x="187"/>
        <i x="188"/>
        <i x="189"/>
        <i x="190"/>
        <i x="191"/>
        <i x="192"/>
        <i x="193"/>
        <i x="194"/>
        <i x="195"/>
        <i x="196"/>
        <i x="197"/>
        <i x="198"/>
        <i x="199"/>
        <i x="200"/>
        <i x="201"/>
        <i x="202"/>
        <i x="203"/>
        <i x="204"/>
        <i x="205"/>
        <i x="206"/>
        <i x="207"/>
        <i x="208"/>
        <i x="209"/>
        <i x="210"/>
        <i x="211"/>
        <i x="212"/>
        <i x="213"/>
        <i x="214"/>
        <i x="215"/>
        <i x="216"/>
        <i x="217"/>
        <i x="218"/>
        <i x="219"/>
        <i x="220"/>
        <i x="221"/>
        <i x="222"/>
        <i x="223"/>
        <i x="224"/>
        <i x="225"/>
        <i x="226"/>
        <i x="227"/>
        <i x="228"/>
        <i x="229"/>
        <i x="230"/>
        <i x="231"/>
        <i x="232"/>
        <i x="233"/>
        <i x="234"/>
        <i x="235"/>
        <i x="236"/>
        <i x="237"/>
        <i x="238"/>
        <i x="239"/>
        <i x="240"/>
        <i x="241"/>
        <i x="242"/>
        <i x="243"/>
        <i x="244"/>
        <i x="245"/>
        <i x="246"/>
        <i x="247"/>
        <i x="248"/>
        <i x="249"/>
        <i x="250"/>
        <i x="251"/>
        <i x="252"/>
        <i x="253"/>
        <i x="254"/>
        <i x="255"/>
        <i x="256"/>
        <i x="257"/>
        <i x="258"/>
        <i x="259"/>
        <i x="260"/>
        <i x="261"/>
        <i x="262"/>
        <i x="263"/>
        <i x="264"/>
        <i x="265"/>
        <i x="266"/>
        <i x="267"/>
        <i x="268"/>
        <i x="269"/>
        <i x="270"/>
        <i x="271"/>
        <i x="272"/>
        <i x="273"/>
        <i x="274"/>
        <i x="275"/>
        <i x="276"/>
        <i x="277"/>
        <i x="278"/>
        <i x="279"/>
        <i x="280"/>
        <i x="281"/>
        <i x="282"/>
        <i x="283"/>
        <i x="284"/>
        <i x="285"/>
        <i x="286"/>
        <i x="287"/>
        <i x="288"/>
        <i x="289"/>
        <i x="290"/>
        <i x="291"/>
        <i x="292"/>
        <i x="293"/>
        <i x="294"/>
        <i x="295"/>
        <i x="296"/>
        <i x="297"/>
        <i x="298"/>
        <i x="299"/>
        <i x="300"/>
        <i x="301"/>
        <i x="302"/>
        <i x="303"/>
        <i x="304"/>
        <i x="305"/>
        <i x="306"/>
        <i x="307"/>
        <i x="308"/>
        <i x="309"/>
        <i x="310"/>
        <i x="311"/>
        <i x="312"/>
        <i x="313"/>
        <i x="314"/>
        <i x="315"/>
        <i x="316"/>
        <i x="317"/>
        <i x="318"/>
        <i x="319"/>
        <i x="320"/>
        <i x="321"/>
        <i x="322"/>
        <i x="323"/>
        <i x="324"/>
        <i x="325"/>
        <i x="326"/>
        <i x="327"/>
        <i x="328"/>
        <i x="329"/>
        <i x="330"/>
        <i x="331"/>
        <i x="332"/>
        <i x="333"/>
        <i x="334"/>
        <i x="335"/>
        <i x="336"/>
        <i x="337"/>
        <i x="338"/>
        <i x="339"/>
        <i x="340"/>
        <i x="341"/>
        <i x="342"/>
        <i x="343"/>
        <i x="344"/>
        <i x="345"/>
        <i x="346"/>
        <i x="347"/>
        <i x="348"/>
        <i x="349"/>
        <i x="350"/>
        <i x="351"/>
        <i x="352"/>
        <i x="353"/>
        <i x="354"/>
        <i x="355"/>
        <i x="356"/>
        <i x="357"/>
        <i x="358"/>
        <i x="359"/>
        <i x="360"/>
        <i x="361"/>
        <i x="362"/>
        <i x="363"/>
        <i x="364"/>
        <i x="365"/>
        <i x="366"/>
        <i x="367"/>
        <i x="368"/>
        <i x="369"/>
        <i x="370"/>
        <i x="371"/>
        <i x="372"/>
        <i x="373"/>
        <i x="374"/>
        <i x="375"/>
        <i x="376"/>
        <i x="377"/>
        <i x="378"/>
        <i x="379"/>
        <i x="380"/>
        <i x="381"/>
        <i x="382"/>
        <i x="383"/>
        <i x="384"/>
        <i x="385"/>
        <i x="386"/>
        <i x="387"/>
        <i x="388"/>
        <i x="389"/>
        <i x="390"/>
        <i x="391"/>
        <i x="392"/>
        <i x="393"/>
        <i x="394"/>
        <i x="395"/>
        <i x="396"/>
        <i x="397"/>
        <i x="398"/>
        <i x="399"/>
        <i x="400"/>
        <i x="401"/>
        <i x="402"/>
        <i x="403"/>
        <i x="404"/>
        <i x="405"/>
        <i x="406"/>
        <i x="407"/>
        <i x="408"/>
        <i x="409"/>
        <i x="410"/>
        <i x="411"/>
        <i x="412"/>
        <i x="413"/>
        <i x="414"/>
        <i x="415"/>
        <i x="416"/>
        <i x="417"/>
        <i x="418"/>
        <i x="419"/>
        <i x="420"/>
        <i x="421"/>
        <i x="422"/>
        <i x="423"/>
        <i x="424"/>
        <i x="425"/>
        <i x="426"/>
        <i x="427"/>
        <i x="428"/>
        <i x="429"/>
        <i x="430"/>
        <i x="431"/>
        <i x="432"/>
        <i x="433"/>
        <i x="434"/>
        <i x="435"/>
        <i x="436"/>
        <i x="437"/>
        <i x="438"/>
        <i x="439"/>
        <i x="440"/>
        <i x="441"/>
        <i x="442"/>
        <i x="443"/>
        <i x="444"/>
        <i x="445"/>
        <i x="446"/>
        <i x="447"/>
        <i x="448"/>
        <i x="449"/>
        <i x="450"/>
        <i x="451"/>
        <i x="452"/>
        <i x="453"/>
        <i x="454"/>
        <i x="455"/>
        <i x="456"/>
        <i x="457"/>
        <i x="458"/>
        <i x="459"/>
        <i x="460"/>
        <i x="461"/>
        <i x="462"/>
        <i x="463"/>
        <i x="464"/>
        <i x="465"/>
        <i x="466"/>
        <i x="467"/>
        <i x="468"/>
        <i x="469"/>
        <i x="470"/>
        <i x="471"/>
        <i x="472"/>
        <i x="473"/>
        <i x="474"/>
        <i x="475"/>
        <i x="476"/>
        <i x="477"/>
        <i x="478"/>
        <i x="479"/>
        <i x="480"/>
        <i x="481"/>
        <i x="482"/>
        <i x="483"/>
        <i x="484"/>
        <i x="485"/>
        <i x="486"/>
        <i x="487"/>
        <i x="488"/>
        <i x="489"/>
        <i x="490"/>
        <i x="491"/>
        <i x="492"/>
        <i x="493"/>
        <i x="494"/>
        <i x="495"/>
        <i x="496"/>
        <i x="497"/>
        <i x="498"/>
        <i x="499"/>
        <i x="500"/>
        <i x="501"/>
        <i x="502"/>
        <i x="503"/>
        <i x="504"/>
        <i x="505"/>
        <i x="506"/>
        <i x="507"/>
        <i x="508"/>
        <i x="509"/>
        <i x="510"/>
        <i x="511"/>
        <i x="512"/>
        <i x="513"/>
        <i x="514"/>
        <i x="515"/>
        <i x="516"/>
        <i x="517"/>
        <i x="518"/>
        <i x="519"/>
        <i x="520"/>
        <i x="521"/>
        <i x="522"/>
        <i x="523"/>
        <i x="524"/>
        <i x="525"/>
        <i x="526"/>
        <i x="527"/>
        <i x="528"/>
        <i x="529"/>
        <i x="530"/>
        <i x="531"/>
        <i x="532"/>
        <i x="533"/>
        <i x="534"/>
        <i x="535"/>
        <i x="536"/>
        <i x="537"/>
        <i x="538"/>
        <i x="539"/>
        <i x="540"/>
        <i x="541"/>
        <i x="542"/>
        <i x="543"/>
        <i x="544"/>
        <i x="545"/>
        <i x="546"/>
        <i x="547"/>
        <i x="548"/>
        <i x="549"/>
        <i x="550"/>
        <i x="551"/>
        <i x="552"/>
        <i x="553"/>
        <i x="554"/>
        <i x="555"/>
        <i x="556"/>
        <i x="557"/>
        <i x="558"/>
        <i x="559"/>
        <i x="560"/>
        <i x="561"/>
        <i x="562"/>
        <i x="563"/>
        <i x="564"/>
        <i x="565"/>
        <i x="566"/>
        <i x="567"/>
        <i x="568"/>
        <i x="569"/>
        <i x="570"/>
        <i x="571"/>
        <i x="572"/>
        <i x="573"/>
        <i x="574"/>
        <i x="575"/>
        <i x="576"/>
        <i x="577"/>
        <i x="578"/>
        <i x="579"/>
        <i x="580"/>
        <i x="581"/>
        <i x="582"/>
        <i x="583"/>
        <i x="584"/>
        <i x="585"/>
        <i x="586"/>
        <i x="587"/>
        <i x="588"/>
        <i x="589"/>
        <i x="590"/>
        <i x="591"/>
        <i x="592"/>
        <i x="593"/>
        <i x="594"/>
        <i x="595"/>
        <i x="596"/>
        <i x="597"/>
        <i x="598"/>
        <i x="599"/>
        <i x="600"/>
        <i x="601"/>
        <i x="602"/>
        <i x="603"/>
        <i x="604"/>
        <i x="605"/>
        <i x="606"/>
        <i x="607"/>
        <i x="608"/>
        <i x="609"/>
        <i x="610"/>
        <i x="611"/>
        <i x="612"/>
        <i x="613"/>
        <i x="614"/>
        <i x="615"/>
        <i x="616"/>
        <i x="617"/>
        <i x="618"/>
        <i x="619"/>
        <i x="620"/>
        <i x="621"/>
        <i x="622"/>
        <i x="623"/>
        <i x="624"/>
        <i x="625"/>
        <i x="626"/>
        <i x="627"/>
        <i x="628"/>
        <i x="629"/>
        <i x="630"/>
        <i x="631"/>
        <i x="632"/>
        <i x="633"/>
        <i x="634"/>
        <i x="635"/>
        <i x="636"/>
        <i x="637"/>
        <i x="638"/>
        <i x="639"/>
        <i x="640"/>
        <i x="641"/>
        <i x="642"/>
        <i x="643"/>
        <i x="644"/>
        <i x="645"/>
        <i x="646"/>
        <i x="647"/>
        <i x="648"/>
        <i x="649"/>
        <i x="650"/>
        <i x="651"/>
        <i x="652"/>
        <i x="653"/>
        <i x="654"/>
        <i x="655"/>
        <i x="656"/>
        <i x="657"/>
        <i x="658"/>
        <i x="659"/>
        <i x="660"/>
        <i x="661"/>
        <i x="662"/>
        <i x="663"/>
        <i x="664"/>
        <i x="665"/>
        <i x="666"/>
        <i x="667"/>
        <i x="668"/>
        <i x="669"/>
        <i x="670"/>
        <i x="671"/>
        <i x="672"/>
        <i x="673"/>
        <i x="674"/>
        <i x="675"/>
        <i x="676"/>
        <i x="677"/>
        <i x="678"/>
        <i x="679"/>
        <i x="680"/>
        <i x="681"/>
        <i x="682"/>
        <i x="683"/>
        <i x="684"/>
        <i x="685"/>
        <i x="686"/>
        <i x="687"/>
        <i x="688"/>
        <i x="689"/>
        <i x="690"/>
        <i x="691"/>
        <i x="692"/>
        <i x="693"/>
        <i x="694"/>
        <i x="695"/>
        <i x="696"/>
        <i x="697"/>
        <i x="698"/>
        <i x="699"/>
        <i x="700"/>
        <i x="701"/>
        <i x="702"/>
        <i x="703"/>
        <i x="704"/>
        <i x="705"/>
        <i x="706"/>
        <i x="707"/>
        <i x="708"/>
        <i x="709"/>
        <i x="710"/>
        <i x="711"/>
        <i x="712"/>
        <i x="713"/>
        <i x="714"/>
        <i x="715"/>
        <i x="716"/>
        <i x="717"/>
        <i x="718"/>
        <i x="719"/>
        <i x="720"/>
        <i x="721"/>
        <i x="722"/>
        <i x="723"/>
        <i x="724"/>
        <i x="725"/>
        <i x="726"/>
        <i x="727"/>
        <i x="728"/>
        <i x="729"/>
        <i x="730"/>
        <i x="731"/>
        <i x="732"/>
        <i x="733"/>
        <i x="734"/>
        <i x="735"/>
        <i x="736"/>
        <i x="737"/>
        <i x="738"/>
        <i x="739"/>
        <i x="740"/>
        <i x="741"/>
        <i x="742"/>
        <i x="743"/>
        <i x="744"/>
        <i x="745"/>
        <i x="746"/>
        <i x="747"/>
        <i x="748"/>
        <i x="749"/>
        <i x="750"/>
        <i x="751"/>
        <i x="752"/>
        <i x="753"/>
        <i x="754"/>
        <i x="755"/>
        <i x="756"/>
        <i x="757"/>
        <i x="758"/>
        <i x="759"/>
        <i x="760"/>
        <i x="761"/>
        <i x="762"/>
        <i x="763"/>
        <i x="764"/>
        <i x="765"/>
        <i x="766"/>
        <i x="767"/>
        <i x="768"/>
        <i x="769"/>
        <i x="770"/>
        <i x="771"/>
        <i x="772"/>
        <i x="773"/>
        <i x="774"/>
        <i x="775"/>
        <i x="776"/>
        <i x="777"/>
        <i x="778"/>
        <i x="779"/>
        <i x="780"/>
        <i x="781"/>
        <i x="782"/>
        <i x="783"/>
        <i x="784"/>
        <i x="785"/>
        <i x="786"/>
        <i x="787"/>
        <i x="788"/>
        <i x="789"/>
        <i x="790"/>
        <i x="791"/>
        <i x="792"/>
        <i x="793"/>
        <i x="794"/>
        <i x="795"/>
        <i x="796"/>
        <i x="797"/>
        <i x="798"/>
        <i x="799"/>
        <i x="800"/>
        <i x="801"/>
        <i x="802"/>
        <i x="803"/>
        <i x="804"/>
        <i x="805"/>
        <i x="806"/>
        <i x="807"/>
        <i x="808"/>
        <i x="809"/>
        <i x="810"/>
        <i x="811"/>
        <i x="812"/>
        <i x="813"/>
        <i x="814"/>
        <i x="815"/>
        <i x="816"/>
        <i x="817"/>
        <i x="818"/>
        <i x="819"/>
        <i x="820"/>
        <i x="821"/>
        <i x="822"/>
        <i x="823"/>
        <i x="824"/>
        <i x="825"/>
        <i x="826"/>
        <i x="827"/>
        <i x="828"/>
        <i x="829"/>
        <i x="830"/>
        <i x="831"/>
        <i x="832"/>
        <i x="833"/>
        <i x="834"/>
        <i x="835"/>
        <i x="836"/>
        <i x="837"/>
        <i x="838"/>
        <i x="839"/>
        <i x="840"/>
        <i x="841"/>
        <i x="842"/>
        <i x="843"/>
        <i x="844"/>
        <i x="845"/>
        <i x="846"/>
        <i x="847"/>
        <i x="848"/>
        <i x="849"/>
        <i x="850"/>
        <i x="851"/>
        <i x="852"/>
        <i x="853"/>
        <i x="854"/>
        <i x="855"/>
        <i x="856"/>
        <i x="857"/>
        <i x="858"/>
        <i x="859"/>
        <i x="860"/>
        <i x="861"/>
        <i x="862"/>
        <i x="863"/>
        <i x="864"/>
        <i x="865"/>
        <i x="866"/>
        <i x="867"/>
        <i x="868"/>
        <i x="869"/>
        <i x="870"/>
        <i x="871"/>
        <i x="872"/>
        <i x="873"/>
        <i x="874"/>
        <i x="875"/>
        <i x="876"/>
        <i x="877"/>
        <i x="878"/>
        <i x="879"/>
        <i x="880"/>
        <i x="881"/>
        <i x="882"/>
        <i x="883"/>
        <i x="884"/>
        <i x="885"/>
        <i x="886"/>
        <i x="887"/>
        <i x="888"/>
        <i x="889"/>
        <i x="890"/>
        <i x="891"/>
        <i x="892"/>
        <i x="893"/>
        <i x="894"/>
        <i x="895"/>
        <i x="896"/>
        <i x="897"/>
        <i x="898"/>
        <i x="899"/>
        <i x="900"/>
        <i x="901"/>
        <i x="902"/>
        <i x="903"/>
        <i x="904"/>
        <i x="905"/>
        <i x="906"/>
        <i x="907"/>
        <i x="908"/>
        <i x="909"/>
        <i x="910"/>
        <i x="911"/>
        <i x="912"/>
        <i x="913"/>
        <i x="914"/>
        <i x="915"/>
        <i x="916"/>
        <i x="917"/>
        <i x="918"/>
        <i x="919"/>
        <i x="920"/>
        <i x="921"/>
        <i x="922"/>
        <i x="923"/>
        <i x="924"/>
        <i x="925"/>
        <i x="926"/>
        <i x="927"/>
        <i x="928"/>
        <i x="929"/>
        <i x="930"/>
        <i x="931"/>
        <i x="932"/>
        <i x="933"/>
        <i x="934"/>
        <i x="935"/>
        <i x="936"/>
        <i x="937"/>
        <i x="938"/>
        <i x="939"/>
        <i x="940"/>
        <i x="941"/>
        <i x="942"/>
        <i x="943"/>
        <i x="944"/>
        <i x="945"/>
        <i x="946"/>
        <i x="947"/>
        <i x="948"/>
        <i x="949"/>
        <i x="950"/>
        <i x="951"/>
        <i x="952"/>
        <i x="953"/>
        <i x="954"/>
        <i x="955"/>
        <i x="956"/>
        <i x="957"/>
        <i x="958"/>
        <i x="959"/>
        <i x="960"/>
        <i x="961"/>
        <i x="962"/>
        <i x="963"/>
        <i x="964"/>
        <i x="965"/>
        <i x="966"/>
        <i x="967"/>
        <i x="968"/>
        <i x="969"/>
        <i x="970"/>
        <i x="971"/>
        <i x="972"/>
        <i x="973"/>
        <i x="974"/>
        <i x="975"/>
        <i x="976"/>
        <i x="977"/>
        <i x="978"/>
        <i x="979"/>
        <i x="980"/>
        <i x="981"/>
        <i x="982"/>
        <i x="983"/>
        <i x="984"/>
        <i x="985"/>
        <i x="986"/>
        <i x="987"/>
        <i x="988"/>
        <i x="989"/>
        <i x="990"/>
        <i x="991"/>
        <i x="992"/>
        <i x="993"/>
        <i x="994"/>
        <i x="995"/>
        <i x="996"/>
        <i x="997"/>
        <i x="998"/>
        <i x="999"/>
        <i x="1000"/>
        <i x="1001"/>
        <i x="1002"/>
        <i x="1003"/>
        <i x="1004"/>
        <i x="1005"/>
        <i x="1006"/>
        <i x="1007"/>
        <i x="1008"/>
        <i x="1009"/>
        <i x="1010"/>
        <i x="1011"/>
        <i x="1012"/>
        <i x="1013"/>
        <i x="1014"/>
        <i x="1015"/>
        <i x="1016"/>
        <i x="1017"/>
        <i x="1018"/>
        <i x="1019"/>
        <i x="1020"/>
        <i x="1021"/>
        <i x="1022"/>
        <i x="1023"/>
        <i x="1024"/>
        <i x="1025"/>
        <i x="1026"/>
        <i x="1027"/>
        <i x="1028"/>
        <i x="1029"/>
        <i x="1030"/>
        <i x="1031"/>
        <i x="1032"/>
        <i x="1033"/>
        <i x="1034"/>
        <i x="1035"/>
        <i x="1036"/>
        <i x="1037"/>
        <i x="1038"/>
        <i x="1039"/>
        <i x="1040"/>
        <i x="1041"/>
        <i x="1042"/>
        <i x="1043"/>
        <i x="1044"/>
        <i x="1045"/>
        <i x="1046"/>
        <i x="1047"/>
        <i x="1048"/>
        <i x="1049"/>
        <i x="1050"/>
        <i x="1051"/>
        <i x="1052"/>
        <i x="1053"/>
        <i x="1054"/>
        <i x="1055"/>
        <i x="1056"/>
        <i x="1057"/>
        <i x="1058"/>
        <i x="1059"/>
        <i x="1060"/>
        <i x="1061"/>
        <i x="1062"/>
        <i x="1063"/>
        <i x="1064"/>
        <i x="1065"/>
        <i x="1066"/>
        <i x="1067"/>
        <i x="1068"/>
        <i x="1069"/>
        <i x="1070"/>
        <i x="1071"/>
        <i x="1072"/>
        <i x="1073"/>
        <i x="1074"/>
        <i x="1075"/>
        <i x="1076"/>
        <i x="1077"/>
        <i x="1078"/>
        <i x="1079"/>
        <i x="1080"/>
        <i x="1081"/>
        <i x="1082"/>
        <i x="1083"/>
        <i x="1084"/>
        <i x="1085"/>
        <i x="1086"/>
        <i x="1087"/>
        <i x="1088"/>
        <i x="1089"/>
        <i x="1090"/>
        <i x="1091"/>
        <i x="1092"/>
        <i x="1093"/>
        <i x="1094"/>
        <i x="1095"/>
        <i x="1096"/>
        <i x="1097"/>
        <i x="1098"/>
        <i x="1099"/>
        <i x="1100"/>
        <i x="1101"/>
        <i x="1102"/>
        <i x="1103"/>
        <i x="1104"/>
        <i x="1105"/>
        <i x="1106"/>
        <i x="1107"/>
        <i x="1108"/>
        <i x="1109"/>
        <i x="1110"/>
        <i x="1111"/>
        <i x="1112"/>
        <i x="1113"/>
        <i x="1114"/>
        <i x="1115"/>
        <i x="1116"/>
        <i x="1117"/>
        <i x="1118"/>
        <i x="1119"/>
        <i x="1120"/>
        <i x="1121"/>
        <i x="1122"/>
        <i x="1123"/>
        <i x="1124"/>
        <i x="1125"/>
        <i x="1126"/>
        <i x="1127"/>
        <i x="1128"/>
        <i x="1129"/>
        <i x="1130"/>
        <i x="1131"/>
        <i x="1132"/>
        <i x="1133"/>
        <i x="1134"/>
        <i x="1135"/>
        <i x="1136"/>
        <i x="1137"/>
        <i x="1138"/>
        <i x="1139"/>
        <i x="1140"/>
        <i x="1141"/>
        <i x="1142"/>
        <i x="1143"/>
        <i x="1144"/>
        <i x="1145"/>
        <i x="1146"/>
        <i x="1147"/>
        <i x="1148"/>
        <i x="1149"/>
        <i x="1150"/>
        <i x="1151"/>
        <i x="1152"/>
        <i x="1153"/>
        <i x="1154"/>
        <i x="1155"/>
        <i x="1156"/>
        <i x="1157"/>
        <i x="1158"/>
        <i x="1159"/>
        <i x="1160"/>
        <i x="1161"/>
        <i x="1162"/>
        <i x="1163"/>
        <i x="1164"/>
        <i x="1165"/>
        <i x="1166"/>
        <i x="1167"/>
        <i x="1168"/>
        <i x="1169"/>
        <i x="1170"/>
        <i x="1171"/>
        <i x="1172"/>
        <i x="1173"/>
        <i x="1174"/>
        <i x="1175"/>
        <i x="1176"/>
        <i x="1177"/>
        <i x="1178"/>
        <i x="1179"/>
        <i x="1180"/>
        <i x="1181"/>
        <i x="1182"/>
        <i x="1183"/>
        <i x="1184"/>
        <i x="1185"/>
        <i x="1186"/>
        <i x="1187"/>
        <i x="1188"/>
        <i x="1189"/>
        <i x="1190"/>
        <i x="1191"/>
        <i x="1192"/>
        <i x="1193"/>
        <i x="1194"/>
        <i x="1195"/>
        <i x="1196"/>
        <i x="1197"/>
        <i x="1198"/>
        <i x="1199"/>
        <i x="1200"/>
        <i x="1201"/>
        <i x="1202"/>
        <i x="1203"/>
        <i x="1204"/>
        <i x="1205"/>
        <i x="1206"/>
        <i x="1207"/>
        <i x="1208"/>
        <i x="1209"/>
        <i x="1210"/>
        <i x="1211"/>
        <i x="1212"/>
        <i x="1213"/>
        <i x="1214"/>
        <i x="1215"/>
        <i x="1216"/>
        <i x="1217"/>
        <i x="1218"/>
        <i x="1219"/>
        <i x="1220"/>
        <i x="1221"/>
        <i x="1222"/>
        <i x="1223"/>
        <i x="1224"/>
        <i x="1225"/>
        <i x="1226"/>
        <i x="1227"/>
        <i x="1228"/>
        <i x="1229"/>
        <i x="1230"/>
        <i x="1231"/>
        <i x="1232"/>
        <i x="1233"/>
        <i x="1234"/>
        <i x="1235"/>
        <i x="1236"/>
        <i x="1237"/>
        <i x="1238"/>
        <i x="1239"/>
        <i x="1240"/>
        <i x="1241"/>
        <i x="1242"/>
        <i x="1243"/>
        <i x="1244"/>
        <i x="1245"/>
        <i x="1246"/>
        <i x="1247"/>
        <i x="1248"/>
        <i x="1249"/>
        <i x="1250"/>
        <i x="1251"/>
        <i x="1252"/>
        <i x="1253"/>
        <i x="1254"/>
        <i x="1255"/>
        <i x="1256"/>
        <i x="1257"/>
        <i x="1258"/>
        <i x="1259"/>
        <i x="1260"/>
        <i x="1261"/>
        <i x="1262"/>
        <i x="1263"/>
        <i x="1264"/>
        <i x="1265"/>
        <i x="1266"/>
        <i x="1267"/>
        <i x="1268"/>
        <i x="1269"/>
        <i x="1270"/>
        <i x="1271"/>
        <i x="1272"/>
        <i x="1273"/>
        <i x="1274"/>
        <i x="1275"/>
        <i x="1276"/>
        <i x="1277"/>
        <i x="1278"/>
        <i x="1279"/>
        <i x="1280"/>
        <i x="1281"/>
        <i x="1282"/>
        <i x="1283"/>
        <i x="1284"/>
        <i x="1285"/>
        <i x="1286"/>
        <i x="1287"/>
        <i x="1288"/>
        <i x="1289"/>
        <i x="1290"/>
        <i x="1291"/>
        <i x="1292"/>
        <i x="1293"/>
        <i x="1294"/>
        <i x="1295"/>
        <i x="1296"/>
        <i x="1297"/>
        <i x="1298"/>
        <i x="1299"/>
        <i x="1300"/>
        <i x="1301"/>
        <i x="1302"/>
        <i x="1303"/>
        <i x="1304"/>
        <i x="1305"/>
        <i x="1306"/>
        <i x="1307"/>
        <i x="1308"/>
        <i x="1309"/>
        <i x="1310"/>
        <i x="1311"/>
        <i x="1312"/>
        <i x="1313"/>
        <i x="1314"/>
        <i x="1315"/>
        <i x="1316"/>
        <i x="1317"/>
        <i x="1318"/>
        <i x="1319"/>
        <i x="1320"/>
        <i x="1321"/>
        <i x="1322"/>
        <i x="1323"/>
        <i x="1324"/>
        <i x="1325"/>
        <i x="1326"/>
        <i x="1327"/>
        <i x="1328"/>
        <i x="1329"/>
        <i x="1330"/>
        <i x="1331"/>
        <i x="1332"/>
        <i x="1333"/>
        <i x="1334"/>
        <i x="1335"/>
        <i x="1336"/>
        <i x="1337"/>
        <i x="1338"/>
        <i x="1339"/>
        <i x="1340"/>
        <i x="1341"/>
        <i x="1342"/>
        <i x="1343"/>
        <i x="1344"/>
        <i x="1345"/>
        <i x="1346"/>
        <i x="1347"/>
        <i x="1348"/>
        <i x="1349"/>
        <i x="1350"/>
        <i x="1351"/>
        <i x="1352"/>
        <i x="1353"/>
        <i x="1354"/>
        <i x="1355"/>
        <i x="1356"/>
        <i x="1357"/>
        <i x="1358"/>
        <i x="1359"/>
        <i x="1360"/>
        <i x="1361"/>
        <i x="1362"/>
        <i x="1363"/>
        <i x="1364"/>
        <i x="1365"/>
        <i x="1366"/>
        <i x="1367"/>
        <i x="1368"/>
        <i x="1369"/>
        <i x="1370"/>
        <i x="1371"/>
        <i x="1372"/>
        <i x="1373"/>
        <i x="1374"/>
        <i x="1375"/>
        <i x="1376"/>
        <i x="1377"/>
        <i x="1378"/>
        <i x="1379"/>
        <i x="1380"/>
        <i x="1381"/>
        <i x="1382"/>
        <i x="1383"/>
        <i x="1384"/>
        <i x="1385"/>
        <i x="1386"/>
        <i x="1387"/>
        <i x="1388"/>
        <i x="1389"/>
        <i x="1390"/>
        <i x="1391"/>
        <i x="1392"/>
        <i x="1393"/>
        <i x="1394"/>
        <i x="1395"/>
        <i x="1396"/>
        <i x="1397"/>
        <i x="1398"/>
        <i x="1399"/>
        <i x="1400"/>
        <i x="1401"/>
        <i x="1402"/>
        <i x="1403"/>
        <i x="1404"/>
        <i x="1405"/>
        <i x="1406"/>
        <i x="1407"/>
        <i x="1408"/>
        <i x="1409"/>
        <i x="1410"/>
        <i x="1411"/>
        <i x="1412"/>
        <i x="1413"/>
        <i x="1414"/>
        <i x="1415"/>
        <i x="1416"/>
        <i x="1417"/>
        <i x="1418"/>
        <i x="1419"/>
        <i x="1420"/>
        <i x="1421"/>
        <i x="1422"/>
        <i x="1423"/>
        <i x="1424"/>
        <i x="1425"/>
        <i x="1426"/>
        <i x="1427"/>
        <i x="1428"/>
        <i x="1429"/>
        <i x="1430"/>
        <i x="1431"/>
        <i x="1432"/>
        <i x="1433"/>
        <i x="1434"/>
        <i x="1435"/>
        <i x="1436"/>
        <i x="1437"/>
        <i x="1438"/>
        <i x="1439"/>
        <i x="1440"/>
        <i x="1441"/>
        <i x="1442"/>
        <i x="1443"/>
        <i x="1444"/>
        <i x="1445"/>
        <i x="1446"/>
        <i x="1447"/>
        <i x="1448"/>
        <i x="1449"/>
        <i x="1450"/>
        <i x="1451"/>
        <i x="1452"/>
        <i x="1453"/>
        <i x="1454"/>
        <i x="1455"/>
        <i x="1456"/>
        <i x="1457"/>
        <i x="1458"/>
        <i x="1459"/>
        <i x="1460"/>
        <i x="1461"/>
        <i x="1462"/>
        <i x="1463"/>
        <i x="1464"/>
        <i x="1465"/>
        <i x="1466"/>
        <i x="1467"/>
        <i x="1468"/>
        <i x="1469"/>
        <i x="1470"/>
        <i x="1471"/>
        <i x="1472"/>
        <i x="1473"/>
        <i x="1474"/>
        <i x="1475"/>
        <i x="1476"/>
        <i x="1477"/>
        <i x="1478"/>
        <i x="1479"/>
        <i x="1480"/>
        <i x="1481"/>
        <i x="1482"/>
        <i x="1483"/>
        <i x="1484"/>
        <i x="1485"/>
        <i x="1486"/>
        <i x="1487"/>
        <i x="1488"/>
        <i x="1489"/>
        <i x="1490"/>
        <i x="1491"/>
        <i x="1492"/>
        <i x="1493"/>
        <i x="1494"/>
        <i x="1495"/>
        <i x="1496"/>
        <i x="1497"/>
        <i x="1498"/>
        <i x="1499"/>
        <i x="1500"/>
        <i x="1501"/>
        <i x="1502"/>
        <i x="1503"/>
        <i x="1504"/>
        <i x="1505"/>
        <i x="1506"/>
        <i x="1507"/>
        <i x="1508"/>
        <i x="1509"/>
        <i x="1510"/>
        <i x="1511"/>
        <i x="1512"/>
        <i x="1513"/>
        <i x="1514"/>
        <i x="1515"/>
        <i x="1516"/>
        <i x="1517"/>
        <i x="1518"/>
        <i x="1519"/>
        <i x="1520"/>
        <i x="1521"/>
        <i x="1522"/>
        <i x="1523"/>
        <i x="1524"/>
        <i x="1525"/>
        <i x="1526"/>
        <i x="1527"/>
        <i x="1528"/>
        <i x="1529"/>
        <i x="1530"/>
        <i x="1531"/>
        <i x="1532"/>
        <i x="1533"/>
        <i x="1534"/>
        <i x="1535"/>
        <i x="1536"/>
        <i x="1537"/>
        <i x="1538"/>
        <i x="1539"/>
        <i x="1540"/>
        <i x="1541"/>
        <i x="1542"/>
        <i x="1543"/>
        <i x="1544"/>
        <i x="1545"/>
        <i x="1546"/>
        <i x="1547"/>
        <i x="1548"/>
        <i x="1549"/>
        <i x="1550"/>
        <i x="1551"/>
        <i x="1552"/>
        <i x="1553"/>
        <i x="1554"/>
        <i x="1555"/>
        <i x="1556"/>
        <i x="1557"/>
        <i x="1558"/>
        <i x="1559"/>
        <i x="1560"/>
        <i x="1561"/>
        <i x="1562"/>
        <i x="1563"/>
        <i x="1564"/>
        <i x="1565"/>
        <i x="1566"/>
        <i x="1567"/>
        <i x="1568"/>
        <i x="1569"/>
        <i x="1570"/>
        <i x="1571"/>
        <i x="1572"/>
        <i x="1573"/>
        <i x="1574"/>
        <i x="1575"/>
        <i x="1576"/>
        <i x="1577"/>
        <i x="1578"/>
        <i x="1579"/>
        <i x="1580"/>
        <i x="1581"/>
        <i x="1582"/>
        <i x="1583"/>
        <i x="1584"/>
        <i x="1585"/>
        <i x="1586"/>
        <i x="1587"/>
        <i x="1588"/>
        <i x="1589"/>
        <i x="1590"/>
        <i x="1591"/>
        <i x="1592"/>
        <i x="1593"/>
        <i x="1594"/>
        <i x="1595"/>
        <i x="1596"/>
        <i x="1597"/>
        <i x="1598"/>
        <i x="1599"/>
        <i x="1600"/>
        <i x="1601"/>
        <i x="1602"/>
        <i x="1603"/>
        <i x="1604"/>
        <i x="1605"/>
        <i x="1606"/>
        <i x="1607"/>
        <i x="1608"/>
        <i x="1609"/>
        <i x="1610"/>
        <i x="1611"/>
        <i x="1612"/>
        <i x="1613"/>
        <i x="1614"/>
        <i x="1615"/>
        <i x="1616"/>
        <i x="1617"/>
        <i x="1618"/>
        <i x="1619"/>
        <i x="1620"/>
        <i x="1621"/>
        <i x="1622"/>
        <i x="1623"/>
        <i x="1624"/>
        <i x="1625"/>
        <i x="1626"/>
        <i x="1627"/>
        <i x="1628"/>
        <i x="1629"/>
        <i x="1630"/>
        <i x="1631"/>
        <i x="1632"/>
        <i x="1633"/>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7162047-FE88-4FFB-A34C-0318F4F8FE26}" sourceName="Month">
  <pivotTables>
    <pivotTable tabId="14" name="PivotTable10"/>
    <pivotTable tabId="14" name="PivotTable1"/>
    <pivotTable tabId="14" name="PivotTable2"/>
    <pivotTable tabId="14" name="PivotTable3"/>
    <pivotTable tabId="14" name="PivotTable4"/>
    <pivotTable tabId="14" name="PivotTable5"/>
    <pivotTable tabId="14" name="PivotTable6"/>
    <pivotTable tabId="14" name="PivotTable7"/>
    <pivotTable tabId="14" name="PivotTable8"/>
  </pivotTables>
  <data>
    <tabular pivotCacheId="464593619">
      <items count="6">
        <i x="0"/>
        <i x="2"/>
        <i x="4"/>
        <i x="3"/>
        <i x="1" s="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77CDF3F-769E-46F3-A9BB-2B1C7517C007}" cache="Slicer_Region" caption="Region" rowHeight="225425"/>
  <slicer name="Product Category" xr10:uid="{EFBA9CDD-C610-4FC7-9FDC-8416B56CBAC8}" cache="Slicer_Product_Category" caption="Product Category" rowHeight="225425"/>
  <slicer name="Order Priority" xr10:uid="{815DCCBB-5BF5-456B-BFB3-776BF1760DD3}" cache="Slicer_Order_Priority" caption="Order Priority" startItem="2" rowHeight="225425"/>
  <slicer name="Status" xr10:uid="{6E53BD8F-75CD-4106-8B68-710BB6CC177A}" cache="Slicer_Status" caption="Status" rowHeight="225425"/>
  <slicer name="Order ID" xr10:uid="{F9188B34-1AD5-462D-BCB3-0CA8499BA7F7}" cache="Slicer_Order_ID" caption="Order ID" rowHeight="225425"/>
  <slicer name="Month" xr10:uid="{D9626BF9-8C3A-4D58-8A07-DAB37FED9713}" cache="Slicer_Month" caption="Month" startItem="3"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F7D9D4-47DD-426B-977E-A8564CFB24FA}" name="Table1" displayName="Table1" ref="A1:AF1953" totalsRowShown="0" headerRowDxfId="37" dataDxfId="35" headerRowBorderDxfId="36" tableBorderDxfId="34" totalsRowBorderDxfId="33">
  <autoFilter ref="A1:AF1953" xr:uid="{B0F7D9D4-47DD-426B-977E-A8564CFB24FA}"/>
  <sortState xmlns:xlrd2="http://schemas.microsoft.com/office/spreadsheetml/2017/richdata2" ref="A2:AF1953">
    <sortCondition ref="B2:B1953"/>
  </sortState>
  <tableColumns count="32">
    <tableColumn id="1" xr3:uid="{940F132A-1A37-4EE3-8696-A0F43731ABB9}" name="Row ID" dataDxfId="32"/>
    <tableColumn id="33" xr3:uid="{A0D9EEC4-A670-4E34-A548-C2FE325C49AE}" name="Order ID" dataDxfId="31"/>
    <tableColumn id="2" xr3:uid="{C0DD3F51-3296-4C81-BC25-95CB1D33D48B}" name="Order Priority" dataDxfId="30"/>
    <tableColumn id="3" xr3:uid="{641FE938-ED79-4DD4-A260-A9316BF4918F}" name="Discount" dataDxfId="29"/>
    <tableColumn id="4" xr3:uid="{BCA70A8C-965D-49CD-815A-97BB8954DA17}" name="Unit Price" dataDxfId="28"/>
    <tableColumn id="5" xr3:uid="{BBAFC91C-6995-4016-B5C8-3D8D80EBF2C2}" name="Shipping Cost" dataDxfId="27"/>
    <tableColumn id="6" xr3:uid="{2C1E3266-8525-4A86-96A1-B6A346BDFCC2}" name="Customer ID" dataDxfId="26"/>
    <tableColumn id="7" xr3:uid="{4388BDE4-6BAF-4329-90BC-3825176BDEAF}" name="Customer Name" dataDxfId="25"/>
    <tableColumn id="8" xr3:uid="{8B81C811-2F92-4E45-9584-269F94B8999A}" name="Ship Mode" dataDxfId="24"/>
    <tableColumn id="9" xr3:uid="{6A1685EC-FE53-4768-B1A7-582D14ECB4A5}" name="Customer Segment" dataDxfId="23"/>
    <tableColumn id="10" xr3:uid="{1728BEC5-7F56-4E43-8197-BAFCC1955704}" name="Product Category" dataDxfId="22"/>
    <tableColumn id="11" xr3:uid="{512CC98E-06D7-4B91-88A9-82B75846637C}" name="Product Sub-Category" dataDxfId="21"/>
    <tableColumn id="12" xr3:uid="{FAE3BCF7-0949-4FE0-A9F9-1490CAEF0D39}" name="Product Container" dataDxfId="20"/>
    <tableColumn id="13" xr3:uid="{5B660695-C784-46F9-834B-FD5F2397C7AA}" name="Product Name" dataDxfId="19"/>
    <tableColumn id="15" xr3:uid="{9E27FB3B-FD05-48D1-A019-590A6088FE53}" name="Product Base Margin" dataDxfId="18"/>
    <tableColumn id="16" xr3:uid="{56AE3D89-2287-4C94-8B7A-BC16D20AE984}" name="Country" dataDxfId="17"/>
    <tableColumn id="17" xr3:uid="{2DEF0544-5C16-4F63-9A9E-9B490476C3F3}" name="Region" dataDxfId="16"/>
    <tableColumn id="18" xr3:uid="{BBD2971A-423C-4AEC-B5EF-3CC676261F70}" name="State or Province" dataDxfId="15"/>
    <tableColumn id="19" xr3:uid="{268ABDC3-3DA8-40E1-9F2F-DBB5469CAF5B}" name="City" dataDxfId="14"/>
    <tableColumn id="20" xr3:uid="{9CAF363D-FC37-4D30-998C-DA19E8F0407C}" name="Postal Code" dataDxfId="13"/>
    <tableColumn id="21" xr3:uid="{DBE2C858-EA11-4D6F-A069-5F2AC21962FE}" name="Order Date" dataDxfId="12"/>
    <tableColumn id="28" xr3:uid="{5D44E6E6-D10F-4225-9501-6819E32F566F}" name="Year" dataDxfId="11">
      <calculatedColumnFormula>YEAR(Table1[[#This Row],[Order Date]])</calculatedColumnFormula>
    </tableColumn>
    <tableColumn id="29" xr3:uid="{54E26509-1F1B-4291-A108-DF0D03FAFCB1}" name="Month" dataDxfId="10">
      <calculatedColumnFormula>MONTH(Table1[[#This Row],[Order Date]])</calculatedColumnFormula>
    </tableColumn>
    <tableColumn id="30" xr3:uid="{2DBDFA4D-438D-4D0F-A031-F7AFCA49576A}" name="Day" dataDxfId="9">
      <calculatedColumnFormula>DAY(Table1[[#This Row],[Order Date]])</calculatedColumnFormula>
    </tableColumn>
    <tableColumn id="22" xr3:uid="{EE2DC43C-1975-4108-9A3D-F94DD2F170B5}" name="Ship Date" dataDxfId="8"/>
    <tableColumn id="26" xr3:uid="{F9FEA6F7-BAD9-470F-9070-50A0F94E30BB}" name="Date From order to ship" dataDxfId="7">
      <calculatedColumnFormula>DATEDIF(Table1[[#This Row],[Order Date]],Table1[[#This Row],[Ship Date]],"D")</calculatedColumnFormula>
    </tableColumn>
    <tableColumn id="23" xr3:uid="{62163BB6-7050-41F7-B7C9-C82FBE2AAD41}" name="Profit" dataDxfId="6"/>
    <tableColumn id="24" xr3:uid="{E1D6CDFC-F6D4-49A4-B980-8BBC3C44B46A}" name="Quantity ordered new" dataDxfId="5"/>
    <tableColumn id="25" xr3:uid="{2C83ED18-545F-42CE-8952-E3DAA48569FB}" name="Sales" dataDxfId="4"/>
    <tableColumn id="27" xr3:uid="{B10ECD30-F30D-47EA-AB36-87FD2F22AEDB}" name="Status2" dataDxfId="3">
      <calculatedColumnFormula>IF(Table1[[#This Row],[Profit]]&gt;0,"Profit","loss")</calculatedColumnFormula>
    </tableColumn>
    <tableColumn id="31" xr3:uid="{D858371A-711D-495B-BA26-CB0413BF520D}" name="Text" dataDxfId="2">
      <calculatedColumnFormula>_xlfn.CONCAT(Table1[[#This Row],[Customer Name]]," ",Table1[[#This Row],[Product Name]]," ",Table1[[#This Row],[Country]])</calculatedColumnFormula>
    </tableColumn>
    <tableColumn id="32" xr3:uid="{48220638-CAE4-4AA2-A7D3-1999AC52919E}" name="LEFT" dataDxfId="1">
      <calculatedColumnFormula>LEFT(Table1[[#This Row],[Product Name]],4)</calculatedColumnFormula>
    </tableColumn>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2325FF-45BA-4262-8BF0-C9D07BE5B4AD}" name="Table3" displayName="Table3" ref="A1:B1635" totalsRowShown="0">
  <autoFilter ref="A1:B1635" xr:uid="{502325FF-45BA-4262-8BF0-C9D07BE5B4AD}"/>
  <tableColumns count="2">
    <tableColumn id="1" xr3:uid="{8BA9C176-069F-464B-8EA4-5FB1AA06F844}" name="Order ID"/>
    <tableColumn id="2" xr3:uid="{33DF7D55-AB10-4907-A94D-ED64F1C1F78E}" name="Status"/>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80282A-60DA-4C54-A183-E6711E210D75}" name="Table2" displayName="Table2" ref="A1:B5" totalsRowShown="0" headerRowDxfId="0">
  <autoFilter ref="A1:B5" xr:uid="{1180282A-60DA-4C54-A183-E6711E210D75}"/>
  <tableColumns count="2">
    <tableColumn id="1" xr3:uid="{2A9371D5-3C33-461D-AB53-DD1B6A70E84B}" name="Region"/>
    <tableColumn id="2" xr3:uid="{7D39AF2B-8C1A-4904-80D3-E3B2CFD702FE}" name="Manager"/>
  </tableColumns>
  <tableStyleInfo name="TableStyleMedium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AC13E-CF24-4E96-8A5E-F81F663CD722}">
  <dimension ref="A1:AA44"/>
  <sheetViews>
    <sheetView zoomScaleNormal="100" workbookViewId="0">
      <selection activeCell="T39" sqref="T39"/>
    </sheetView>
  </sheetViews>
  <sheetFormatPr defaultRowHeight="12.75" x14ac:dyDescent="0.2"/>
  <sheetData>
    <row r="1" spans="1:27" x14ac:dyDescent="0.2">
      <c r="A1" s="48"/>
      <c r="B1" s="48"/>
      <c r="C1" s="48"/>
      <c r="D1" s="48"/>
      <c r="E1" s="48"/>
      <c r="F1" s="48"/>
      <c r="G1" s="48"/>
      <c r="H1" s="48"/>
      <c r="I1" s="48"/>
      <c r="J1" s="48"/>
      <c r="K1" s="48"/>
      <c r="L1" s="48"/>
      <c r="M1" s="48"/>
      <c r="N1" s="48"/>
      <c r="O1" s="48"/>
      <c r="P1" s="48"/>
      <c r="Q1" s="48"/>
      <c r="R1" s="48"/>
      <c r="S1" s="48"/>
      <c r="T1" s="48"/>
      <c r="U1" s="48"/>
      <c r="V1" s="48"/>
      <c r="W1" s="48"/>
      <c r="X1" s="48"/>
      <c r="Y1" s="48"/>
      <c r="Z1" s="54"/>
      <c r="AA1" s="54"/>
    </row>
    <row r="2" spans="1:27" x14ac:dyDescent="0.2">
      <c r="A2" s="48"/>
      <c r="B2" s="48"/>
      <c r="C2" s="48"/>
      <c r="D2" s="48"/>
      <c r="E2" s="48"/>
      <c r="F2" s="48"/>
      <c r="G2" s="48"/>
      <c r="H2" s="48"/>
      <c r="I2" s="48"/>
      <c r="J2" s="48"/>
      <c r="K2" s="48"/>
      <c r="L2" s="48"/>
      <c r="M2" s="48"/>
      <c r="N2" s="48"/>
      <c r="O2" s="48"/>
      <c r="P2" s="48"/>
      <c r="Q2" s="48"/>
      <c r="R2" s="48"/>
      <c r="S2" s="48"/>
      <c r="T2" s="48"/>
      <c r="U2" s="48"/>
      <c r="V2" s="48"/>
      <c r="W2" s="48"/>
      <c r="X2" s="48"/>
      <c r="Y2" s="48"/>
      <c r="Z2" s="54"/>
      <c r="AA2" s="54"/>
    </row>
    <row r="3" spans="1:27" x14ac:dyDescent="0.2">
      <c r="A3" s="48"/>
      <c r="B3" s="48"/>
      <c r="C3" s="48"/>
      <c r="D3" s="48"/>
      <c r="E3" s="48"/>
      <c r="F3" s="48"/>
      <c r="G3" s="48"/>
      <c r="H3" s="48"/>
      <c r="I3" s="48"/>
      <c r="J3" s="48"/>
      <c r="K3" s="48"/>
      <c r="L3" s="48"/>
      <c r="M3" s="48"/>
      <c r="N3" s="48"/>
      <c r="O3" s="48"/>
      <c r="P3" s="48"/>
      <c r="Q3" s="48"/>
      <c r="R3" s="48"/>
      <c r="S3" s="48"/>
      <c r="T3" s="48"/>
      <c r="U3" s="48"/>
      <c r="V3" s="48"/>
      <c r="W3" s="48"/>
      <c r="X3" s="48"/>
      <c r="Y3" s="48"/>
      <c r="Z3" s="54"/>
      <c r="AA3" s="54"/>
    </row>
    <row r="4" spans="1:27" x14ac:dyDescent="0.2">
      <c r="A4" s="48"/>
      <c r="B4" s="48"/>
      <c r="C4" s="48"/>
      <c r="D4" s="48"/>
      <c r="E4" s="48"/>
      <c r="F4" s="48"/>
      <c r="G4" s="48"/>
      <c r="H4" s="48"/>
      <c r="I4" s="48"/>
      <c r="J4" s="48"/>
      <c r="K4" s="48"/>
      <c r="L4" s="48"/>
      <c r="M4" s="48"/>
      <c r="N4" s="48"/>
      <c r="O4" s="48"/>
      <c r="P4" s="48"/>
      <c r="Q4" s="48"/>
      <c r="R4" s="48"/>
      <c r="S4" s="48"/>
      <c r="T4" s="48"/>
      <c r="U4" s="48"/>
      <c r="V4" s="48"/>
      <c r="W4" s="48"/>
      <c r="X4" s="48"/>
      <c r="Y4" s="48"/>
      <c r="Z4" s="54"/>
      <c r="AA4" s="54"/>
    </row>
    <row r="5" spans="1:27" x14ac:dyDescent="0.2">
      <c r="A5" s="48"/>
      <c r="B5" s="48"/>
      <c r="C5" s="48"/>
      <c r="D5" s="48"/>
      <c r="E5" s="48"/>
      <c r="F5" s="48"/>
      <c r="G5" s="48"/>
      <c r="H5" s="48"/>
      <c r="I5" s="48"/>
      <c r="J5" s="48"/>
      <c r="K5" s="48"/>
      <c r="L5" s="48"/>
      <c r="M5" s="48"/>
      <c r="N5" s="48"/>
      <c r="O5" s="48"/>
      <c r="P5" s="48"/>
      <c r="Q5" s="48"/>
      <c r="R5" s="48"/>
      <c r="S5" s="48"/>
      <c r="T5" s="48"/>
      <c r="U5" s="48"/>
      <c r="V5" s="48"/>
      <c r="W5" s="48"/>
      <c r="X5" s="48"/>
      <c r="Y5" s="48"/>
      <c r="Z5" s="54"/>
      <c r="AA5" s="54"/>
    </row>
    <row r="6" spans="1:27" x14ac:dyDescent="0.2">
      <c r="A6" s="48"/>
      <c r="B6" s="48"/>
      <c r="C6" s="48"/>
      <c r="D6" s="48"/>
      <c r="E6" s="48"/>
      <c r="F6" s="48"/>
      <c r="G6" s="48"/>
      <c r="H6" s="48"/>
      <c r="I6" s="48"/>
      <c r="J6" s="48"/>
      <c r="K6" s="48"/>
      <c r="L6" s="48"/>
      <c r="M6" s="48"/>
      <c r="N6" s="48"/>
      <c r="O6" s="48"/>
      <c r="P6" s="48"/>
      <c r="Q6" s="48"/>
      <c r="R6" s="48"/>
      <c r="S6" s="48"/>
      <c r="T6" s="48"/>
      <c r="U6" s="48"/>
      <c r="V6" s="48"/>
      <c r="W6" s="48"/>
      <c r="X6" s="48"/>
      <c r="Y6" s="48"/>
      <c r="Z6" s="54"/>
      <c r="AA6" s="54"/>
    </row>
    <row r="7" spans="1:27" x14ac:dyDescent="0.2">
      <c r="A7" s="48"/>
      <c r="B7" s="48"/>
      <c r="C7" s="48"/>
      <c r="D7" s="48"/>
      <c r="E7" s="48"/>
      <c r="F7" s="48"/>
      <c r="G7" s="48"/>
      <c r="H7" s="48"/>
      <c r="I7" s="48"/>
      <c r="J7" s="48"/>
      <c r="K7" s="48"/>
      <c r="L7" s="48"/>
      <c r="M7" s="48"/>
      <c r="N7" s="48"/>
      <c r="O7" s="48"/>
      <c r="P7" s="48"/>
      <c r="Q7" s="48"/>
      <c r="R7" s="48"/>
      <c r="S7" s="48"/>
      <c r="T7" s="48"/>
      <c r="U7" s="48"/>
      <c r="V7" s="48"/>
      <c r="W7" s="48"/>
      <c r="X7" s="48"/>
      <c r="Y7" s="48"/>
      <c r="Z7" s="54"/>
      <c r="AA7" s="54"/>
    </row>
    <row r="8" spans="1:27" x14ac:dyDescent="0.2">
      <c r="A8" s="48"/>
      <c r="B8" s="48"/>
      <c r="C8" s="48"/>
      <c r="D8" s="48"/>
      <c r="E8" s="48"/>
      <c r="F8" s="48"/>
      <c r="G8" s="48"/>
      <c r="H8" s="48"/>
      <c r="I8" s="48"/>
      <c r="J8" s="48"/>
      <c r="K8" s="48"/>
      <c r="L8" s="48"/>
      <c r="M8" s="48"/>
      <c r="N8" s="48"/>
      <c r="O8" s="48"/>
      <c r="P8" s="48"/>
      <c r="Q8" s="48"/>
      <c r="R8" s="48"/>
      <c r="S8" s="48"/>
      <c r="T8" s="48"/>
      <c r="U8" s="48"/>
      <c r="V8" s="48"/>
      <c r="W8" s="48"/>
      <c r="X8" s="48"/>
      <c r="Y8" s="48"/>
      <c r="Z8" s="54"/>
      <c r="AA8" s="54"/>
    </row>
    <row r="9" spans="1:27" x14ac:dyDescent="0.2">
      <c r="A9" s="48"/>
      <c r="B9" s="48"/>
      <c r="C9" s="48"/>
      <c r="D9" s="48"/>
      <c r="E9" s="48"/>
      <c r="F9" s="48"/>
      <c r="G9" s="48"/>
      <c r="H9" s="48"/>
      <c r="I9" s="48"/>
      <c r="J9" s="48"/>
      <c r="K9" s="48"/>
      <c r="L9" s="48"/>
      <c r="M9" s="48"/>
      <c r="N9" s="48"/>
      <c r="O9" s="48"/>
      <c r="P9" s="48"/>
      <c r="Q9" s="48"/>
      <c r="R9" s="48"/>
      <c r="S9" s="48"/>
      <c r="T9" s="48"/>
      <c r="U9" s="48"/>
      <c r="V9" s="48"/>
      <c r="W9" s="48"/>
      <c r="X9" s="48"/>
      <c r="Y9" s="48"/>
      <c r="Z9" s="54"/>
      <c r="AA9" s="54"/>
    </row>
    <row r="10" spans="1:27" x14ac:dyDescent="0.2">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54"/>
      <c r="AA10" s="54"/>
    </row>
    <row r="11" spans="1:27" x14ac:dyDescent="0.2">
      <c r="A11" s="48"/>
      <c r="B11" s="48"/>
      <c r="C11" s="48"/>
      <c r="D11" s="48"/>
      <c r="E11" s="48"/>
      <c r="F11" s="48"/>
      <c r="G11" s="48"/>
      <c r="H11" s="48"/>
      <c r="I11" s="48"/>
      <c r="J11" s="48"/>
      <c r="K11" s="48"/>
      <c r="L11" s="48"/>
      <c r="M11" s="48"/>
      <c r="N11" s="48"/>
      <c r="O11" s="48"/>
      <c r="P11" s="48"/>
      <c r="Q11" s="48"/>
      <c r="R11" s="48"/>
      <c r="S11" s="48"/>
      <c r="T11" s="48"/>
      <c r="U11" s="48"/>
      <c r="V11" s="48"/>
      <c r="W11" s="48"/>
      <c r="X11" s="48"/>
      <c r="Y11" s="48"/>
      <c r="Z11" s="54"/>
      <c r="AA11" s="54"/>
    </row>
    <row r="12" spans="1:27" x14ac:dyDescent="0.2">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54"/>
      <c r="AA12" s="54"/>
    </row>
    <row r="13" spans="1:27" x14ac:dyDescent="0.2">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54"/>
      <c r="AA13" s="54"/>
    </row>
    <row r="14" spans="1:27" x14ac:dyDescent="0.2">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54"/>
      <c r="AA14" s="54"/>
    </row>
    <row r="15" spans="1:27" x14ac:dyDescent="0.2">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54"/>
      <c r="AA15" s="54"/>
    </row>
    <row r="16" spans="1:27" x14ac:dyDescent="0.2">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54"/>
      <c r="AA16" s="54"/>
    </row>
    <row r="17" spans="1:27" x14ac:dyDescent="0.2">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54"/>
      <c r="AA17" s="54"/>
    </row>
    <row r="18" spans="1:27" x14ac:dyDescent="0.2">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54"/>
      <c r="AA18" s="54"/>
    </row>
    <row r="19" spans="1:27" x14ac:dyDescent="0.2">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54"/>
      <c r="AA19" s="54"/>
    </row>
    <row r="20" spans="1:27" x14ac:dyDescent="0.2">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54"/>
      <c r="AA20" s="54"/>
    </row>
    <row r="21" spans="1:27" x14ac:dyDescent="0.2">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54"/>
      <c r="AA21" s="54"/>
    </row>
    <row r="22" spans="1:27" x14ac:dyDescent="0.2">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54"/>
      <c r="AA22" s="54"/>
    </row>
    <row r="23" spans="1:27" x14ac:dyDescent="0.2">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54"/>
      <c r="AA23" s="54"/>
    </row>
    <row r="24" spans="1:27" x14ac:dyDescent="0.2">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54"/>
      <c r="AA24" s="54"/>
    </row>
    <row r="25" spans="1:27" x14ac:dyDescent="0.2">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54"/>
      <c r="AA25" s="54"/>
    </row>
    <row r="26" spans="1:27" x14ac:dyDescent="0.2">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54"/>
      <c r="AA26" s="54"/>
    </row>
    <row r="27" spans="1:27" x14ac:dyDescent="0.2">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54"/>
      <c r="AA27" s="54"/>
    </row>
    <row r="28" spans="1:27" x14ac:dyDescent="0.2">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54"/>
      <c r="AA28" s="54"/>
    </row>
    <row r="29" spans="1:27" x14ac:dyDescent="0.2">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54"/>
      <c r="AA29" s="54"/>
    </row>
    <row r="30" spans="1:27" x14ac:dyDescent="0.2">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54"/>
      <c r="AA30" s="54"/>
    </row>
    <row r="31" spans="1:27" x14ac:dyDescent="0.2">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54"/>
      <c r="AA31" s="54"/>
    </row>
    <row r="32" spans="1:27" x14ac:dyDescent="0.2">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54"/>
      <c r="AA32" s="54"/>
    </row>
    <row r="33" spans="1:27" x14ac:dyDescent="0.2">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54"/>
      <c r="AA33" s="54"/>
    </row>
    <row r="34" spans="1:27" x14ac:dyDescent="0.2">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54"/>
      <c r="AA34" s="54"/>
    </row>
    <row r="35" spans="1:27" x14ac:dyDescent="0.2">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54"/>
      <c r="AA35" s="54"/>
    </row>
    <row r="36" spans="1:27" x14ac:dyDescent="0.2">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54"/>
      <c r="AA36" s="54"/>
    </row>
    <row r="37" spans="1:27" x14ac:dyDescent="0.2">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54"/>
      <c r="AA37" s="54"/>
    </row>
    <row r="38" spans="1:27" x14ac:dyDescent="0.2">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54"/>
      <c r="AA38" s="54"/>
    </row>
    <row r="39" spans="1:27" x14ac:dyDescent="0.2">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54"/>
      <c r="AA39" s="54"/>
    </row>
    <row r="40" spans="1:27" x14ac:dyDescent="0.2">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54"/>
      <c r="AA40" s="54"/>
    </row>
    <row r="41" spans="1:27" x14ac:dyDescent="0.2">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54"/>
      <c r="AA41" s="54"/>
    </row>
    <row r="42" spans="1:27" x14ac:dyDescent="0.2">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54"/>
      <c r="AA42" s="54"/>
    </row>
    <row r="43" spans="1:27" x14ac:dyDescent="0.2">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c r="AA43" s="54"/>
    </row>
    <row r="44" spans="1:27" x14ac:dyDescent="0.2">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c r="AA44" s="5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1877D-F983-441A-A5D1-60525DC7E29B}">
  <dimension ref="A3:L43"/>
  <sheetViews>
    <sheetView topLeftCell="B1" workbookViewId="0">
      <selection activeCell="K3" sqref="K3"/>
    </sheetView>
  </sheetViews>
  <sheetFormatPr defaultRowHeight="12.75" x14ac:dyDescent="0.2"/>
  <cols>
    <col min="1" max="1" width="17.5703125" bestFit="1" customWidth="1"/>
    <col min="2" max="2" width="14.28515625" bestFit="1" customWidth="1"/>
    <col min="3" max="3" width="17" bestFit="1" customWidth="1"/>
    <col min="5" max="5" width="15" bestFit="1" customWidth="1"/>
    <col min="6" max="6" width="21.5703125" bestFit="1" customWidth="1"/>
    <col min="7" max="7" width="16.5703125" customWidth="1"/>
    <col min="8" max="8" width="15" bestFit="1" customWidth="1"/>
    <col min="9" max="9" width="14.28515625" bestFit="1" customWidth="1"/>
    <col min="11" max="11" width="15" bestFit="1" customWidth="1"/>
    <col min="12" max="12" width="27.42578125" bestFit="1" customWidth="1"/>
  </cols>
  <sheetData>
    <row r="3" spans="1:12" x14ac:dyDescent="0.2">
      <c r="A3" s="44" t="s">
        <v>3047</v>
      </c>
      <c r="B3" t="s">
        <v>3049</v>
      </c>
      <c r="E3" s="44" t="s">
        <v>3047</v>
      </c>
      <c r="F3" t="s">
        <v>3052</v>
      </c>
      <c r="H3" s="44" t="s">
        <v>3047</v>
      </c>
      <c r="I3" t="s">
        <v>3051</v>
      </c>
      <c r="K3" s="44" t="s">
        <v>3047</v>
      </c>
      <c r="L3" t="s">
        <v>3050</v>
      </c>
    </row>
    <row r="4" spans="1:12" x14ac:dyDescent="0.2">
      <c r="A4" s="45" t="s">
        <v>1336</v>
      </c>
      <c r="B4" s="46">
        <v>-214.10399999999998</v>
      </c>
      <c r="E4" s="45" t="s">
        <v>49</v>
      </c>
      <c r="F4" s="46">
        <v>4.666666666666667</v>
      </c>
      <c r="H4" s="45" t="s">
        <v>77</v>
      </c>
      <c r="I4">
        <v>18810.43</v>
      </c>
      <c r="K4" s="45" t="s">
        <v>3057</v>
      </c>
      <c r="L4">
        <v>6</v>
      </c>
    </row>
    <row r="5" spans="1:12" x14ac:dyDescent="0.2">
      <c r="A5" s="45" t="s">
        <v>2008</v>
      </c>
      <c r="B5" s="46">
        <v>8798.1830999999984</v>
      </c>
      <c r="E5" s="45" t="s">
        <v>3048</v>
      </c>
      <c r="F5" s="46">
        <v>4.666666666666667</v>
      </c>
      <c r="H5" s="45" t="s">
        <v>3048</v>
      </c>
      <c r="I5" s="46">
        <v>18810.43</v>
      </c>
      <c r="K5" s="45" t="s">
        <v>3048</v>
      </c>
      <c r="L5">
        <v>6</v>
      </c>
    </row>
    <row r="6" spans="1:12" x14ac:dyDescent="0.2">
      <c r="A6" s="45" t="s">
        <v>1240</v>
      </c>
      <c r="B6" s="46">
        <v>-144.19999999999999</v>
      </c>
    </row>
    <row r="7" spans="1:12" x14ac:dyDescent="0.2">
      <c r="A7" s="45" t="s">
        <v>289</v>
      </c>
      <c r="B7" s="46">
        <v>427.11840000000001</v>
      </c>
    </row>
    <row r="8" spans="1:12" x14ac:dyDescent="0.2">
      <c r="A8" s="45" t="s">
        <v>275</v>
      </c>
      <c r="B8" s="46">
        <v>-25.545000000000002</v>
      </c>
    </row>
    <row r="9" spans="1:12" x14ac:dyDescent="0.2">
      <c r="A9" s="45" t="s">
        <v>3048</v>
      </c>
      <c r="B9" s="46">
        <v>8841.4524999999976</v>
      </c>
      <c r="E9" s="44" t="s">
        <v>3047</v>
      </c>
      <c r="F9" t="s">
        <v>3051</v>
      </c>
    </row>
    <row r="10" spans="1:12" x14ac:dyDescent="0.2">
      <c r="E10" s="45" t="s">
        <v>180</v>
      </c>
      <c r="F10">
        <v>5107.18</v>
      </c>
    </row>
    <row r="11" spans="1:12" x14ac:dyDescent="0.2">
      <c r="E11" s="45" t="s">
        <v>587</v>
      </c>
      <c r="F11">
        <v>12750.99</v>
      </c>
    </row>
    <row r="12" spans="1:12" x14ac:dyDescent="0.2">
      <c r="E12" s="45" t="s">
        <v>78</v>
      </c>
      <c r="F12">
        <v>952.26</v>
      </c>
      <c r="H12" s="44" t="s">
        <v>3047</v>
      </c>
      <c r="I12" t="s">
        <v>3056</v>
      </c>
    </row>
    <row r="13" spans="1:12" x14ac:dyDescent="0.2">
      <c r="E13" s="45" t="s">
        <v>3048</v>
      </c>
      <c r="F13" s="52">
        <v>18810.429999999997</v>
      </c>
      <c r="H13" s="45">
        <v>65</v>
      </c>
      <c r="I13">
        <v>1</v>
      </c>
    </row>
    <row r="14" spans="1:12" x14ac:dyDescent="0.2">
      <c r="H14" s="45" t="s">
        <v>3048</v>
      </c>
      <c r="I14">
        <v>1</v>
      </c>
    </row>
    <row r="17" spans="1:6" x14ac:dyDescent="0.2">
      <c r="A17" s="44" t="s">
        <v>3047</v>
      </c>
      <c r="B17" t="s">
        <v>3050</v>
      </c>
    </row>
    <row r="18" spans="1:6" x14ac:dyDescent="0.2">
      <c r="A18" s="45" t="s">
        <v>53</v>
      </c>
      <c r="B18">
        <v>6</v>
      </c>
    </row>
    <row r="19" spans="1:6" x14ac:dyDescent="0.2">
      <c r="A19" s="45" t="s">
        <v>3048</v>
      </c>
      <c r="B19">
        <v>6</v>
      </c>
    </row>
    <row r="24" spans="1:6" x14ac:dyDescent="0.2">
      <c r="A24" s="44" t="s">
        <v>3047</v>
      </c>
      <c r="B24" t="s">
        <v>3051</v>
      </c>
    </row>
    <row r="25" spans="1:6" x14ac:dyDescent="0.2">
      <c r="A25" s="45" t="s">
        <v>1008</v>
      </c>
      <c r="B25">
        <v>2373.3200000000002</v>
      </c>
    </row>
    <row r="26" spans="1:6" x14ac:dyDescent="0.2">
      <c r="A26" s="45" t="s">
        <v>193</v>
      </c>
      <c r="B26">
        <v>2284.35</v>
      </c>
    </row>
    <row r="27" spans="1:6" x14ac:dyDescent="0.2">
      <c r="A27" s="45" t="s">
        <v>71</v>
      </c>
      <c r="B27">
        <v>12750.99</v>
      </c>
    </row>
    <row r="28" spans="1:6" x14ac:dyDescent="0.2">
      <c r="A28" s="45" t="s">
        <v>154</v>
      </c>
      <c r="B28">
        <v>808.44</v>
      </c>
    </row>
    <row r="29" spans="1:6" x14ac:dyDescent="0.2">
      <c r="A29" s="45" t="s">
        <v>469</v>
      </c>
      <c r="B29">
        <v>593.33000000000004</v>
      </c>
    </row>
    <row r="30" spans="1:6" x14ac:dyDescent="0.2">
      <c r="A30" s="45" t="s">
        <v>3048</v>
      </c>
      <c r="B30">
        <v>18810.43</v>
      </c>
      <c r="E30" s="44" t="s">
        <v>3047</v>
      </c>
      <c r="F30" t="s">
        <v>3053</v>
      </c>
    </row>
    <row r="31" spans="1:6" x14ac:dyDescent="0.2">
      <c r="E31" s="45">
        <v>593.33000000000004</v>
      </c>
      <c r="F31" s="47">
        <v>0.09</v>
      </c>
    </row>
    <row r="32" spans="1:6" x14ac:dyDescent="0.2">
      <c r="E32" s="45">
        <v>808.44</v>
      </c>
      <c r="F32" s="47">
        <v>0.02</v>
      </c>
    </row>
    <row r="33" spans="1:6" x14ac:dyDescent="0.2">
      <c r="E33" s="45">
        <v>952.26</v>
      </c>
      <c r="F33" s="47">
        <v>0.05</v>
      </c>
    </row>
    <row r="34" spans="1:6" x14ac:dyDescent="0.2">
      <c r="E34" s="45">
        <v>1332.09</v>
      </c>
      <c r="F34" s="47">
        <v>0.03</v>
      </c>
    </row>
    <row r="35" spans="1:6" x14ac:dyDescent="0.2">
      <c r="E35" s="45">
        <v>2373.3200000000002</v>
      </c>
      <c r="F35" s="47">
        <v>0.09</v>
      </c>
    </row>
    <row r="36" spans="1:6" x14ac:dyDescent="0.2">
      <c r="E36" s="45">
        <v>12750.99</v>
      </c>
      <c r="F36" s="47">
        <v>0.08</v>
      </c>
    </row>
    <row r="37" spans="1:6" x14ac:dyDescent="0.2">
      <c r="A37" s="44" t="s">
        <v>3047</v>
      </c>
      <c r="B37" t="s">
        <v>3054</v>
      </c>
      <c r="E37" s="45" t="s">
        <v>3048</v>
      </c>
      <c r="F37" s="47">
        <v>6.0000000000000005E-2</v>
      </c>
    </row>
    <row r="38" spans="1:6" x14ac:dyDescent="0.2">
      <c r="A38" s="45" t="s">
        <v>1336</v>
      </c>
      <c r="B38">
        <v>808.44</v>
      </c>
    </row>
    <row r="39" spans="1:6" x14ac:dyDescent="0.2">
      <c r="A39" s="45" t="s">
        <v>2008</v>
      </c>
      <c r="B39">
        <v>12750.99</v>
      </c>
    </row>
    <row r="40" spans="1:6" x14ac:dyDescent="0.2">
      <c r="A40" s="45" t="s">
        <v>1240</v>
      </c>
      <c r="B40">
        <v>1332.09</v>
      </c>
    </row>
    <row r="41" spans="1:6" x14ac:dyDescent="0.2">
      <c r="A41" s="45" t="s">
        <v>289</v>
      </c>
      <c r="B41">
        <v>952.26</v>
      </c>
    </row>
    <row r="42" spans="1:6" x14ac:dyDescent="0.2">
      <c r="A42" s="45" t="s">
        <v>275</v>
      </c>
      <c r="B42">
        <v>1483.325</v>
      </c>
    </row>
    <row r="43" spans="1:6" x14ac:dyDescent="0.2">
      <c r="A43" s="45" t="s">
        <v>3048</v>
      </c>
      <c r="B43" s="53">
        <v>3135.0716666666667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953"/>
  <sheetViews>
    <sheetView tabSelected="1" zoomScale="95" zoomScaleNormal="95" workbookViewId="0">
      <pane xSplit="1" ySplit="1" topLeftCell="Q2" activePane="bottomRight" state="frozen"/>
      <selection pane="topRight" activeCell="B1" sqref="B1"/>
      <selection pane="bottomLeft" activeCell="A2" sqref="A2"/>
      <selection pane="bottomRight" activeCell="T1936" sqref="T1936"/>
    </sheetView>
  </sheetViews>
  <sheetFormatPr defaultRowHeight="12.75" x14ac:dyDescent="0.2"/>
  <cols>
    <col min="1" max="2" width="13.42578125" style="20" customWidth="1"/>
    <col min="3" max="3" width="16.42578125" style="3" customWidth="1"/>
    <col min="4" max="4" width="11.85546875" style="38" customWidth="1"/>
    <col min="5" max="5" width="12.85546875" style="30" customWidth="1"/>
    <col min="6" max="6" width="17" style="34" customWidth="1"/>
    <col min="7" max="7" width="15.28515625" style="20" customWidth="1"/>
    <col min="8" max="8" width="26.42578125" style="3" bestFit="1" customWidth="1"/>
    <col min="9" max="9" width="13.85546875" style="3" customWidth="1"/>
    <col min="10" max="10" width="21.85546875" style="3" customWidth="1"/>
    <col min="11" max="11" width="20.42578125" style="3" customWidth="1"/>
    <col min="12" max="12" width="29.28515625" style="3" bestFit="1" customWidth="1"/>
    <col min="13" max="13" width="20.85546875" style="3" customWidth="1"/>
    <col min="14" max="14" width="22.5703125" customWidth="1"/>
    <col min="15" max="15" width="15.5703125" style="16" customWidth="1"/>
    <col min="16" max="16" width="16.28515625" style="3" customWidth="1"/>
    <col min="17" max="17" width="10.42578125" style="3" customWidth="1"/>
    <col min="18" max="18" width="19.5703125" style="3" customWidth="1"/>
    <col min="19" max="19" width="14.85546875" style="3" customWidth="1"/>
    <col min="20" max="20" width="14.85546875" style="20" customWidth="1"/>
    <col min="21" max="21" width="11.42578125" style="3" customWidth="1"/>
    <col min="22" max="22" width="10.42578125" style="3" customWidth="1"/>
    <col min="23" max="23" width="9.28515625" style="3" customWidth="1"/>
    <col min="24" max="24" width="8.5703125" style="3" customWidth="1"/>
    <col min="25" max="25" width="12.85546875" style="4" customWidth="1"/>
    <col min="26" max="26" width="8.28515625" style="4" customWidth="1"/>
    <col min="27" max="27" width="8.28515625" style="3" customWidth="1"/>
    <col min="28" max="28" width="9" style="3" customWidth="1"/>
    <col min="29" max="29" width="10.7109375" style="3" customWidth="1"/>
    <col min="30" max="30" width="9.140625" style="3"/>
    <col min="31" max="31" width="22.7109375" customWidth="1"/>
    <col min="33" max="33" width="30.7109375" customWidth="1"/>
  </cols>
  <sheetData>
    <row r="1" spans="1:34" x14ac:dyDescent="0.2">
      <c r="A1" s="17" t="s">
        <v>0</v>
      </c>
      <c r="B1" s="17" t="s">
        <v>24</v>
      </c>
      <c r="C1" s="6" t="s">
        <v>1</v>
      </c>
      <c r="D1" s="35" t="s">
        <v>2</v>
      </c>
      <c r="E1" s="27" t="s">
        <v>3</v>
      </c>
      <c r="F1" s="31" t="s">
        <v>4</v>
      </c>
      <c r="G1" s="24" t="s">
        <v>5</v>
      </c>
      <c r="H1" s="6" t="s">
        <v>6</v>
      </c>
      <c r="I1" s="6" t="s">
        <v>7</v>
      </c>
      <c r="J1" s="6" t="s">
        <v>8</v>
      </c>
      <c r="K1" s="6" t="s">
        <v>9</v>
      </c>
      <c r="L1" s="6" t="s">
        <v>10</v>
      </c>
      <c r="M1" s="6" t="s">
        <v>11</v>
      </c>
      <c r="N1" s="5" t="s">
        <v>12</v>
      </c>
      <c r="O1" s="21" t="s">
        <v>13</v>
      </c>
      <c r="P1" s="6" t="s">
        <v>14</v>
      </c>
      <c r="Q1" s="6" t="s">
        <v>15</v>
      </c>
      <c r="R1" s="6" t="s">
        <v>16</v>
      </c>
      <c r="S1" s="6" t="s">
        <v>17</v>
      </c>
      <c r="T1" s="24" t="s">
        <v>18</v>
      </c>
      <c r="U1" s="6" t="s">
        <v>19</v>
      </c>
      <c r="V1" s="6" t="s">
        <v>3037</v>
      </c>
      <c r="W1" s="6" t="s">
        <v>3038</v>
      </c>
      <c r="X1" s="6" t="s">
        <v>3039</v>
      </c>
      <c r="Y1" s="7" t="s">
        <v>20</v>
      </c>
      <c r="Z1" s="7" t="s">
        <v>3036</v>
      </c>
      <c r="AA1" s="6" t="s">
        <v>21</v>
      </c>
      <c r="AB1" s="6" t="s">
        <v>22</v>
      </c>
      <c r="AC1" s="8" t="s">
        <v>23</v>
      </c>
      <c r="AD1" s="39" t="s">
        <v>3055</v>
      </c>
      <c r="AE1" s="39" t="s">
        <v>3040</v>
      </c>
      <c r="AF1" s="39" t="s">
        <v>3041</v>
      </c>
    </row>
    <row r="2" spans="1:34" ht="12.75" customHeight="1" x14ac:dyDescent="0.2">
      <c r="A2" s="18">
        <v>64</v>
      </c>
      <c r="B2" s="25">
        <v>359</v>
      </c>
      <c r="C2" s="10" t="s">
        <v>56</v>
      </c>
      <c r="D2" s="36">
        <v>0.08</v>
      </c>
      <c r="E2" s="28">
        <v>124.49</v>
      </c>
      <c r="F2" s="32">
        <v>51.94</v>
      </c>
      <c r="G2" s="25">
        <v>553</v>
      </c>
      <c r="H2" s="10" t="s">
        <v>661</v>
      </c>
      <c r="I2" s="10" t="s">
        <v>39</v>
      </c>
      <c r="J2" s="10" t="s">
        <v>28</v>
      </c>
      <c r="K2" s="10" t="s">
        <v>41</v>
      </c>
      <c r="L2" s="10" t="s">
        <v>152</v>
      </c>
      <c r="M2" s="10" t="s">
        <v>121</v>
      </c>
      <c r="N2" s="9" t="s">
        <v>462</v>
      </c>
      <c r="O2" s="22">
        <v>0.63</v>
      </c>
      <c r="P2" s="10" t="s">
        <v>33</v>
      </c>
      <c r="Q2" s="10" t="s">
        <v>34</v>
      </c>
      <c r="R2" s="10" t="s">
        <v>45</v>
      </c>
      <c r="S2" s="10" t="s">
        <v>663</v>
      </c>
      <c r="T2" s="25">
        <v>90008</v>
      </c>
      <c r="U2" s="11">
        <v>42173</v>
      </c>
      <c r="V2" s="25">
        <f>YEAR(Table1[[#This Row],[Order Date]])</f>
        <v>2015</v>
      </c>
      <c r="W2" s="25">
        <f>MONTH(Table1[[#This Row],[Order Date]])</f>
        <v>6</v>
      </c>
      <c r="X2" s="25">
        <f>DAY(Table1[[#This Row],[Order Date]])</f>
        <v>18</v>
      </c>
      <c r="Y2" s="11">
        <v>42174</v>
      </c>
      <c r="Z2" s="25">
        <f>DATEDIF(Table1[[#This Row],[Order Date]],Table1[[#This Row],[Ship Date]],"D")</f>
        <v>1</v>
      </c>
      <c r="AA2" s="25">
        <v>-500.38</v>
      </c>
      <c r="AB2" s="10">
        <v>56</v>
      </c>
      <c r="AC2" s="12">
        <v>6831.37</v>
      </c>
      <c r="AD2" s="10" t="str">
        <f>IF(Table1[[#This Row],[Profit]]&gt;0,"Profit","loss")</f>
        <v>loss</v>
      </c>
      <c r="AE2" s="10" t="str">
        <f>_xlfn.CONCAT(Table1[[#This Row],[Customer Name]]," ",Table1[[#This Row],[Product Name]]," ",Table1[[#This Row],[Country]])</f>
        <v>Kristine Connolly Bevis 36 x 72 Conference Tables United States</v>
      </c>
      <c r="AF2" s="10" t="str">
        <f>LEFT(Table1[[#This Row],[Product Name]],4)</f>
        <v>Bevi</v>
      </c>
    </row>
    <row r="3" spans="1:34" ht="12.75" customHeight="1" x14ac:dyDescent="0.2">
      <c r="A3" s="18">
        <v>87</v>
      </c>
      <c r="B3" s="25">
        <v>548</v>
      </c>
      <c r="C3" s="10" t="s">
        <v>47</v>
      </c>
      <c r="D3" s="36">
        <v>0.04</v>
      </c>
      <c r="E3" s="28">
        <v>3.08</v>
      </c>
      <c r="F3" s="32">
        <v>0.99</v>
      </c>
      <c r="G3" s="25">
        <v>3106</v>
      </c>
      <c r="H3" s="10" t="s">
        <v>2799</v>
      </c>
      <c r="I3" s="10" t="s">
        <v>49</v>
      </c>
      <c r="J3" s="10" t="s">
        <v>40</v>
      </c>
      <c r="K3" s="10" t="s">
        <v>29</v>
      </c>
      <c r="L3" s="10" t="s">
        <v>134</v>
      </c>
      <c r="M3" s="10" t="s">
        <v>59</v>
      </c>
      <c r="N3" s="9" t="s">
        <v>1994</v>
      </c>
      <c r="O3" s="22">
        <v>0.37</v>
      </c>
      <c r="P3" s="10" t="s">
        <v>33</v>
      </c>
      <c r="Q3" s="10" t="s">
        <v>61</v>
      </c>
      <c r="R3" s="10" t="s">
        <v>130</v>
      </c>
      <c r="S3" s="10" t="s">
        <v>2164</v>
      </c>
      <c r="T3" s="25">
        <v>77041</v>
      </c>
      <c r="U3" s="11">
        <v>42083</v>
      </c>
      <c r="V3" s="25">
        <f>YEAR(Table1[[#This Row],[Order Date]])</f>
        <v>2015</v>
      </c>
      <c r="W3" s="25">
        <f>MONTH(Table1[[#This Row],[Order Date]])</f>
        <v>3</v>
      </c>
      <c r="X3" s="25">
        <f>DAY(Table1[[#This Row],[Order Date]])</f>
        <v>20</v>
      </c>
      <c r="Y3" s="11">
        <v>42084</v>
      </c>
      <c r="Z3" s="25">
        <f>DATEDIF(Table1[[#This Row],[Order Date]],Table1[[#This Row],[Ship Date]],"D")</f>
        <v>1</v>
      </c>
      <c r="AA3" s="25">
        <v>36.020000000000003</v>
      </c>
      <c r="AB3" s="10">
        <v>75</v>
      </c>
      <c r="AC3" s="12">
        <v>236.87</v>
      </c>
      <c r="AD3" s="10" t="str">
        <f>IF(Table1[[#This Row],[Profit]]&gt;0,"Profit","loss")</f>
        <v>Profit</v>
      </c>
      <c r="AE3" s="10" t="str">
        <f>_xlfn.CONCAT(Table1[[#This Row],[Customer Name]]," ",Table1[[#This Row],[Product Name]]," ",Table1[[#This Row],[Country]])</f>
        <v>Alexander O'Brien Avery 481 United States</v>
      </c>
      <c r="AF3" s="10" t="str">
        <f>LEFT(Table1[[#This Row],[Product Name]],4)</f>
        <v>Aver</v>
      </c>
    </row>
    <row r="4" spans="1:34" ht="12.75" customHeight="1" x14ac:dyDescent="0.2">
      <c r="A4" s="18">
        <v>88</v>
      </c>
      <c r="B4" s="25">
        <v>548</v>
      </c>
      <c r="C4" s="10" t="s">
        <v>47</v>
      </c>
      <c r="D4" s="36">
        <v>0.02</v>
      </c>
      <c r="E4" s="28">
        <v>6.48</v>
      </c>
      <c r="F4" s="32">
        <v>5.9</v>
      </c>
      <c r="G4" s="25">
        <v>3106</v>
      </c>
      <c r="H4" s="10" t="s">
        <v>2799</v>
      </c>
      <c r="I4" s="10" t="s">
        <v>49</v>
      </c>
      <c r="J4" s="10" t="s">
        <v>40</v>
      </c>
      <c r="K4" s="10" t="s">
        <v>29</v>
      </c>
      <c r="L4" s="10" t="s">
        <v>93</v>
      </c>
      <c r="M4" s="10" t="s">
        <v>59</v>
      </c>
      <c r="N4" s="9" t="s">
        <v>712</v>
      </c>
      <c r="O4" s="22">
        <v>0.37</v>
      </c>
      <c r="P4" s="10" t="s">
        <v>33</v>
      </c>
      <c r="Q4" s="10" t="s">
        <v>61</v>
      </c>
      <c r="R4" s="10" t="s">
        <v>130</v>
      </c>
      <c r="S4" s="10" t="s">
        <v>2164</v>
      </c>
      <c r="T4" s="25">
        <v>77041</v>
      </c>
      <c r="U4" s="11">
        <v>42083</v>
      </c>
      <c r="V4" s="25">
        <f>YEAR(Table1[[#This Row],[Order Date]])</f>
        <v>2015</v>
      </c>
      <c r="W4" s="25">
        <f>MONTH(Table1[[#This Row],[Order Date]])</f>
        <v>3</v>
      </c>
      <c r="X4" s="25">
        <f>DAY(Table1[[#This Row],[Order Date]])</f>
        <v>20</v>
      </c>
      <c r="Y4" s="11">
        <v>42084</v>
      </c>
      <c r="Z4" s="25">
        <f>DATEDIF(Table1[[#This Row],[Order Date]],Table1[[#This Row],[Ship Date]],"D")</f>
        <v>1</v>
      </c>
      <c r="AA4" s="25">
        <v>-50.64</v>
      </c>
      <c r="AB4" s="10">
        <v>53</v>
      </c>
      <c r="AC4" s="12">
        <v>370.91</v>
      </c>
      <c r="AD4" s="10" t="str">
        <f>IF(Table1[[#This Row],[Profit]]&gt;0,"Profit","loss")</f>
        <v>loss</v>
      </c>
      <c r="AE4" s="10" t="str">
        <f>_xlfn.CONCAT(Table1[[#This Row],[Customer Name]]," ",Table1[[#This Row],[Product Name]]," ",Table1[[#This Row],[Country]])</f>
        <v>Alexander O'Brien Xerox 1976 United States</v>
      </c>
      <c r="AF4" s="10" t="str">
        <f>LEFT(Table1[[#This Row],[Product Name]],4)</f>
        <v>Xero</v>
      </c>
    </row>
    <row r="5" spans="1:34" ht="12.75" customHeight="1" x14ac:dyDescent="0.2">
      <c r="A5" s="18">
        <v>89</v>
      </c>
      <c r="B5" s="25">
        <v>548</v>
      </c>
      <c r="C5" s="10" t="s">
        <v>47</v>
      </c>
      <c r="D5" s="36">
        <v>0.04</v>
      </c>
      <c r="E5" s="28">
        <v>125.99</v>
      </c>
      <c r="F5" s="32">
        <v>4.2</v>
      </c>
      <c r="G5" s="25">
        <v>3106</v>
      </c>
      <c r="H5" s="10" t="s">
        <v>2799</v>
      </c>
      <c r="I5" s="10" t="s">
        <v>49</v>
      </c>
      <c r="J5" s="10" t="s">
        <v>40</v>
      </c>
      <c r="K5" s="10" t="s">
        <v>77</v>
      </c>
      <c r="L5" s="10" t="s">
        <v>78</v>
      </c>
      <c r="M5" s="10" t="s">
        <v>59</v>
      </c>
      <c r="N5" s="9" t="s">
        <v>2798</v>
      </c>
      <c r="O5" s="22">
        <v>0.59</v>
      </c>
      <c r="P5" s="10" t="s">
        <v>33</v>
      </c>
      <c r="Q5" s="10" t="s">
        <v>61</v>
      </c>
      <c r="R5" s="10" t="s">
        <v>130</v>
      </c>
      <c r="S5" s="10" t="s">
        <v>2164</v>
      </c>
      <c r="T5" s="25">
        <v>77041</v>
      </c>
      <c r="U5" s="11">
        <v>42083</v>
      </c>
      <c r="V5" s="25">
        <f>YEAR(Table1[[#This Row],[Order Date]])</f>
        <v>2015</v>
      </c>
      <c r="W5" s="25">
        <f>MONTH(Table1[[#This Row],[Order Date]])</f>
        <v>3</v>
      </c>
      <c r="X5" s="25">
        <f>DAY(Table1[[#This Row],[Order Date]])</f>
        <v>20</v>
      </c>
      <c r="Y5" s="11">
        <v>42085</v>
      </c>
      <c r="Z5" s="25">
        <f>DATEDIF(Table1[[#This Row],[Order Date]],Table1[[#This Row],[Ship Date]],"D")</f>
        <v>2</v>
      </c>
      <c r="AA5" s="25">
        <v>510.48900000000003</v>
      </c>
      <c r="AB5" s="10">
        <v>47</v>
      </c>
      <c r="AC5" s="12">
        <v>4976.92</v>
      </c>
      <c r="AD5" s="10" t="str">
        <f>IF(Table1[[#This Row],[Profit]]&gt;0,"Profit","loss")</f>
        <v>Profit</v>
      </c>
      <c r="AE5" s="10" t="str">
        <f>_xlfn.CONCAT(Table1[[#This Row],[Customer Name]]," ",Table1[[#This Row],[Product Name]]," ",Table1[[#This Row],[Country]])</f>
        <v>Alexander O'Brien V3682 United States</v>
      </c>
      <c r="AF5" s="10" t="str">
        <f>LEFT(Table1[[#This Row],[Product Name]],4)</f>
        <v>V368</v>
      </c>
    </row>
    <row r="6" spans="1:34" ht="12.75" customHeight="1" x14ac:dyDescent="0.2">
      <c r="A6" s="18">
        <v>106</v>
      </c>
      <c r="B6" s="25">
        <v>646</v>
      </c>
      <c r="C6" s="10" t="s">
        <v>25</v>
      </c>
      <c r="D6" s="36">
        <v>0.01</v>
      </c>
      <c r="E6" s="28">
        <v>9.31</v>
      </c>
      <c r="F6" s="32">
        <v>3.98</v>
      </c>
      <c r="G6" s="25">
        <v>1106</v>
      </c>
      <c r="H6" s="10" t="s">
        <v>1205</v>
      </c>
      <c r="I6" s="10" t="s">
        <v>49</v>
      </c>
      <c r="J6" s="10" t="s">
        <v>58</v>
      </c>
      <c r="K6" s="10" t="s">
        <v>29</v>
      </c>
      <c r="L6" s="10" t="s">
        <v>174</v>
      </c>
      <c r="M6" s="10" t="s">
        <v>51</v>
      </c>
      <c r="N6" s="9" t="s">
        <v>1206</v>
      </c>
      <c r="O6" s="22">
        <v>0.56000000000000005</v>
      </c>
      <c r="P6" s="10" t="s">
        <v>33</v>
      </c>
      <c r="Q6" s="10" t="s">
        <v>61</v>
      </c>
      <c r="R6" s="10" t="s">
        <v>130</v>
      </c>
      <c r="S6" s="10" t="s">
        <v>787</v>
      </c>
      <c r="T6" s="25">
        <v>75220</v>
      </c>
      <c r="U6" s="11">
        <v>42145</v>
      </c>
      <c r="V6" s="25">
        <f>YEAR(Table1[[#This Row],[Order Date]])</f>
        <v>2015</v>
      </c>
      <c r="W6" s="25">
        <f>MONTH(Table1[[#This Row],[Order Date]])</f>
        <v>5</v>
      </c>
      <c r="X6" s="25">
        <f>DAY(Table1[[#This Row],[Order Date]])</f>
        <v>21</v>
      </c>
      <c r="Y6" s="11">
        <v>42146</v>
      </c>
      <c r="Z6" s="25">
        <f>DATEDIF(Table1[[#This Row],[Order Date]],Table1[[#This Row],[Ship Date]],"D")</f>
        <v>1</v>
      </c>
      <c r="AA6" s="25">
        <v>-10.9</v>
      </c>
      <c r="AB6" s="10">
        <v>61</v>
      </c>
      <c r="AC6" s="12">
        <v>586.96</v>
      </c>
      <c r="AD6" s="10" t="str">
        <f>IF(Table1[[#This Row],[Profit]]&gt;0,"Profit","loss")</f>
        <v>loss</v>
      </c>
      <c r="AE6" s="10" t="str">
        <f>_xlfn.CONCAT(Table1[[#This Row],[Customer Name]]," ",Table1[[#This Row],[Product Name]]," ",Table1[[#This Row],[Country]])</f>
        <v>Maxine Collier Grady Acme® Forged Steel Scissors with Black Enamel Handles United States</v>
      </c>
      <c r="AF6" s="10" t="str">
        <f>LEFT(Table1[[#This Row],[Product Name]],4)</f>
        <v>Acme</v>
      </c>
    </row>
    <row r="7" spans="1:34" ht="12.75" customHeight="1" x14ac:dyDescent="0.2">
      <c r="A7" s="18">
        <v>151</v>
      </c>
      <c r="B7" s="25">
        <v>962</v>
      </c>
      <c r="C7" s="10" t="s">
        <v>106</v>
      </c>
      <c r="D7" s="36">
        <v>0.06</v>
      </c>
      <c r="E7" s="28">
        <v>122.99</v>
      </c>
      <c r="F7" s="32">
        <v>19.989999999999998</v>
      </c>
      <c r="G7" s="25">
        <v>2382</v>
      </c>
      <c r="H7" s="10" t="s">
        <v>2246</v>
      </c>
      <c r="I7" s="10" t="s">
        <v>49</v>
      </c>
      <c r="J7" s="10" t="s">
        <v>58</v>
      </c>
      <c r="K7" s="10" t="s">
        <v>29</v>
      </c>
      <c r="L7" s="10" t="s">
        <v>109</v>
      </c>
      <c r="M7" s="10" t="s">
        <v>59</v>
      </c>
      <c r="N7" s="9" t="s">
        <v>2243</v>
      </c>
      <c r="O7" s="22">
        <v>0.37</v>
      </c>
      <c r="P7" s="10" t="s">
        <v>33</v>
      </c>
      <c r="Q7" s="10" t="s">
        <v>53</v>
      </c>
      <c r="R7" s="10" t="s">
        <v>71</v>
      </c>
      <c r="S7" s="10" t="s">
        <v>90</v>
      </c>
      <c r="T7" s="25">
        <v>10024</v>
      </c>
      <c r="U7" s="11">
        <v>42129</v>
      </c>
      <c r="V7" s="25">
        <f>YEAR(Table1[[#This Row],[Order Date]])</f>
        <v>2015</v>
      </c>
      <c r="W7" s="25">
        <f>MONTH(Table1[[#This Row],[Order Date]])</f>
        <v>5</v>
      </c>
      <c r="X7" s="25">
        <f>DAY(Table1[[#This Row],[Order Date]])</f>
        <v>5</v>
      </c>
      <c r="Y7" s="11">
        <v>42131</v>
      </c>
      <c r="Z7" s="25">
        <f>DATEDIF(Table1[[#This Row],[Order Date]],Table1[[#This Row],[Ship Date]],"D")</f>
        <v>2</v>
      </c>
      <c r="AA7" s="25">
        <v>1408.1865</v>
      </c>
      <c r="AB7" s="10">
        <v>48</v>
      </c>
      <c r="AC7" s="12">
        <v>5911.35</v>
      </c>
      <c r="AD7" s="10" t="str">
        <f>IF(Table1[[#This Row],[Profit]]&gt;0,"Profit","loss")</f>
        <v>Profit</v>
      </c>
      <c r="AE7" s="10" t="str">
        <f>_xlfn.CONCAT(Table1[[#This Row],[Customer Name]]," ",Table1[[#This Row],[Product Name]]," ",Table1[[#This Row],[Country]])</f>
        <v>Geoffrey Saunders GBC Therma-A-Bind 250T Electric Binding System United States</v>
      </c>
      <c r="AF7" s="10" t="str">
        <f>LEFT(Table1[[#This Row],[Product Name]],4)</f>
        <v xml:space="preserve">GBC </v>
      </c>
    </row>
    <row r="8" spans="1:34" ht="12.75" customHeight="1" x14ac:dyDescent="0.2">
      <c r="A8" s="18">
        <v>152</v>
      </c>
      <c r="B8" s="25">
        <v>962</v>
      </c>
      <c r="C8" s="10" t="s">
        <v>106</v>
      </c>
      <c r="D8" s="36">
        <v>0.08</v>
      </c>
      <c r="E8" s="28">
        <v>68.81</v>
      </c>
      <c r="F8" s="32">
        <v>60</v>
      </c>
      <c r="G8" s="25">
        <v>2382</v>
      </c>
      <c r="H8" s="10" t="s">
        <v>2246</v>
      </c>
      <c r="I8" s="10" t="s">
        <v>39</v>
      </c>
      <c r="J8" s="10" t="s">
        <v>58</v>
      </c>
      <c r="K8" s="10" t="s">
        <v>29</v>
      </c>
      <c r="L8" s="10" t="s">
        <v>257</v>
      </c>
      <c r="M8" s="10" t="s">
        <v>43</v>
      </c>
      <c r="N8" s="9" t="s">
        <v>2197</v>
      </c>
      <c r="O8" s="22">
        <v>0.41</v>
      </c>
      <c r="P8" s="10" t="s">
        <v>33</v>
      </c>
      <c r="Q8" s="10" t="s">
        <v>53</v>
      </c>
      <c r="R8" s="10" t="s">
        <v>71</v>
      </c>
      <c r="S8" s="10" t="s">
        <v>90</v>
      </c>
      <c r="T8" s="25">
        <v>10024</v>
      </c>
      <c r="U8" s="11">
        <v>42129</v>
      </c>
      <c r="V8" s="25">
        <f>YEAR(Table1[[#This Row],[Order Date]])</f>
        <v>2015</v>
      </c>
      <c r="W8" s="25">
        <f>MONTH(Table1[[#This Row],[Order Date]])</f>
        <v>5</v>
      </c>
      <c r="X8" s="25">
        <f>DAY(Table1[[#This Row],[Order Date]])</f>
        <v>5</v>
      </c>
      <c r="Y8" s="11">
        <v>42131</v>
      </c>
      <c r="Z8" s="25">
        <f>DATEDIF(Table1[[#This Row],[Order Date]],Table1[[#This Row],[Ship Date]],"D")</f>
        <v>2</v>
      </c>
      <c r="AA8" s="25">
        <v>-1069.72</v>
      </c>
      <c r="AB8" s="10">
        <v>68</v>
      </c>
      <c r="AC8" s="12">
        <v>4649.8500000000004</v>
      </c>
      <c r="AD8" s="10" t="str">
        <f>IF(Table1[[#This Row],[Profit]]&gt;0,"Profit","loss")</f>
        <v>loss</v>
      </c>
      <c r="AE8" s="10" t="str">
        <f>_xlfn.CONCAT(Table1[[#This Row],[Customer Name]]," ",Table1[[#This Row],[Product Name]]," ",Table1[[#This Row],[Country]])</f>
        <v>Geoffrey Saunders Holmes Replacement Filter for HEPA Air Cleaner, Very Large Room, HEPA Filter United States</v>
      </c>
      <c r="AF8" s="10" t="str">
        <f>LEFT(Table1[[#This Row],[Product Name]],4)</f>
        <v>Holm</v>
      </c>
    </row>
    <row r="9" spans="1:34" ht="12.75" customHeight="1" x14ac:dyDescent="0.2">
      <c r="A9" s="18">
        <v>349</v>
      </c>
      <c r="B9" s="25">
        <v>2433</v>
      </c>
      <c r="C9" s="10" t="s">
        <v>37</v>
      </c>
      <c r="D9" s="36">
        <v>7.0000000000000007E-2</v>
      </c>
      <c r="E9" s="28">
        <v>2036.48</v>
      </c>
      <c r="F9" s="32">
        <v>14.7</v>
      </c>
      <c r="G9" s="25">
        <v>553</v>
      </c>
      <c r="H9" s="10" t="s">
        <v>661</v>
      </c>
      <c r="I9" s="10" t="s">
        <v>39</v>
      </c>
      <c r="J9" s="10" t="s">
        <v>28</v>
      </c>
      <c r="K9" s="10" t="s">
        <v>77</v>
      </c>
      <c r="L9" s="10" t="s">
        <v>85</v>
      </c>
      <c r="M9" s="10" t="s">
        <v>43</v>
      </c>
      <c r="N9" s="9" t="s">
        <v>633</v>
      </c>
      <c r="O9" s="22">
        <v>0.55000000000000004</v>
      </c>
      <c r="P9" s="10" t="s">
        <v>33</v>
      </c>
      <c r="Q9" s="10" t="s">
        <v>34</v>
      </c>
      <c r="R9" s="10" t="s">
        <v>45</v>
      </c>
      <c r="S9" s="10" t="s">
        <v>663</v>
      </c>
      <c r="T9" s="25">
        <v>90008</v>
      </c>
      <c r="U9" s="11">
        <v>42056</v>
      </c>
      <c r="V9" s="25">
        <f>YEAR(Table1[[#This Row],[Order Date]])</f>
        <v>2015</v>
      </c>
      <c r="W9" s="25">
        <f>MONTH(Table1[[#This Row],[Order Date]])</f>
        <v>2</v>
      </c>
      <c r="X9" s="25">
        <f>DAY(Table1[[#This Row],[Order Date]])</f>
        <v>21</v>
      </c>
      <c r="Y9" s="11">
        <v>42056</v>
      </c>
      <c r="Z9" s="25">
        <f>DATEDIF(Table1[[#This Row],[Order Date]],Table1[[#This Row],[Ship Date]],"D")</f>
        <v>0</v>
      </c>
      <c r="AA9" s="25">
        <v>4073.25</v>
      </c>
      <c r="AB9" s="10">
        <v>25</v>
      </c>
      <c r="AC9" s="12">
        <v>43046.2</v>
      </c>
      <c r="AD9" s="10" t="str">
        <f>IF(Table1[[#This Row],[Profit]]&gt;0,"Profit","loss")</f>
        <v>Profit</v>
      </c>
      <c r="AE9" s="10" t="str">
        <f>_xlfn.CONCAT(Table1[[#This Row],[Customer Name]]," ",Table1[[#This Row],[Product Name]]," ",Table1[[#This Row],[Country]])</f>
        <v>Kristine Connolly Lexmark 4227 Plus Dot Matrix Printer United States</v>
      </c>
      <c r="AF9" s="10" t="str">
        <f>LEFT(Table1[[#This Row],[Product Name]],4)</f>
        <v>Lexm</v>
      </c>
      <c r="AG9" s="43" t="s">
        <v>3042</v>
      </c>
      <c r="AH9" s="41">
        <f>SUM(Table1[Sales])</f>
        <v>1924337.8799999994</v>
      </c>
    </row>
    <row r="10" spans="1:34" ht="12.75" customHeight="1" x14ac:dyDescent="0.2">
      <c r="A10" s="18">
        <v>448</v>
      </c>
      <c r="B10" s="25">
        <v>3042</v>
      </c>
      <c r="C10" s="10" t="s">
        <v>56</v>
      </c>
      <c r="D10" s="36">
        <v>0.1</v>
      </c>
      <c r="E10" s="28">
        <v>4.26</v>
      </c>
      <c r="F10" s="32">
        <v>1.2</v>
      </c>
      <c r="G10" s="25">
        <v>699</v>
      </c>
      <c r="H10" s="10" t="s">
        <v>835</v>
      </c>
      <c r="I10" s="10" t="s">
        <v>49</v>
      </c>
      <c r="J10" s="10" t="s">
        <v>114</v>
      </c>
      <c r="K10" s="10" t="s">
        <v>29</v>
      </c>
      <c r="L10" s="10" t="s">
        <v>30</v>
      </c>
      <c r="M10" s="10" t="s">
        <v>31</v>
      </c>
      <c r="N10" s="9" t="s">
        <v>202</v>
      </c>
      <c r="O10" s="22">
        <v>0.44</v>
      </c>
      <c r="P10" s="10" t="s">
        <v>33</v>
      </c>
      <c r="Q10" s="10" t="s">
        <v>34</v>
      </c>
      <c r="R10" s="10" t="s">
        <v>45</v>
      </c>
      <c r="S10" s="10" t="s">
        <v>663</v>
      </c>
      <c r="T10" s="25">
        <v>90041</v>
      </c>
      <c r="U10" s="11">
        <v>42144</v>
      </c>
      <c r="V10" s="25">
        <f>YEAR(Table1[[#This Row],[Order Date]])</f>
        <v>2015</v>
      </c>
      <c r="W10" s="25">
        <f>MONTH(Table1[[#This Row],[Order Date]])</f>
        <v>5</v>
      </c>
      <c r="X10" s="25">
        <f>DAY(Table1[[#This Row],[Order Date]])</f>
        <v>20</v>
      </c>
      <c r="Y10" s="11">
        <v>42145</v>
      </c>
      <c r="Z10" s="25">
        <f>DATEDIF(Table1[[#This Row],[Order Date]],Table1[[#This Row],[Ship Date]],"D")</f>
        <v>1</v>
      </c>
      <c r="AA10" s="25">
        <v>15.42</v>
      </c>
      <c r="AB10" s="10">
        <v>88</v>
      </c>
      <c r="AC10" s="12">
        <v>351.56</v>
      </c>
      <c r="AD10" s="10" t="str">
        <f>IF(Table1[[#This Row],[Profit]]&gt;0,"Profit","loss")</f>
        <v>Profit</v>
      </c>
      <c r="AE10" s="10" t="str">
        <f>_xlfn.CONCAT(Table1[[#This Row],[Customer Name]]," ",Table1[[#This Row],[Product Name]]," ",Table1[[#This Row],[Country]])</f>
        <v>Jenny Gold Dixon Prang® Watercolor Pencils, 10-Color Set with Brush United States</v>
      </c>
      <c r="AF10" s="10" t="str">
        <f>LEFT(Table1[[#This Row],[Product Name]],4)</f>
        <v>Dixo</v>
      </c>
      <c r="AG10" s="43" t="s">
        <v>3043</v>
      </c>
      <c r="AH10" s="41">
        <f>SUM(Table1[Quantity ordered new])</f>
        <v>25268</v>
      </c>
    </row>
    <row r="11" spans="1:34" ht="12.75" customHeight="1" x14ac:dyDescent="0.2">
      <c r="A11" s="18">
        <v>462</v>
      </c>
      <c r="B11" s="25">
        <v>3138</v>
      </c>
      <c r="C11" s="10" t="s">
        <v>37</v>
      </c>
      <c r="D11" s="36">
        <v>7.0000000000000007E-2</v>
      </c>
      <c r="E11" s="28">
        <v>179.99</v>
      </c>
      <c r="F11" s="32">
        <v>19.989999999999998</v>
      </c>
      <c r="G11" s="25">
        <v>471</v>
      </c>
      <c r="H11" s="10" t="s">
        <v>578</v>
      </c>
      <c r="I11" s="10" t="s">
        <v>27</v>
      </c>
      <c r="J11" s="10" t="s">
        <v>114</v>
      </c>
      <c r="K11" s="10" t="s">
        <v>77</v>
      </c>
      <c r="L11" s="10" t="s">
        <v>180</v>
      </c>
      <c r="M11" s="10" t="s">
        <v>59</v>
      </c>
      <c r="N11" s="9" t="s">
        <v>579</v>
      </c>
      <c r="O11" s="22">
        <v>0.48</v>
      </c>
      <c r="P11" s="10" t="s">
        <v>33</v>
      </c>
      <c r="Q11" s="10" t="s">
        <v>136</v>
      </c>
      <c r="R11" s="10" t="s">
        <v>387</v>
      </c>
      <c r="S11" s="10" t="s">
        <v>580</v>
      </c>
      <c r="T11" s="25">
        <v>30318</v>
      </c>
      <c r="U11" s="11">
        <v>42043</v>
      </c>
      <c r="V11" s="25">
        <f>YEAR(Table1[[#This Row],[Order Date]])</f>
        <v>2015</v>
      </c>
      <c r="W11" s="25">
        <f>MONTH(Table1[[#This Row],[Order Date]])</f>
        <v>2</v>
      </c>
      <c r="X11" s="25">
        <f>DAY(Table1[[#This Row],[Order Date]])</f>
        <v>8</v>
      </c>
      <c r="Y11" s="11">
        <v>42043</v>
      </c>
      <c r="Z11" s="25">
        <f>DATEDIF(Table1[[#This Row],[Order Date]],Table1[[#This Row],[Ship Date]],"D")</f>
        <v>0</v>
      </c>
      <c r="AA11" s="25">
        <v>-568.53510000000006</v>
      </c>
      <c r="AB11" s="10">
        <v>4</v>
      </c>
      <c r="AC11" s="12">
        <v>718.03</v>
      </c>
      <c r="AD11" s="10" t="str">
        <f>IF(Table1[[#This Row],[Profit]]&gt;0,"Profit","loss")</f>
        <v>loss</v>
      </c>
      <c r="AE11" s="10" t="str">
        <f>_xlfn.CONCAT(Table1[[#This Row],[Customer Name]]," ",Table1[[#This Row],[Product Name]]," ",Table1[[#This Row],[Country]])</f>
        <v>Ross Simpson Motorola SB4200 Cable Modem United States</v>
      </c>
      <c r="AF11" s="10" t="str">
        <f>LEFT(Table1[[#This Row],[Product Name]],4)</f>
        <v>Moto</v>
      </c>
      <c r="AG11" s="43" t="s">
        <v>3044</v>
      </c>
      <c r="AH11" s="42">
        <f>SUM(Table1[Profit])</f>
        <v>224077.61183714966</v>
      </c>
    </row>
    <row r="12" spans="1:34" ht="12.75" customHeight="1" x14ac:dyDescent="0.2">
      <c r="A12" s="18">
        <v>480</v>
      </c>
      <c r="B12" s="25">
        <v>3332</v>
      </c>
      <c r="C12" s="10" t="s">
        <v>47</v>
      </c>
      <c r="D12" s="36">
        <v>0.01</v>
      </c>
      <c r="E12" s="28">
        <v>3.26</v>
      </c>
      <c r="F12" s="32">
        <v>1.86</v>
      </c>
      <c r="G12" s="25">
        <v>342</v>
      </c>
      <c r="H12" s="10" t="s">
        <v>445</v>
      </c>
      <c r="I12" s="10" t="s">
        <v>49</v>
      </c>
      <c r="J12" s="10" t="s">
        <v>28</v>
      </c>
      <c r="K12" s="10" t="s">
        <v>29</v>
      </c>
      <c r="L12" s="10" t="s">
        <v>30</v>
      </c>
      <c r="M12" s="10" t="s">
        <v>31</v>
      </c>
      <c r="N12" s="9" t="s">
        <v>446</v>
      </c>
      <c r="O12" s="22">
        <v>0.41</v>
      </c>
      <c r="P12" s="10" t="s">
        <v>33</v>
      </c>
      <c r="Q12" s="10" t="s">
        <v>136</v>
      </c>
      <c r="R12" s="10" t="s">
        <v>362</v>
      </c>
      <c r="S12" s="10" t="s">
        <v>447</v>
      </c>
      <c r="T12" s="25">
        <v>33181</v>
      </c>
      <c r="U12" s="11">
        <v>42128</v>
      </c>
      <c r="V12" s="25">
        <f>YEAR(Table1[[#This Row],[Order Date]])</f>
        <v>2015</v>
      </c>
      <c r="W12" s="25">
        <f>MONTH(Table1[[#This Row],[Order Date]])</f>
        <v>5</v>
      </c>
      <c r="X12" s="25">
        <f>DAY(Table1[[#This Row],[Order Date]])</f>
        <v>4</v>
      </c>
      <c r="Y12" s="11">
        <v>42130</v>
      </c>
      <c r="Z12" s="25">
        <f>DATEDIF(Table1[[#This Row],[Order Date]],Table1[[#This Row],[Ship Date]],"D")</f>
        <v>2</v>
      </c>
      <c r="AA12" s="25">
        <v>-4.6682999999999995</v>
      </c>
      <c r="AB12" s="10">
        <v>20</v>
      </c>
      <c r="AC12" s="12">
        <v>73.97</v>
      </c>
      <c r="AD12" s="10" t="str">
        <f>IF(Table1[[#This Row],[Profit]]&gt;0,"Profit","loss")</f>
        <v>loss</v>
      </c>
      <c r="AE12" s="10" t="str">
        <f>_xlfn.CONCAT(Table1[[#This Row],[Customer Name]]," ",Table1[[#This Row],[Product Name]]," ",Table1[[#This Row],[Country]])</f>
        <v>Jacqueline Noble Avery Hi-Liter GlideStik Fluorescent Highlighter, Yellow Ink United States</v>
      </c>
      <c r="AF12" s="10" t="str">
        <f>LEFT(Table1[[#This Row],[Product Name]],4)</f>
        <v>Aver</v>
      </c>
      <c r="AG12" s="43" t="s">
        <v>3045</v>
      </c>
      <c r="AH12" s="42">
        <f>MAX(Table1[Profit])</f>
        <v>9228.2255999999998</v>
      </c>
    </row>
    <row r="13" spans="1:34" ht="12.75" customHeight="1" x14ac:dyDescent="0.2">
      <c r="A13" s="18">
        <v>494</v>
      </c>
      <c r="B13" s="25">
        <v>3397</v>
      </c>
      <c r="C13" s="10" t="s">
        <v>56</v>
      </c>
      <c r="D13" s="36">
        <v>0.1</v>
      </c>
      <c r="E13" s="28">
        <v>19.98</v>
      </c>
      <c r="F13" s="32">
        <v>4</v>
      </c>
      <c r="G13" s="25">
        <v>102</v>
      </c>
      <c r="H13" s="10" t="s">
        <v>190</v>
      </c>
      <c r="I13" s="10" t="s">
        <v>49</v>
      </c>
      <c r="J13" s="10" t="s">
        <v>114</v>
      </c>
      <c r="K13" s="10" t="s">
        <v>77</v>
      </c>
      <c r="L13" s="10" t="s">
        <v>180</v>
      </c>
      <c r="M13" s="10" t="s">
        <v>59</v>
      </c>
      <c r="N13" s="9" t="s">
        <v>187</v>
      </c>
      <c r="O13" s="22">
        <v>0.68</v>
      </c>
      <c r="P13" s="10" t="s">
        <v>33</v>
      </c>
      <c r="Q13" s="10" t="s">
        <v>53</v>
      </c>
      <c r="R13" s="10" t="s">
        <v>193</v>
      </c>
      <c r="S13" s="10" t="s">
        <v>194</v>
      </c>
      <c r="T13" s="25">
        <v>2129</v>
      </c>
      <c r="U13" s="11">
        <v>42177</v>
      </c>
      <c r="V13" s="25">
        <f>YEAR(Table1[[#This Row],[Order Date]])</f>
        <v>2015</v>
      </c>
      <c r="W13" s="25">
        <f>MONTH(Table1[[#This Row],[Order Date]])</f>
        <v>6</v>
      </c>
      <c r="X13" s="25">
        <f>DAY(Table1[[#This Row],[Order Date]])</f>
        <v>22</v>
      </c>
      <c r="Y13" s="11">
        <v>42179</v>
      </c>
      <c r="Z13" s="25">
        <f>DATEDIF(Table1[[#This Row],[Order Date]],Table1[[#This Row],[Ship Date]],"D")</f>
        <v>2</v>
      </c>
      <c r="AA13" s="25">
        <v>-20.25</v>
      </c>
      <c r="AB13" s="10">
        <v>65</v>
      </c>
      <c r="AC13" s="12">
        <v>1233.32</v>
      </c>
      <c r="AD13" s="10" t="str">
        <f>IF(Table1[[#This Row],[Profit]]&gt;0,"Profit","loss")</f>
        <v>loss</v>
      </c>
      <c r="AE13" s="10" t="str">
        <f>_xlfn.CONCAT(Table1[[#This Row],[Customer Name]]," ",Table1[[#This Row],[Product Name]]," ",Table1[[#This Row],[Country]])</f>
        <v>Caroline Johnston Belkin 105-Key Black Keyboard United States</v>
      </c>
      <c r="AF13" s="10" t="str">
        <f>LEFT(Table1[[#This Row],[Product Name]],4)</f>
        <v>Belk</v>
      </c>
      <c r="AG13" s="43" t="s">
        <v>3046</v>
      </c>
      <c r="AH13" s="42">
        <f>MIN(Table1[Profit])</f>
        <v>-16476.838</v>
      </c>
    </row>
    <row r="14" spans="1:34" ht="12.75" customHeight="1" x14ac:dyDescent="0.2">
      <c r="A14" s="18">
        <v>495</v>
      </c>
      <c r="B14" s="25">
        <v>3397</v>
      </c>
      <c r="C14" s="10" t="s">
        <v>56</v>
      </c>
      <c r="D14" s="36">
        <v>0.09</v>
      </c>
      <c r="E14" s="28">
        <v>2.88</v>
      </c>
      <c r="F14" s="32">
        <v>1.49</v>
      </c>
      <c r="G14" s="25">
        <v>102</v>
      </c>
      <c r="H14" s="10" t="s">
        <v>190</v>
      </c>
      <c r="I14" s="10" t="s">
        <v>49</v>
      </c>
      <c r="J14" s="10" t="s">
        <v>114</v>
      </c>
      <c r="K14" s="10" t="s">
        <v>29</v>
      </c>
      <c r="L14" s="10" t="s">
        <v>109</v>
      </c>
      <c r="M14" s="10" t="s">
        <v>59</v>
      </c>
      <c r="N14" s="9" t="s">
        <v>195</v>
      </c>
      <c r="O14" s="22">
        <v>0.36</v>
      </c>
      <c r="P14" s="10" t="s">
        <v>33</v>
      </c>
      <c r="Q14" s="10" t="s">
        <v>53</v>
      </c>
      <c r="R14" s="10" t="s">
        <v>193</v>
      </c>
      <c r="S14" s="10" t="s">
        <v>194</v>
      </c>
      <c r="T14" s="25">
        <v>2129</v>
      </c>
      <c r="U14" s="11">
        <v>42177</v>
      </c>
      <c r="V14" s="25">
        <f>YEAR(Table1[[#This Row],[Order Date]])</f>
        <v>2015</v>
      </c>
      <c r="W14" s="25">
        <f>MONTH(Table1[[#This Row],[Order Date]])</f>
        <v>6</v>
      </c>
      <c r="X14" s="25">
        <f>DAY(Table1[[#This Row],[Order Date]])</f>
        <v>22</v>
      </c>
      <c r="Y14" s="11">
        <v>42178</v>
      </c>
      <c r="Z14" s="25">
        <f>DATEDIF(Table1[[#This Row],[Order Date]],Table1[[#This Row],[Ship Date]],"D")</f>
        <v>1</v>
      </c>
      <c r="AA14" s="25">
        <v>-3.3809999999999998</v>
      </c>
      <c r="AB14" s="10">
        <v>17</v>
      </c>
      <c r="AC14" s="12">
        <v>47.31</v>
      </c>
      <c r="AD14" s="10" t="str">
        <f>IF(Table1[[#This Row],[Profit]]&gt;0,"Profit","loss")</f>
        <v>loss</v>
      </c>
      <c r="AE14" s="10" t="str">
        <f>_xlfn.CONCAT(Table1[[#This Row],[Customer Name]]," ",Table1[[#This Row],[Product Name]]," ",Table1[[#This Row],[Country]])</f>
        <v>Caroline Johnston Avery Durable Binders United States</v>
      </c>
      <c r="AF14" s="10" t="str">
        <f>LEFT(Table1[[#This Row],[Product Name]],4)</f>
        <v>Aver</v>
      </c>
    </row>
    <row r="15" spans="1:34" ht="12.75" customHeight="1" x14ac:dyDescent="0.2">
      <c r="A15" s="18">
        <v>522</v>
      </c>
      <c r="B15" s="25">
        <v>3585</v>
      </c>
      <c r="C15" s="10" t="s">
        <v>25</v>
      </c>
      <c r="D15" s="36">
        <v>7.0000000000000007E-2</v>
      </c>
      <c r="E15" s="28">
        <v>1.68</v>
      </c>
      <c r="F15" s="32">
        <v>1.57</v>
      </c>
      <c r="G15" s="25">
        <v>181</v>
      </c>
      <c r="H15" s="10" t="s">
        <v>274</v>
      </c>
      <c r="I15" s="10" t="s">
        <v>49</v>
      </c>
      <c r="J15" s="10" t="s">
        <v>28</v>
      </c>
      <c r="K15" s="10" t="s">
        <v>29</v>
      </c>
      <c r="L15" s="10" t="s">
        <v>30</v>
      </c>
      <c r="M15" s="10" t="s">
        <v>31</v>
      </c>
      <c r="N15" s="9" t="s">
        <v>96</v>
      </c>
      <c r="O15" s="22">
        <v>0.59</v>
      </c>
      <c r="P15" s="10" t="s">
        <v>33</v>
      </c>
      <c r="Q15" s="10" t="s">
        <v>34</v>
      </c>
      <c r="R15" s="10" t="s">
        <v>45</v>
      </c>
      <c r="S15" s="10" t="s">
        <v>276</v>
      </c>
      <c r="T15" s="25">
        <v>94122</v>
      </c>
      <c r="U15" s="11">
        <v>42146</v>
      </c>
      <c r="V15" s="25">
        <f>YEAR(Table1[[#This Row],[Order Date]])</f>
        <v>2015</v>
      </c>
      <c r="W15" s="25">
        <f>MONTH(Table1[[#This Row],[Order Date]])</f>
        <v>5</v>
      </c>
      <c r="X15" s="25">
        <f>DAY(Table1[[#This Row],[Order Date]])</f>
        <v>22</v>
      </c>
      <c r="Y15" s="11">
        <v>42147</v>
      </c>
      <c r="Z15" s="25">
        <f>DATEDIF(Table1[[#This Row],[Order Date]],Table1[[#This Row],[Ship Date]],"D")</f>
        <v>1</v>
      </c>
      <c r="AA15" s="25">
        <v>-35.75</v>
      </c>
      <c r="AB15" s="10">
        <v>116</v>
      </c>
      <c r="AC15" s="12">
        <v>186.59</v>
      </c>
      <c r="AD15" s="10" t="str">
        <f>IF(Table1[[#This Row],[Profit]]&gt;0,"Profit","loss")</f>
        <v>loss</v>
      </c>
      <c r="AE15" s="10" t="str">
        <f>_xlfn.CONCAT(Table1[[#This Row],[Customer Name]]," ",Table1[[#This Row],[Product Name]]," ",Table1[[#This Row],[Country]])</f>
        <v>Wesley Waller Newell 323 United States</v>
      </c>
      <c r="AF15" s="10" t="str">
        <f>LEFT(Table1[[#This Row],[Product Name]],4)</f>
        <v>Newe</v>
      </c>
    </row>
    <row r="16" spans="1:34" ht="12.75" customHeight="1" x14ac:dyDescent="0.2">
      <c r="A16" s="18">
        <v>566</v>
      </c>
      <c r="B16" s="25">
        <v>3841</v>
      </c>
      <c r="C16" s="10" t="s">
        <v>37</v>
      </c>
      <c r="D16" s="36">
        <v>0.02</v>
      </c>
      <c r="E16" s="28">
        <v>60.98</v>
      </c>
      <c r="F16" s="32">
        <v>49</v>
      </c>
      <c r="G16" s="25">
        <v>1733</v>
      </c>
      <c r="H16" s="10" t="s">
        <v>1743</v>
      </c>
      <c r="I16" s="10" t="s">
        <v>49</v>
      </c>
      <c r="J16" s="10" t="s">
        <v>58</v>
      </c>
      <c r="K16" s="10" t="s">
        <v>29</v>
      </c>
      <c r="L16" s="10" t="s">
        <v>257</v>
      </c>
      <c r="M16" s="10" t="s">
        <v>236</v>
      </c>
      <c r="N16" s="9" t="s">
        <v>1583</v>
      </c>
      <c r="O16" s="22">
        <v>0.59</v>
      </c>
      <c r="P16" s="10" t="s">
        <v>33</v>
      </c>
      <c r="Q16" s="10" t="s">
        <v>53</v>
      </c>
      <c r="R16" s="10" t="s">
        <v>1008</v>
      </c>
      <c r="S16" s="10" t="s">
        <v>35</v>
      </c>
      <c r="T16" s="25">
        <v>20012</v>
      </c>
      <c r="U16" s="11">
        <v>42098</v>
      </c>
      <c r="V16" s="25">
        <f>YEAR(Table1[[#This Row],[Order Date]])</f>
        <v>2015</v>
      </c>
      <c r="W16" s="25">
        <f>MONTH(Table1[[#This Row],[Order Date]])</f>
        <v>4</v>
      </c>
      <c r="X16" s="25">
        <f>DAY(Table1[[#This Row],[Order Date]])</f>
        <v>4</v>
      </c>
      <c r="Y16" s="11">
        <v>42100</v>
      </c>
      <c r="Z16" s="25">
        <f>DATEDIF(Table1[[#This Row],[Order Date]],Table1[[#This Row],[Ship Date]],"D")</f>
        <v>2</v>
      </c>
      <c r="AA16" s="25">
        <v>-662.52</v>
      </c>
      <c r="AB16" s="10">
        <v>34</v>
      </c>
      <c r="AC16" s="12">
        <v>2119.54</v>
      </c>
      <c r="AD16" s="10" t="str">
        <f>IF(Table1[[#This Row],[Profit]]&gt;0,"Profit","loss")</f>
        <v>loss</v>
      </c>
      <c r="AE16" s="10" t="str">
        <f>_xlfn.CONCAT(Table1[[#This Row],[Customer Name]]," ",Table1[[#This Row],[Product Name]]," ",Table1[[#This Row],[Country]])</f>
        <v>Nina Horne Kelly Euro Pro Shark Stick Mini Vacuum United States</v>
      </c>
      <c r="AF16" s="10" t="str">
        <f>LEFT(Table1[[#This Row],[Product Name]],4)</f>
        <v>Euro</v>
      </c>
    </row>
    <row r="17" spans="1:32" ht="12.75" customHeight="1" x14ac:dyDescent="0.2">
      <c r="A17" s="18">
        <v>567</v>
      </c>
      <c r="B17" s="25">
        <v>3841</v>
      </c>
      <c r="C17" s="10" t="s">
        <v>37</v>
      </c>
      <c r="D17" s="36">
        <v>0.02</v>
      </c>
      <c r="E17" s="28">
        <v>1270.99</v>
      </c>
      <c r="F17" s="32">
        <v>19.989999999999998</v>
      </c>
      <c r="G17" s="25">
        <v>1733</v>
      </c>
      <c r="H17" s="10" t="s">
        <v>1743</v>
      </c>
      <c r="I17" s="10" t="s">
        <v>49</v>
      </c>
      <c r="J17" s="10" t="s">
        <v>58</v>
      </c>
      <c r="K17" s="10" t="s">
        <v>29</v>
      </c>
      <c r="L17" s="10" t="s">
        <v>109</v>
      </c>
      <c r="M17" s="10" t="s">
        <v>59</v>
      </c>
      <c r="N17" s="9" t="s">
        <v>631</v>
      </c>
      <c r="O17" s="22">
        <v>0.35</v>
      </c>
      <c r="P17" s="10" t="s">
        <v>33</v>
      </c>
      <c r="Q17" s="10" t="s">
        <v>53</v>
      </c>
      <c r="R17" s="10" t="s">
        <v>1008</v>
      </c>
      <c r="S17" s="10" t="s">
        <v>35</v>
      </c>
      <c r="T17" s="25">
        <v>20012</v>
      </c>
      <c r="U17" s="11">
        <v>42098</v>
      </c>
      <c r="V17" s="25">
        <f>YEAR(Table1[[#This Row],[Order Date]])</f>
        <v>2015</v>
      </c>
      <c r="W17" s="25">
        <f>MONTH(Table1[[#This Row],[Order Date]])</f>
        <v>4</v>
      </c>
      <c r="X17" s="25">
        <f>DAY(Table1[[#This Row],[Order Date]])</f>
        <v>4</v>
      </c>
      <c r="Y17" s="11">
        <v>42100</v>
      </c>
      <c r="Z17" s="25">
        <f>DATEDIF(Table1[[#This Row],[Order Date]],Table1[[#This Row],[Ship Date]],"D")</f>
        <v>2</v>
      </c>
      <c r="AA17" s="25">
        <v>9228.2255999999998</v>
      </c>
      <c r="AB17" s="10">
        <v>36</v>
      </c>
      <c r="AC17" s="12">
        <v>45737.33</v>
      </c>
      <c r="AD17" s="10" t="str">
        <f>IF(Table1[[#This Row],[Profit]]&gt;0,"Profit","loss")</f>
        <v>Profit</v>
      </c>
      <c r="AE17" s="10" t="str">
        <f>_xlfn.CONCAT(Table1[[#This Row],[Customer Name]]," ",Table1[[#This Row],[Product Name]]," ",Table1[[#This Row],[Country]])</f>
        <v>Nina Horne Kelly Fellowes PB500 Electric Punch Plastic Comb Binding Machine with Manual Bind United States</v>
      </c>
      <c r="AF17" s="10" t="str">
        <f>LEFT(Table1[[#This Row],[Product Name]],4)</f>
        <v>Fell</v>
      </c>
    </row>
    <row r="18" spans="1:32" ht="12.75" customHeight="1" x14ac:dyDescent="0.2">
      <c r="A18" s="18">
        <v>694</v>
      </c>
      <c r="B18" s="25">
        <v>4839</v>
      </c>
      <c r="C18" s="10" t="s">
        <v>47</v>
      </c>
      <c r="D18" s="36">
        <v>0.05</v>
      </c>
      <c r="E18" s="28">
        <v>6.48</v>
      </c>
      <c r="F18" s="32">
        <v>8.73</v>
      </c>
      <c r="G18" s="25">
        <v>2882</v>
      </c>
      <c r="H18" s="10" t="s">
        <v>2632</v>
      </c>
      <c r="I18" s="10" t="s">
        <v>49</v>
      </c>
      <c r="J18" s="10" t="s">
        <v>114</v>
      </c>
      <c r="K18" s="10" t="s">
        <v>29</v>
      </c>
      <c r="L18" s="10" t="s">
        <v>93</v>
      </c>
      <c r="M18" s="10" t="s">
        <v>59</v>
      </c>
      <c r="N18" s="9" t="s">
        <v>2312</v>
      </c>
      <c r="O18" s="22">
        <v>0.37</v>
      </c>
      <c r="P18" s="10" t="s">
        <v>33</v>
      </c>
      <c r="Q18" s="10" t="s">
        <v>136</v>
      </c>
      <c r="R18" s="10" t="s">
        <v>322</v>
      </c>
      <c r="S18" s="10" t="s">
        <v>390</v>
      </c>
      <c r="T18" s="25">
        <v>28206</v>
      </c>
      <c r="U18" s="11">
        <v>42133</v>
      </c>
      <c r="V18" s="25">
        <f>YEAR(Table1[[#This Row],[Order Date]])</f>
        <v>2015</v>
      </c>
      <c r="W18" s="25">
        <f>MONTH(Table1[[#This Row],[Order Date]])</f>
        <v>5</v>
      </c>
      <c r="X18" s="25">
        <f>DAY(Table1[[#This Row],[Order Date]])</f>
        <v>9</v>
      </c>
      <c r="Y18" s="11">
        <v>42133</v>
      </c>
      <c r="Z18" s="25">
        <f>DATEDIF(Table1[[#This Row],[Order Date]],Table1[[#This Row],[Ship Date]],"D")</f>
        <v>0</v>
      </c>
      <c r="AA18" s="25">
        <v>-160.38470000000001</v>
      </c>
      <c r="AB18" s="10">
        <v>35</v>
      </c>
      <c r="AC18" s="12">
        <v>232.5</v>
      </c>
      <c r="AD18" s="10" t="str">
        <f>IF(Table1[[#This Row],[Profit]]&gt;0,"Profit","loss")</f>
        <v>loss</v>
      </c>
      <c r="AE18" s="10" t="str">
        <f>_xlfn.CONCAT(Table1[[#This Row],[Customer Name]]," ",Table1[[#This Row],[Product Name]]," ",Table1[[#This Row],[Country]])</f>
        <v>Andrew Gonzalez Xerox 227 United States</v>
      </c>
      <c r="AF18" s="10" t="str">
        <f>LEFT(Table1[[#This Row],[Product Name]],4)</f>
        <v>Xero</v>
      </c>
    </row>
    <row r="19" spans="1:32" ht="12.75" customHeight="1" x14ac:dyDescent="0.2">
      <c r="A19" s="18">
        <v>770</v>
      </c>
      <c r="B19" s="25">
        <v>5509</v>
      </c>
      <c r="C19" s="10" t="s">
        <v>106</v>
      </c>
      <c r="D19" s="36">
        <v>0.02</v>
      </c>
      <c r="E19" s="28">
        <v>5.58</v>
      </c>
      <c r="F19" s="32">
        <v>5.3</v>
      </c>
      <c r="G19" s="25">
        <v>272</v>
      </c>
      <c r="H19" s="10" t="s">
        <v>389</v>
      </c>
      <c r="I19" s="10" t="s">
        <v>49</v>
      </c>
      <c r="J19" s="10" t="s">
        <v>40</v>
      </c>
      <c r="K19" s="10" t="s">
        <v>29</v>
      </c>
      <c r="L19" s="10" t="s">
        <v>69</v>
      </c>
      <c r="M19" s="10" t="s">
        <v>59</v>
      </c>
      <c r="N19" s="9" t="s">
        <v>377</v>
      </c>
      <c r="O19" s="22">
        <v>0.35</v>
      </c>
      <c r="P19" s="10" t="s">
        <v>33</v>
      </c>
      <c r="Q19" s="10" t="s">
        <v>136</v>
      </c>
      <c r="R19" s="10" t="s">
        <v>322</v>
      </c>
      <c r="S19" s="10" t="s">
        <v>390</v>
      </c>
      <c r="T19" s="25">
        <v>28204</v>
      </c>
      <c r="U19" s="11">
        <v>42101</v>
      </c>
      <c r="V19" s="25">
        <f>YEAR(Table1[[#This Row],[Order Date]])</f>
        <v>2015</v>
      </c>
      <c r="W19" s="25">
        <f>MONTH(Table1[[#This Row],[Order Date]])</f>
        <v>4</v>
      </c>
      <c r="X19" s="25">
        <f>DAY(Table1[[#This Row],[Order Date]])</f>
        <v>7</v>
      </c>
      <c r="Y19" s="11">
        <v>42106</v>
      </c>
      <c r="Z19" s="25">
        <f>DATEDIF(Table1[[#This Row],[Order Date]],Table1[[#This Row],[Ship Date]],"D")</f>
        <v>5</v>
      </c>
      <c r="AA19" s="25">
        <v>-29.898400000000002</v>
      </c>
      <c r="AB19" s="10">
        <v>11</v>
      </c>
      <c r="AC19" s="12">
        <v>68.459999999999994</v>
      </c>
      <c r="AD19" s="10" t="str">
        <f>IF(Table1[[#This Row],[Profit]]&gt;0,"Profit","loss")</f>
        <v>loss</v>
      </c>
      <c r="AE19" s="10" t="str">
        <f>_xlfn.CONCAT(Table1[[#This Row],[Customer Name]]," ",Table1[[#This Row],[Product Name]]," ",Table1[[#This Row],[Country]])</f>
        <v>Eleanor Swain Staples Brown Kraft Recycled Clasp Envelopes United States</v>
      </c>
      <c r="AF19" s="10" t="str">
        <f>LEFT(Table1[[#This Row],[Product Name]],4)</f>
        <v>Stap</v>
      </c>
    </row>
    <row r="20" spans="1:32" ht="12.75" customHeight="1" x14ac:dyDescent="0.2">
      <c r="A20" s="18">
        <v>771</v>
      </c>
      <c r="B20" s="25">
        <v>5509</v>
      </c>
      <c r="C20" s="10" t="s">
        <v>106</v>
      </c>
      <c r="D20" s="36">
        <v>0.03</v>
      </c>
      <c r="E20" s="28">
        <v>40.89</v>
      </c>
      <c r="F20" s="32">
        <v>18.98</v>
      </c>
      <c r="G20" s="25">
        <v>272</v>
      </c>
      <c r="H20" s="10" t="s">
        <v>389</v>
      </c>
      <c r="I20" s="10" t="s">
        <v>49</v>
      </c>
      <c r="J20" s="10" t="s">
        <v>40</v>
      </c>
      <c r="K20" s="10" t="s">
        <v>41</v>
      </c>
      <c r="L20" s="10" t="s">
        <v>50</v>
      </c>
      <c r="M20" s="10" t="s">
        <v>59</v>
      </c>
      <c r="N20" s="9" t="s">
        <v>380</v>
      </c>
      <c r="O20" s="22">
        <v>0.56999999999999995</v>
      </c>
      <c r="P20" s="10" t="s">
        <v>33</v>
      </c>
      <c r="Q20" s="10" t="s">
        <v>136</v>
      </c>
      <c r="R20" s="10" t="s">
        <v>322</v>
      </c>
      <c r="S20" s="10" t="s">
        <v>390</v>
      </c>
      <c r="T20" s="25">
        <v>28204</v>
      </c>
      <c r="U20" s="11">
        <v>42101</v>
      </c>
      <c r="V20" s="25">
        <f>YEAR(Table1[[#This Row],[Order Date]])</f>
        <v>2015</v>
      </c>
      <c r="W20" s="25">
        <f>MONTH(Table1[[#This Row],[Order Date]])</f>
        <v>4</v>
      </c>
      <c r="X20" s="25">
        <f>DAY(Table1[[#This Row],[Order Date]])</f>
        <v>7</v>
      </c>
      <c r="Y20" s="11">
        <v>42108</v>
      </c>
      <c r="Z20" s="25">
        <f>DATEDIF(Table1[[#This Row],[Order Date]],Table1[[#This Row],[Ship Date]],"D")</f>
        <v>7</v>
      </c>
      <c r="AA20" s="25">
        <v>52.916600000000003</v>
      </c>
      <c r="AB20" s="10">
        <v>21</v>
      </c>
      <c r="AC20" s="12">
        <v>885.23</v>
      </c>
      <c r="AD20" s="10" t="str">
        <f>IF(Table1[[#This Row],[Profit]]&gt;0,"Profit","loss")</f>
        <v>Profit</v>
      </c>
      <c r="AE20" s="10" t="str">
        <f>_xlfn.CONCAT(Table1[[#This Row],[Customer Name]]," ",Table1[[#This Row],[Product Name]]," ",Table1[[#This Row],[Country]])</f>
        <v>Eleanor Swain Eldon Executive Woodline II Cherry Finish Desk Accessories United States</v>
      </c>
      <c r="AF20" s="10" t="str">
        <f>LEFT(Table1[[#This Row],[Product Name]],4)</f>
        <v>Eldo</v>
      </c>
    </row>
    <row r="21" spans="1:32" ht="12.75" customHeight="1" x14ac:dyDescent="0.2">
      <c r="A21" s="18">
        <v>819</v>
      </c>
      <c r="B21" s="25">
        <v>5920</v>
      </c>
      <c r="C21" s="10" t="s">
        <v>25</v>
      </c>
      <c r="D21" s="36">
        <v>7.0000000000000007E-2</v>
      </c>
      <c r="E21" s="28">
        <v>155.06</v>
      </c>
      <c r="F21" s="32">
        <v>7.07</v>
      </c>
      <c r="G21" s="25">
        <v>2431</v>
      </c>
      <c r="H21" s="10" t="s">
        <v>2284</v>
      </c>
      <c r="I21" s="10" t="s">
        <v>49</v>
      </c>
      <c r="J21" s="10" t="s">
        <v>114</v>
      </c>
      <c r="K21" s="10" t="s">
        <v>29</v>
      </c>
      <c r="L21" s="10" t="s">
        <v>141</v>
      </c>
      <c r="M21" s="10" t="s">
        <v>59</v>
      </c>
      <c r="N21" s="9" t="s">
        <v>142</v>
      </c>
      <c r="O21" s="22">
        <v>0.59</v>
      </c>
      <c r="P21" s="10" t="s">
        <v>33</v>
      </c>
      <c r="Q21" s="10" t="s">
        <v>34</v>
      </c>
      <c r="R21" s="10" t="s">
        <v>45</v>
      </c>
      <c r="S21" s="10" t="s">
        <v>663</v>
      </c>
      <c r="T21" s="25">
        <v>90004</v>
      </c>
      <c r="U21" s="11">
        <v>42143</v>
      </c>
      <c r="V21" s="25">
        <f>YEAR(Table1[[#This Row],[Order Date]])</f>
        <v>2015</v>
      </c>
      <c r="W21" s="25">
        <f>MONTH(Table1[[#This Row],[Order Date]])</f>
        <v>5</v>
      </c>
      <c r="X21" s="25">
        <f>DAY(Table1[[#This Row],[Order Date]])</f>
        <v>19</v>
      </c>
      <c r="Y21" s="11">
        <v>42143</v>
      </c>
      <c r="Z21" s="25">
        <f>DATEDIF(Table1[[#This Row],[Order Date]],Table1[[#This Row],[Ship Date]],"D")</f>
        <v>0</v>
      </c>
      <c r="AA21" s="25">
        <v>-121.75</v>
      </c>
      <c r="AB21" s="10">
        <v>14</v>
      </c>
      <c r="AC21" s="12">
        <v>2039.07</v>
      </c>
      <c r="AD21" s="10" t="str">
        <f>IF(Table1[[#This Row],[Profit]]&gt;0,"Profit","loss")</f>
        <v>loss</v>
      </c>
      <c r="AE21" s="10" t="str">
        <f>_xlfn.CONCAT(Table1[[#This Row],[Customer Name]]," ",Table1[[#This Row],[Product Name]]," ",Table1[[#This Row],[Country]])</f>
        <v>Troy Cassidy Dual Level, Single-Width Filing Carts United States</v>
      </c>
      <c r="AF21" s="10" t="str">
        <f>LEFT(Table1[[#This Row],[Product Name]],4)</f>
        <v>Dual</v>
      </c>
    </row>
    <row r="22" spans="1:32" ht="12.75" customHeight="1" x14ac:dyDescent="0.2">
      <c r="A22" s="18">
        <v>830</v>
      </c>
      <c r="B22" s="25">
        <v>5984</v>
      </c>
      <c r="C22" s="10" t="s">
        <v>106</v>
      </c>
      <c r="D22" s="36">
        <v>0.03</v>
      </c>
      <c r="E22" s="28">
        <v>10.64</v>
      </c>
      <c r="F22" s="32">
        <v>5.16</v>
      </c>
      <c r="G22" s="25">
        <v>1193</v>
      </c>
      <c r="H22" s="10" t="s">
        <v>1288</v>
      </c>
      <c r="I22" s="10" t="s">
        <v>49</v>
      </c>
      <c r="J22" s="10" t="s">
        <v>114</v>
      </c>
      <c r="K22" s="10" t="s">
        <v>41</v>
      </c>
      <c r="L22" s="10" t="s">
        <v>50</v>
      </c>
      <c r="M22" s="10" t="s">
        <v>59</v>
      </c>
      <c r="N22" s="9" t="s">
        <v>851</v>
      </c>
      <c r="O22" s="22">
        <v>0.56999999999999995</v>
      </c>
      <c r="P22" s="10" t="s">
        <v>33</v>
      </c>
      <c r="Q22" s="10" t="s">
        <v>53</v>
      </c>
      <c r="R22" s="10" t="s">
        <v>1008</v>
      </c>
      <c r="S22" s="10" t="s">
        <v>35</v>
      </c>
      <c r="T22" s="25">
        <v>20016</v>
      </c>
      <c r="U22" s="11">
        <v>42172</v>
      </c>
      <c r="V22" s="25">
        <f>YEAR(Table1[[#This Row],[Order Date]])</f>
        <v>2015</v>
      </c>
      <c r="W22" s="25">
        <f>MONTH(Table1[[#This Row],[Order Date]])</f>
        <v>6</v>
      </c>
      <c r="X22" s="25">
        <f>DAY(Table1[[#This Row],[Order Date]])</f>
        <v>17</v>
      </c>
      <c r="Y22" s="11">
        <v>42177</v>
      </c>
      <c r="Z22" s="25">
        <f>DATEDIF(Table1[[#This Row],[Order Date]],Table1[[#This Row],[Ship Date]],"D")</f>
        <v>5</v>
      </c>
      <c r="AA22" s="25">
        <v>14.48</v>
      </c>
      <c r="AB22" s="10">
        <v>63</v>
      </c>
      <c r="AC22" s="12">
        <v>696.96</v>
      </c>
      <c r="AD22" s="10" t="str">
        <f>IF(Table1[[#This Row],[Profit]]&gt;0,"Profit","loss")</f>
        <v>Profit</v>
      </c>
      <c r="AE22" s="10" t="str">
        <f>_xlfn.CONCAT(Table1[[#This Row],[Customer Name]]," ",Table1[[#This Row],[Product Name]]," ",Table1[[#This Row],[Country]])</f>
        <v>Louis Parrish Eldon Expressions Punched Metal &amp; Wood Desk Accessories, Pewter &amp; Cherry United States</v>
      </c>
      <c r="AF22" s="10" t="str">
        <f>LEFT(Table1[[#This Row],[Product Name]],4)</f>
        <v>Eldo</v>
      </c>
    </row>
    <row r="23" spans="1:32" ht="12.75" customHeight="1" x14ac:dyDescent="0.2">
      <c r="A23" s="18">
        <v>831</v>
      </c>
      <c r="B23" s="25">
        <v>5984</v>
      </c>
      <c r="C23" s="10" t="s">
        <v>106</v>
      </c>
      <c r="D23" s="36">
        <v>0.03</v>
      </c>
      <c r="E23" s="28">
        <v>7.96</v>
      </c>
      <c r="F23" s="32">
        <v>4.95</v>
      </c>
      <c r="G23" s="25">
        <v>1193</v>
      </c>
      <c r="H23" s="10" t="s">
        <v>1288</v>
      </c>
      <c r="I23" s="10" t="s">
        <v>49</v>
      </c>
      <c r="J23" s="10" t="s">
        <v>114</v>
      </c>
      <c r="K23" s="10" t="s">
        <v>41</v>
      </c>
      <c r="L23" s="10" t="s">
        <v>50</v>
      </c>
      <c r="M23" s="10" t="s">
        <v>59</v>
      </c>
      <c r="N23" s="9" t="s">
        <v>1285</v>
      </c>
      <c r="O23" s="22">
        <v>0.41</v>
      </c>
      <c r="P23" s="10" t="s">
        <v>33</v>
      </c>
      <c r="Q23" s="10" t="s">
        <v>53</v>
      </c>
      <c r="R23" s="10" t="s">
        <v>1008</v>
      </c>
      <c r="S23" s="10" t="s">
        <v>35</v>
      </c>
      <c r="T23" s="25">
        <v>20016</v>
      </c>
      <c r="U23" s="11">
        <v>42172</v>
      </c>
      <c r="V23" s="25">
        <f>YEAR(Table1[[#This Row],[Order Date]])</f>
        <v>2015</v>
      </c>
      <c r="W23" s="25">
        <f>MONTH(Table1[[#This Row],[Order Date]])</f>
        <v>6</v>
      </c>
      <c r="X23" s="25">
        <f>DAY(Table1[[#This Row],[Order Date]])</f>
        <v>17</v>
      </c>
      <c r="Y23" s="11">
        <v>42174</v>
      </c>
      <c r="Z23" s="25">
        <f>DATEDIF(Table1[[#This Row],[Order Date]],Table1[[#This Row],[Ship Date]],"D")</f>
        <v>2</v>
      </c>
      <c r="AA23" s="25">
        <v>22.25</v>
      </c>
      <c r="AB23" s="10">
        <v>17</v>
      </c>
      <c r="AC23" s="12">
        <v>149.41</v>
      </c>
      <c r="AD23" s="10" t="str">
        <f>IF(Table1[[#This Row],[Profit]]&gt;0,"Profit","loss")</f>
        <v>Profit</v>
      </c>
      <c r="AE23" s="10" t="str">
        <f>_xlfn.CONCAT(Table1[[#This Row],[Customer Name]]," ",Table1[[#This Row],[Product Name]]," ",Table1[[#This Row],[Country]])</f>
        <v>Louis Parrish Staples Plastic Wall Frames United States</v>
      </c>
      <c r="AF23" s="10" t="str">
        <f>LEFT(Table1[[#This Row],[Product Name]],4)</f>
        <v>Stap</v>
      </c>
    </row>
    <row r="24" spans="1:32" ht="12.75" customHeight="1" x14ac:dyDescent="0.2">
      <c r="A24" s="18">
        <v>914</v>
      </c>
      <c r="B24" s="25">
        <v>6562</v>
      </c>
      <c r="C24" s="10" t="s">
        <v>47</v>
      </c>
      <c r="D24" s="36">
        <v>0.02</v>
      </c>
      <c r="E24" s="28">
        <v>1360.14</v>
      </c>
      <c r="F24" s="32">
        <v>14.7</v>
      </c>
      <c r="G24" s="25">
        <v>491</v>
      </c>
      <c r="H24" s="10" t="s">
        <v>598</v>
      </c>
      <c r="I24" s="10" t="s">
        <v>39</v>
      </c>
      <c r="J24" s="10" t="s">
        <v>114</v>
      </c>
      <c r="K24" s="10" t="s">
        <v>77</v>
      </c>
      <c r="L24" s="10" t="s">
        <v>85</v>
      </c>
      <c r="M24" s="10" t="s">
        <v>43</v>
      </c>
      <c r="N24" s="9" t="s">
        <v>600</v>
      </c>
      <c r="O24" s="22">
        <v>0.59</v>
      </c>
      <c r="P24" s="10" t="s">
        <v>33</v>
      </c>
      <c r="Q24" s="10" t="s">
        <v>53</v>
      </c>
      <c r="R24" s="10" t="s">
        <v>71</v>
      </c>
      <c r="S24" s="10" t="s">
        <v>90</v>
      </c>
      <c r="T24" s="25">
        <v>10154</v>
      </c>
      <c r="U24" s="11">
        <v>42175</v>
      </c>
      <c r="V24" s="25">
        <f>YEAR(Table1[[#This Row],[Order Date]])</f>
        <v>2015</v>
      </c>
      <c r="W24" s="25">
        <f>MONTH(Table1[[#This Row],[Order Date]])</f>
        <v>6</v>
      </c>
      <c r="X24" s="25">
        <f>DAY(Table1[[#This Row],[Order Date]])</f>
        <v>20</v>
      </c>
      <c r="Y24" s="11">
        <v>42177</v>
      </c>
      <c r="Z24" s="25">
        <f>DATEDIF(Table1[[#This Row],[Order Date]],Table1[[#This Row],[Ship Date]],"D")</f>
        <v>2</v>
      </c>
      <c r="AA24" s="25">
        <v>2028.12</v>
      </c>
      <c r="AB24" s="10">
        <v>22</v>
      </c>
      <c r="AC24" s="12">
        <v>31670.6</v>
      </c>
      <c r="AD24" s="10" t="str">
        <f>IF(Table1[[#This Row],[Profit]]&gt;0,"Profit","loss")</f>
        <v>Profit</v>
      </c>
      <c r="AE24" s="10" t="str">
        <f>_xlfn.CONCAT(Table1[[#This Row],[Customer Name]]," ",Table1[[#This Row],[Product Name]]," ",Table1[[#This Row],[Country]])</f>
        <v>Toni Swanson Okidata ML395C Color Dot Matrix Printer United States</v>
      </c>
      <c r="AF24" s="10" t="str">
        <f>LEFT(Table1[[#This Row],[Product Name]],4)</f>
        <v>Okid</v>
      </c>
    </row>
    <row r="25" spans="1:32" ht="12.75" customHeight="1" x14ac:dyDescent="0.2">
      <c r="A25" s="18">
        <v>1008</v>
      </c>
      <c r="B25" s="25">
        <v>7364</v>
      </c>
      <c r="C25" s="10" t="s">
        <v>25</v>
      </c>
      <c r="D25" s="36">
        <v>0.09</v>
      </c>
      <c r="E25" s="28">
        <v>16.98</v>
      </c>
      <c r="F25" s="32">
        <v>12.39</v>
      </c>
      <c r="G25" s="25">
        <v>2189</v>
      </c>
      <c r="H25" s="10" t="s">
        <v>2083</v>
      </c>
      <c r="I25" s="10" t="s">
        <v>49</v>
      </c>
      <c r="J25" s="10" t="s">
        <v>28</v>
      </c>
      <c r="K25" s="10" t="s">
        <v>29</v>
      </c>
      <c r="L25" s="10" t="s">
        <v>69</v>
      </c>
      <c r="M25" s="10" t="s">
        <v>59</v>
      </c>
      <c r="N25" s="9" t="s">
        <v>2081</v>
      </c>
      <c r="O25" s="22">
        <v>0.35</v>
      </c>
      <c r="P25" s="10" t="s">
        <v>33</v>
      </c>
      <c r="Q25" s="10" t="s">
        <v>53</v>
      </c>
      <c r="R25" s="10" t="s">
        <v>71</v>
      </c>
      <c r="S25" s="10" t="s">
        <v>90</v>
      </c>
      <c r="T25" s="25">
        <v>10177</v>
      </c>
      <c r="U25" s="11">
        <v>42132</v>
      </c>
      <c r="V25" s="25">
        <f>YEAR(Table1[[#This Row],[Order Date]])</f>
        <v>2015</v>
      </c>
      <c r="W25" s="25">
        <f>MONTH(Table1[[#This Row],[Order Date]])</f>
        <v>5</v>
      </c>
      <c r="X25" s="25">
        <f>DAY(Table1[[#This Row],[Order Date]])</f>
        <v>8</v>
      </c>
      <c r="Y25" s="11">
        <v>42134</v>
      </c>
      <c r="Z25" s="25">
        <f>DATEDIF(Table1[[#This Row],[Order Date]],Table1[[#This Row],[Ship Date]],"D")</f>
        <v>2</v>
      </c>
      <c r="AA25" s="25">
        <v>-48.57</v>
      </c>
      <c r="AB25" s="10">
        <v>22</v>
      </c>
      <c r="AC25" s="12">
        <v>381.91</v>
      </c>
      <c r="AD25" s="10" t="str">
        <f>IF(Table1[[#This Row],[Profit]]&gt;0,"Profit","loss")</f>
        <v>loss</v>
      </c>
      <c r="AE25" s="10" t="str">
        <f>_xlfn.CONCAT(Table1[[#This Row],[Customer Name]]," ",Table1[[#This Row],[Product Name]]," ",Table1[[#This Row],[Country]])</f>
        <v>Frank Cross Brown Kraft Recycled Envelopes United States</v>
      </c>
      <c r="AF25" s="10" t="str">
        <f>LEFT(Table1[[#This Row],[Product Name]],4)</f>
        <v>Brow</v>
      </c>
    </row>
    <row r="26" spans="1:32" ht="12.75" customHeight="1" x14ac:dyDescent="0.2">
      <c r="A26" s="18">
        <v>1041</v>
      </c>
      <c r="B26" s="25">
        <v>7623</v>
      </c>
      <c r="C26" s="10" t="s">
        <v>47</v>
      </c>
      <c r="D26" s="36">
        <v>0.03</v>
      </c>
      <c r="E26" s="28">
        <v>300.64999999999998</v>
      </c>
      <c r="F26" s="32">
        <v>24.49</v>
      </c>
      <c r="G26" s="25">
        <v>3011</v>
      </c>
      <c r="H26" s="10" t="s">
        <v>2733</v>
      </c>
      <c r="I26" s="10" t="s">
        <v>49</v>
      </c>
      <c r="J26" s="10" t="s">
        <v>28</v>
      </c>
      <c r="K26" s="10" t="s">
        <v>29</v>
      </c>
      <c r="L26" s="10" t="s">
        <v>257</v>
      </c>
      <c r="M26" s="10" t="s">
        <v>236</v>
      </c>
      <c r="N26" s="9" t="s">
        <v>2734</v>
      </c>
      <c r="O26" s="22">
        <v>0.52</v>
      </c>
      <c r="P26" s="10" t="s">
        <v>33</v>
      </c>
      <c r="Q26" s="10" t="s">
        <v>53</v>
      </c>
      <c r="R26" s="10" t="s">
        <v>193</v>
      </c>
      <c r="S26" s="10" t="s">
        <v>194</v>
      </c>
      <c r="T26" s="25">
        <v>2113</v>
      </c>
      <c r="U26" s="11">
        <v>42122</v>
      </c>
      <c r="V26" s="25">
        <f>YEAR(Table1[[#This Row],[Order Date]])</f>
        <v>2015</v>
      </c>
      <c r="W26" s="25">
        <f>MONTH(Table1[[#This Row],[Order Date]])</f>
        <v>4</v>
      </c>
      <c r="X26" s="25">
        <f>DAY(Table1[[#This Row],[Order Date]])</f>
        <v>28</v>
      </c>
      <c r="Y26" s="11">
        <v>42124</v>
      </c>
      <c r="Z26" s="25">
        <f>DATEDIF(Table1[[#This Row],[Order Date]],Table1[[#This Row],[Ship Date]],"D")</f>
        <v>2</v>
      </c>
      <c r="AA26" s="25">
        <v>1282.4959999999999</v>
      </c>
      <c r="AB26" s="10">
        <v>32</v>
      </c>
      <c r="AC26" s="12">
        <v>9705.4599999999991</v>
      </c>
      <c r="AD26" s="10" t="str">
        <f>IF(Table1[[#This Row],[Profit]]&gt;0,"Profit","loss")</f>
        <v>Profit</v>
      </c>
      <c r="AE26" s="10" t="str">
        <f>_xlfn.CONCAT(Table1[[#This Row],[Customer Name]]," ",Table1[[#This Row],[Product Name]]," ",Table1[[#This Row],[Country]])</f>
        <v>Tammy Raynor Honeywell Enviracaire Portable HEPA Air Cleaner for 17' x 22' Room United States</v>
      </c>
      <c r="AF26" s="10" t="str">
        <f>LEFT(Table1[[#This Row],[Product Name]],4)</f>
        <v>Hone</v>
      </c>
    </row>
    <row r="27" spans="1:32" ht="12.75" customHeight="1" x14ac:dyDescent="0.2">
      <c r="A27" s="18">
        <v>1042</v>
      </c>
      <c r="B27" s="25">
        <v>7623</v>
      </c>
      <c r="C27" s="10" t="s">
        <v>47</v>
      </c>
      <c r="D27" s="36">
        <v>0.06</v>
      </c>
      <c r="E27" s="28">
        <v>49.99</v>
      </c>
      <c r="F27" s="32">
        <v>19.989999999999998</v>
      </c>
      <c r="G27" s="25">
        <v>3011</v>
      </c>
      <c r="H27" s="10" t="s">
        <v>2733</v>
      </c>
      <c r="I27" s="10" t="s">
        <v>49</v>
      </c>
      <c r="J27" s="10" t="s">
        <v>28</v>
      </c>
      <c r="K27" s="10" t="s">
        <v>77</v>
      </c>
      <c r="L27" s="10" t="s">
        <v>180</v>
      </c>
      <c r="M27" s="10" t="s">
        <v>59</v>
      </c>
      <c r="N27" s="9" t="s">
        <v>1731</v>
      </c>
      <c r="O27" s="22">
        <v>0.45</v>
      </c>
      <c r="P27" s="10" t="s">
        <v>33</v>
      </c>
      <c r="Q27" s="10" t="s">
        <v>53</v>
      </c>
      <c r="R27" s="10" t="s">
        <v>193</v>
      </c>
      <c r="S27" s="10" t="s">
        <v>194</v>
      </c>
      <c r="T27" s="25">
        <v>2113</v>
      </c>
      <c r="U27" s="11">
        <v>42122</v>
      </c>
      <c r="V27" s="25">
        <f>YEAR(Table1[[#This Row],[Order Date]])</f>
        <v>2015</v>
      </c>
      <c r="W27" s="25">
        <f>MONTH(Table1[[#This Row],[Order Date]])</f>
        <v>4</v>
      </c>
      <c r="X27" s="25">
        <f>DAY(Table1[[#This Row],[Order Date]])</f>
        <v>28</v>
      </c>
      <c r="Y27" s="11">
        <v>42124</v>
      </c>
      <c r="Z27" s="25">
        <f>DATEDIF(Table1[[#This Row],[Order Date]],Table1[[#This Row],[Ship Date]],"D")</f>
        <v>2</v>
      </c>
      <c r="AA27" s="25">
        <v>17.2</v>
      </c>
      <c r="AB27" s="10">
        <v>67</v>
      </c>
      <c r="AC27" s="12">
        <v>3247.54</v>
      </c>
      <c r="AD27" s="10" t="str">
        <f>IF(Table1[[#This Row],[Profit]]&gt;0,"Profit","loss")</f>
        <v>Profit</v>
      </c>
      <c r="AE27" s="10" t="str">
        <f>_xlfn.CONCAT(Table1[[#This Row],[Customer Name]]," ",Table1[[#This Row],[Product Name]]," ",Table1[[#This Row],[Country]])</f>
        <v>Tammy Raynor US Robotics 56K V.92 Internal PCI Faxmodem United States</v>
      </c>
      <c r="AF27" s="10" t="str">
        <f>LEFT(Table1[[#This Row],[Product Name]],4)</f>
        <v>US R</v>
      </c>
    </row>
    <row r="28" spans="1:32" ht="12.75" customHeight="1" x14ac:dyDescent="0.2">
      <c r="A28" s="18">
        <v>1043</v>
      </c>
      <c r="B28" s="25">
        <v>7623</v>
      </c>
      <c r="C28" s="10" t="s">
        <v>47</v>
      </c>
      <c r="D28" s="36">
        <v>0.1</v>
      </c>
      <c r="E28" s="28">
        <v>104.85</v>
      </c>
      <c r="F28" s="32">
        <v>4.6500000000000004</v>
      </c>
      <c r="G28" s="25">
        <v>3011</v>
      </c>
      <c r="H28" s="10" t="s">
        <v>2733</v>
      </c>
      <c r="I28" s="10" t="s">
        <v>49</v>
      </c>
      <c r="J28" s="10" t="s">
        <v>28</v>
      </c>
      <c r="K28" s="10" t="s">
        <v>29</v>
      </c>
      <c r="L28" s="10" t="s">
        <v>93</v>
      </c>
      <c r="M28" s="10" t="s">
        <v>59</v>
      </c>
      <c r="N28" s="9" t="s">
        <v>2735</v>
      </c>
      <c r="O28" s="22">
        <v>0.37</v>
      </c>
      <c r="P28" s="10" t="s">
        <v>33</v>
      </c>
      <c r="Q28" s="10" t="s">
        <v>53</v>
      </c>
      <c r="R28" s="10" t="s">
        <v>193</v>
      </c>
      <c r="S28" s="10" t="s">
        <v>194</v>
      </c>
      <c r="T28" s="25">
        <v>2113</v>
      </c>
      <c r="U28" s="11">
        <v>42122</v>
      </c>
      <c r="V28" s="25">
        <f>YEAR(Table1[[#This Row],[Order Date]])</f>
        <v>2015</v>
      </c>
      <c r="W28" s="25">
        <f>MONTH(Table1[[#This Row],[Order Date]])</f>
        <v>4</v>
      </c>
      <c r="X28" s="25">
        <f>DAY(Table1[[#This Row],[Order Date]])</f>
        <v>28</v>
      </c>
      <c r="Y28" s="11">
        <v>42123</v>
      </c>
      <c r="Z28" s="25">
        <f>DATEDIF(Table1[[#This Row],[Order Date]],Table1[[#This Row],[Ship Date]],"D")</f>
        <v>1</v>
      </c>
      <c r="AA28" s="25">
        <v>1184.1200000000001</v>
      </c>
      <c r="AB28" s="10">
        <v>58</v>
      </c>
      <c r="AC28" s="12">
        <v>5582.63</v>
      </c>
      <c r="AD28" s="10" t="str">
        <f>IF(Table1[[#This Row],[Profit]]&gt;0,"Profit","loss")</f>
        <v>Profit</v>
      </c>
      <c r="AE28" s="10" t="str">
        <f>_xlfn.CONCAT(Table1[[#This Row],[Customer Name]]," ",Table1[[#This Row],[Product Name]]," ",Table1[[#This Row],[Country]])</f>
        <v>Tammy Raynor Xerox 1941 United States</v>
      </c>
      <c r="AF28" s="10" t="str">
        <f>LEFT(Table1[[#This Row],[Product Name]],4)</f>
        <v>Xero</v>
      </c>
    </row>
    <row r="29" spans="1:32" ht="12.75" customHeight="1" x14ac:dyDescent="0.2">
      <c r="A29" s="18">
        <v>1074</v>
      </c>
      <c r="B29" s="25">
        <v>7909</v>
      </c>
      <c r="C29" s="10" t="s">
        <v>25</v>
      </c>
      <c r="D29" s="36">
        <v>0.03</v>
      </c>
      <c r="E29" s="28">
        <v>4.26</v>
      </c>
      <c r="F29" s="32">
        <v>1.2</v>
      </c>
      <c r="G29" s="25">
        <v>117</v>
      </c>
      <c r="H29" s="10" t="s">
        <v>208</v>
      </c>
      <c r="I29" s="10" t="s">
        <v>49</v>
      </c>
      <c r="J29" s="10" t="s">
        <v>40</v>
      </c>
      <c r="K29" s="10" t="s">
        <v>29</v>
      </c>
      <c r="L29" s="10" t="s">
        <v>30</v>
      </c>
      <c r="M29" s="10" t="s">
        <v>31</v>
      </c>
      <c r="N29" s="9" t="s">
        <v>202</v>
      </c>
      <c r="O29" s="22">
        <v>0.44</v>
      </c>
      <c r="P29" s="10" t="s">
        <v>33</v>
      </c>
      <c r="Q29" s="10" t="s">
        <v>34</v>
      </c>
      <c r="R29" s="10" t="s">
        <v>35</v>
      </c>
      <c r="S29" s="10" t="s">
        <v>209</v>
      </c>
      <c r="T29" s="25">
        <v>98103</v>
      </c>
      <c r="U29" s="11">
        <v>42007</v>
      </c>
      <c r="V29" s="25">
        <f>YEAR(Table1[[#This Row],[Order Date]])</f>
        <v>2015</v>
      </c>
      <c r="W29" s="25">
        <f>MONTH(Table1[[#This Row],[Order Date]])</f>
        <v>1</v>
      </c>
      <c r="X29" s="25">
        <f>DAY(Table1[[#This Row],[Order Date]])</f>
        <v>3</v>
      </c>
      <c r="Y29" s="11">
        <v>42008</v>
      </c>
      <c r="Z29" s="25">
        <f>DATEDIF(Table1[[#This Row],[Order Date]],Table1[[#This Row],[Ship Date]],"D")</f>
        <v>1</v>
      </c>
      <c r="AA29" s="25">
        <v>9.82</v>
      </c>
      <c r="AB29" s="10">
        <v>29</v>
      </c>
      <c r="AC29" s="12">
        <v>122.23</v>
      </c>
      <c r="AD29" s="10" t="str">
        <f>IF(Table1[[#This Row],[Profit]]&gt;0,"Profit","loss")</f>
        <v>Profit</v>
      </c>
      <c r="AE29" s="10" t="str">
        <f>_xlfn.CONCAT(Table1[[#This Row],[Customer Name]]," ",Table1[[#This Row],[Product Name]]," ",Table1[[#This Row],[Country]])</f>
        <v>Linda Weiss Dixon Prang® Watercolor Pencils, 10-Color Set with Brush United States</v>
      </c>
      <c r="AF29" s="10" t="str">
        <f>LEFT(Table1[[#This Row],[Product Name]],4)</f>
        <v>Dixo</v>
      </c>
    </row>
    <row r="30" spans="1:32" ht="12.75" customHeight="1" x14ac:dyDescent="0.2">
      <c r="A30" s="18">
        <v>1115</v>
      </c>
      <c r="B30" s="25">
        <v>8165</v>
      </c>
      <c r="C30" s="10" t="s">
        <v>106</v>
      </c>
      <c r="D30" s="36">
        <v>0.01</v>
      </c>
      <c r="E30" s="28">
        <v>4.9800000000000004</v>
      </c>
      <c r="F30" s="32">
        <v>7.44</v>
      </c>
      <c r="G30" s="25">
        <v>553</v>
      </c>
      <c r="H30" s="10" t="s">
        <v>661</v>
      </c>
      <c r="I30" s="10" t="s">
        <v>49</v>
      </c>
      <c r="J30" s="10" t="s">
        <v>28</v>
      </c>
      <c r="K30" s="10" t="s">
        <v>29</v>
      </c>
      <c r="L30" s="10" t="s">
        <v>93</v>
      </c>
      <c r="M30" s="10" t="s">
        <v>59</v>
      </c>
      <c r="N30" s="9" t="s">
        <v>384</v>
      </c>
      <c r="O30" s="22">
        <v>0.36</v>
      </c>
      <c r="P30" s="10" t="s">
        <v>33</v>
      </c>
      <c r="Q30" s="10" t="s">
        <v>34</v>
      </c>
      <c r="R30" s="10" t="s">
        <v>45</v>
      </c>
      <c r="S30" s="10" t="s">
        <v>663</v>
      </c>
      <c r="T30" s="25">
        <v>90008</v>
      </c>
      <c r="U30" s="11">
        <v>42109</v>
      </c>
      <c r="V30" s="25">
        <f>YEAR(Table1[[#This Row],[Order Date]])</f>
        <v>2015</v>
      </c>
      <c r="W30" s="25">
        <f>MONTH(Table1[[#This Row],[Order Date]])</f>
        <v>4</v>
      </c>
      <c r="X30" s="25">
        <f>DAY(Table1[[#This Row],[Order Date]])</f>
        <v>15</v>
      </c>
      <c r="Y30" s="11">
        <v>42118</v>
      </c>
      <c r="Z30" s="25">
        <f>DATEDIF(Table1[[#This Row],[Order Date]],Table1[[#This Row],[Ship Date]],"D")</f>
        <v>9</v>
      </c>
      <c r="AA30" s="25">
        <v>-179.59199999999998</v>
      </c>
      <c r="AB30" s="10">
        <v>63</v>
      </c>
      <c r="AC30" s="12">
        <v>330.21</v>
      </c>
      <c r="AD30" s="10" t="str">
        <f>IF(Table1[[#This Row],[Profit]]&gt;0,"Profit","loss")</f>
        <v>loss</v>
      </c>
      <c r="AE30" s="10" t="str">
        <f>_xlfn.CONCAT(Table1[[#This Row],[Customer Name]]," ",Table1[[#This Row],[Product Name]]," ",Table1[[#This Row],[Country]])</f>
        <v>Kristine Connolly Xerox 1922 United States</v>
      </c>
      <c r="AF30" s="10" t="str">
        <f>LEFT(Table1[[#This Row],[Product Name]],4)</f>
        <v>Xero</v>
      </c>
    </row>
    <row r="31" spans="1:32" ht="12.75" customHeight="1" x14ac:dyDescent="0.2">
      <c r="A31" s="18">
        <v>1128</v>
      </c>
      <c r="B31" s="25">
        <v>8257</v>
      </c>
      <c r="C31" s="10" t="s">
        <v>106</v>
      </c>
      <c r="D31" s="36">
        <v>0.02</v>
      </c>
      <c r="E31" s="28">
        <v>48.04</v>
      </c>
      <c r="F31" s="32">
        <v>5.09</v>
      </c>
      <c r="G31" s="25">
        <v>949</v>
      </c>
      <c r="H31" s="10" t="s">
        <v>1065</v>
      </c>
      <c r="I31" s="10" t="s">
        <v>49</v>
      </c>
      <c r="J31" s="10" t="s">
        <v>114</v>
      </c>
      <c r="K31" s="10" t="s">
        <v>29</v>
      </c>
      <c r="L31" s="10" t="s">
        <v>93</v>
      </c>
      <c r="M31" s="10" t="s">
        <v>59</v>
      </c>
      <c r="N31" s="9" t="s">
        <v>621</v>
      </c>
      <c r="O31" s="22">
        <v>0.37</v>
      </c>
      <c r="P31" s="10" t="s">
        <v>33</v>
      </c>
      <c r="Q31" s="10" t="s">
        <v>34</v>
      </c>
      <c r="R31" s="10" t="s">
        <v>45</v>
      </c>
      <c r="S31" s="10" t="s">
        <v>663</v>
      </c>
      <c r="T31" s="25">
        <v>90049</v>
      </c>
      <c r="U31" s="11">
        <v>42085</v>
      </c>
      <c r="V31" s="25">
        <f>YEAR(Table1[[#This Row],[Order Date]])</f>
        <v>2015</v>
      </c>
      <c r="W31" s="25">
        <f>MONTH(Table1[[#This Row],[Order Date]])</f>
        <v>3</v>
      </c>
      <c r="X31" s="25">
        <f>DAY(Table1[[#This Row],[Order Date]])</f>
        <v>22</v>
      </c>
      <c r="Y31" s="11">
        <v>42089</v>
      </c>
      <c r="Z31" s="25">
        <f>DATEDIF(Table1[[#This Row],[Order Date]],Table1[[#This Row],[Ship Date]],"D")</f>
        <v>4</v>
      </c>
      <c r="AA31" s="25">
        <v>373.67</v>
      </c>
      <c r="AB31" s="10">
        <v>18</v>
      </c>
      <c r="AC31" s="12">
        <v>881.32</v>
      </c>
      <c r="AD31" s="10" t="str">
        <f>IF(Table1[[#This Row],[Profit]]&gt;0,"Profit","loss")</f>
        <v>Profit</v>
      </c>
      <c r="AE31" s="10" t="str">
        <f>_xlfn.CONCAT(Table1[[#This Row],[Customer Name]]," ",Table1[[#This Row],[Product Name]]," ",Table1[[#This Row],[Country]])</f>
        <v>Ernest Oh Xerox 1910 United States</v>
      </c>
      <c r="AF31" s="10" t="str">
        <f>LEFT(Table1[[#This Row],[Product Name]],4)</f>
        <v>Xero</v>
      </c>
    </row>
    <row r="32" spans="1:32" ht="12.75" customHeight="1" x14ac:dyDescent="0.2">
      <c r="A32" s="18">
        <v>1147</v>
      </c>
      <c r="B32" s="25">
        <v>8353</v>
      </c>
      <c r="C32" s="10" t="s">
        <v>56</v>
      </c>
      <c r="D32" s="36">
        <v>0.08</v>
      </c>
      <c r="E32" s="28">
        <v>2.94</v>
      </c>
      <c r="F32" s="32">
        <v>0.96</v>
      </c>
      <c r="G32" s="25">
        <v>491</v>
      </c>
      <c r="H32" s="10" t="s">
        <v>598</v>
      </c>
      <c r="I32" s="10" t="s">
        <v>49</v>
      </c>
      <c r="J32" s="10" t="s">
        <v>114</v>
      </c>
      <c r="K32" s="10" t="s">
        <v>29</v>
      </c>
      <c r="L32" s="10" t="s">
        <v>30</v>
      </c>
      <c r="M32" s="10" t="s">
        <v>31</v>
      </c>
      <c r="N32" s="9" t="s">
        <v>599</v>
      </c>
      <c r="O32" s="22">
        <v>0.57999999999999996</v>
      </c>
      <c r="P32" s="10" t="s">
        <v>33</v>
      </c>
      <c r="Q32" s="10" t="s">
        <v>53</v>
      </c>
      <c r="R32" s="10" t="s">
        <v>71</v>
      </c>
      <c r="S32" s="10" t="s">
        <v>90</v>
      </c>
      <c r="T32" s="25">
        <v>10154</v>
      </c>
      <c r="U32" s="11">
        <v>42139</v>
      </c>
      <c r="V32" s="25">
        <f>YEAR(Table1[[#This Row],[Order Date]])</f>
        <v>2015</v>
      </c>
      <c r="W32" s="25">
        <f>MONTH(Table1[[#This Row],[Order Date]])</f>
        <v>5</v>
      </c>
      <c r="X32" s="25">
        <f>DAY(Table1[[#This Row],[Order Date]])</f>
        <v>15</v>
      </c>
      <c r="Y32" s="11">
        <v>42141</v>
      </c>
      <c r="Z32" s="25">
        <f>DATEDIF(Table1[[#This Row],[Order Date]],Table1[[#This Row],[Ship Date]],"D")</f>
        <v>2</v>
      </c>
      <c r="AA32" s="25">
        <v>-2.12</v>
      </c>
      <c r="AB32" s="10">
        <v>23</v>
      </c>
      <c r="AC32" s="12">
        <v>66.7</v>
      </c>
      <c r="AD32" s="10" t="str">
        <f>IF(Table1[[#This Row],[Profit]]&gt;0,"Profit","loss")</f>
        <v>loss</v>
      </c>
      <c r="AE32" s="10" t="str">
        <f>_xlfn.CONCAT(Table1[[#This Row],[Customer Name]]," ",Table1[[#This Row],[Product Name]]," ",Table1[[#This Row],[Country]])</f>
        <v>Toni Swanson Newell 343 United States</v>
      </c>
      <c r="AF32" s="10" t="str">
        <f>LEFT(Table1[[#This Row],[Product Name]],4)</f>
        <v>Newe</v>
      </c>
    </row>
    <row r="33" spans="1:32" ht="12.75" customHeight="1" x14ac:dyDescent="0.2">
      <c r="A33" s="18">
        <v>1225</v>
      </c>
      <c r="B33" s="25">
        <v>8994</v>
      </c>
      <c r="C33" s="10" t="s">
        <v>106</v>
      </c>
      <c r="D33" s="36">
        <v>0.1</v>
      </c>
      <c r="E33" s="28">
        <v>40.479999999999997</v>
      </c>
      <c r="F33" s="32">
        <v>19.989999999999998</v>
      </c>
      <c r="G33" s="25">
        <v>698</v>
      </c>
      <c r="H33" s="10" t="s">
        <v>834</v>
      </c>
      <c r="I33" s="10" t="s">
        <v>49</v>
      </c>
      <c r="J33" s="10" t="s">
        <v>28</v>
      </c>
      <c r="K33" s="10" t="s">
        <v>77</v>
      </c>
      <c r="L33" s="10" t="s">
        <v>180</v>
      </c>
      <c r="M33" s="10" t="s">
        <v>59</v>
      </c>
      <c r="N33" s="9" t="s">
        <v>830</v>
      </c>
      <c r="O33" s="22">
        <v>0.77</v>
      </c>
      <c r="P33" s="10" t="s">
        <v>33</v>
      </c>
      <c r="Q33" s="10" t="s">
        <v>34</v>
      </c>
      <c r="R33" s="10" t="s">
        <v>35</v>
      </c>
      <c r="S33" s="10" t="s">
        <v>209</v>
      </c>
      <c r="T33" s="25">
        <v>98105</v>
      </c>
      <c r="U33" s="11">
        <v>42101</v>
      </c>
      <c r="V33" s="25">
        <f>YEAR(Table1[[#This Row],[Order Date]])</f>
        <v>2015</v>
      </c>
      <c r="W33" s="25">
        <f>MONTH(Table1[[#This Row],[Order Date]])</f>
        <v>4</v>
      </c>
      <c r="X33" s="25">
        <f>DAY(Table1[[#This Row],[Order Date]])</f>
        <v>7</v>
      </c>
      <c r="Y33" s="11">
        <v>42103</v>
      </c>
      <c r="Z33" s="25">
        <f>DATEDIF(Table1[[#This Row],[Order Date]],Table1[[#This Row],[Ship Date]],"D")</f>
        <v>2</v>
      </c>
      <c r="AA33" s="25">
        <v>-580.32000000000005</v>
      </c>
      <c r="AB33" s="10">
        <v>36</v>
      </c>
      <c r="AC33" s="12">
        <v>1423.35</v>
      </c>
      <c r="AD33" s="10" t="str">
        <f>IF(Table1[[#This Row],[Profit]]&gt;0,"Profit","loss")</f>
        <v>loss</v>
      </c>
      <c r="AE33" s="10" t="str">
        <f>_xlfn.CONCAT(Table1[[#This Row],[Customer Name]]," ",Table1[[#This Row],[Product Name]]," ",Table1[[#This Row],[Country]])</f>
        <v>Nelson Hensley Keytronic Designer 104- Key Black Keyboard United States</v>
      </c>
      <c r="AF33" s="10" t="str">
        <f>LEFT(Table1[[#This Row],[Product Name]],4)</f>
        <v>Keyt</v>
      </c>
    </row>
    <row r="34" spans="1:32" ht="12.75" customHeight="1" x14ac:dyDescent="0.2">
      <c r="A34" s="18">
        <v>1279</v>
      </c>
      <c r="B34" s="25">
        <v>9285</v>
      </c>
      <c r="C34" s="10" t="s">
        <v>1064</v>
      </c>
      <c r="D34" s="36">
        <v>0.06</v>
      </c>
      <c r="E34" s="28">
        <v>40.98</v>
      </c>
      <c r="F34" s="32">
        <v>2.99</v>
      </c>
      <c r="G34" s="25">
        <v>949</v>
      </c>
      <c r="H34" s="10" t="s">
        <v>1065</v>
      </c>
      <c r="I34" s="10" t="s">
        <v>49</v>
      </c>
      <c r="J34" s="10" t="s">
        <v>114</v>
      </c>
      <c r="K34" s="10" t="s">
        <v>29</v>
      </c>
      <c r="L34" s="10" t="s">
        <v>109</v>
      </c>
      <c r="M34" s="10" t="s">
        <v>59</v>
      </c>
      <c r="N34" s="9" t="s">
        <v>1066</v>
      </c>
      <c r="O34" s="22">
        <v>0.36</v>
      </c>
      <c r="P34" s="10" t="s">
        <v>33</v>
      </c>
      <c r="Q34" s="10" t="s">
        <v>34</v>
      </c>
      <c r="R34" s="10" t="s">
        <v>45</v>
      </c>
      <c r="S34" s="10" t="s">
        <v>663</v>
      </c>
      <c r="T34" s="25">
        <v>90049</v>
      </c>
      <c r="U34" s="11">
        <v>42006</v>
      </c>
      <c r="V34" s="25">
        <f>YEAR(Table1[[#This Row],[Order Date]])</f>
        <v>2015</v>
      </c>
      <c r="W34" s="25">
        <f>MONTH(Table1[[#This Row],[Order Date]])</f>
        <v>1</v>
      </c>
      <c r="X34" s="25">
        <f>DAY(Table1[[#This Row],[Order Date]])</f>
        <v>2</v>
      </c>
      <c r="Y34" s="11">
        <v>42008</v>
      </c>
      <c r="Z34" s="25">
        <f>DATEDIF(Table1[[#This Row],[Order Date]],Table1[[#This Row],[Ship Date]],"D")</f>
        <v>2</v>
      </c>
      <c r="AA34" s="25">
        <v>-19.099200000000003</v>
      </c>
      <c r="AB34" s="10">
        <v>3</v>
      </c>
      <c r="AC34" s="12">
        <v>124.81</v>
      </c>
      <c r="AD34" s="10" t="str">
        <f>IF(Table1[[#This Row],[Profit]]&gt;0,"Profit","loss")</f>
        <v>loss</v>
      </c>
      <c r="AE34" s="10" t="str">
        <f>_xlfn.CONCAT(Table1[[#This Row],[Customer Name]]," ",Table1[[#This Row],[Product Name]]," ",Table1[[#This Row],[Country]])</f>
        <v>Ernest Oh Avery Trapezoid Ring Binder, 3" Capacity, Black, 1040 sheets United States</v>
      </c>
      <c r="AF34" s="10" t="str">
        <f>LEFT(Table1[[#This Row],[Product Name]],4)</f>
        <v>Aver</v>
      </c>
    </row>
    <row r="35" spans="1:32" ht="12.75" customHeight="1" x14ac:dyDescent="0.2">
      <c r="A35" s="18">
        <v>1311</v>
      </c>
      <c r="B35" s="25">
        <v>9606</v>
      </c>
      <c r="C35" s="10" t="s">
        <v>37</v>
      </c>
      <c r="D35" s="36">
        <v>0.02</v>
      </c>
      <c r="E35" s="28">
        <v>12.53</v>
      </c>
      <c r="F35" s="32">
        <v>0.49</v>
      </c>
      <c r="G35" s="25">
        <v>898</v>
      </c>
      <c r="H35" s="10" t="s">
        <v>1014</v>
      </c>
      <c r="I35" s="10" t="s">
        <v>49</v>
      </c>
      <c r="J35" s="10" t="s">
        <v>58</v>
      </c>
      <c r="K35" s="10" t="s">
        <v>29</v>
      </c>
      <c r="L35" s="10" t="s">
        <v>134</v>
      </c>
      <c r="M35" s="10" t="s">
        <v>59</v>
      </c>
      <c r="N35" s="9" t="s">
        <v>1016</v>
      </c>
      <c r="O35" s="22">
        <v>0.38</v>
      </c>
      <c r="P35" s="10" t="s">
        <v>33</v>
      </c>
      <c r="Q35" s="10" t="s">
        <v>53</v>
      </c>
      <c r="R35" s="10" t="s">
        <v>71</v>
      </c>
      <c r="S35" s="10" t="s">
        <v>90</v>
      </c>
      <c r="T35" s="25">
        <v>10039</v>
      </c>
      <c r="U35" s="11">
        <v>42031</v>
      </c>
      <c r="V35" s="25">
        <f>YEAR(Table1[[#This Row],[Order Date]])</f>
        <v>2015</v>
      </c>
      <c r="W35" s="25">
        <f>MONTH(Table1[[#This Row],[Order Date]])</f>
        <v>1</v>
      </c>
      <c r="X35" s="25">
        <f>DAY(Table1[[#This Row],[Order Date]])</f>
        <v>27</v>
      </c>
      <c r="Y35" s="11">
        <v>42031</v>
      </c>
      <c r="Z35" s="25">
        <f>DATEDIF(Table1[[#This Row],[Order Date]],Table1[[#This Row],[Ship Date]],"D")</f>
        <v>0</v>
      </c>
      <c r="AA35" s="25">
        <v>263.39999999999998</v>
      </c>
      <c r="AB35" s="10">
        <v>47</v>
      </c>
      <c r="AC35" s="12">
        <v>594.44000000000005</v>
      </c>
      <c r="AD35" s="10" t="str">
        <f>IF(Table1[[#This Row],[Profit]]&gt;0,"Profit","loss")</f>
        <v>Profit</v>
      </c>
      <c r="AE35" s="10" t="str">
        <f>_xlfn.CONCAT(Table1[[#This Row],[Customer Name]]," ",Table1[[#This Row],[Product Name]]," ",Table1[[#This Row],[Country]])</f>
        <v>Harriet Hodges Round Specialty Laser Printer Labels United States</v>
      </c>
      <c r="AF35" s="10" t="str">
        <f>LEFT(Table1[[#This Row],[Product Name]],4)</f>
        <v>Roun</v>
      </c>
    </row>
    <row r="36" spans="1:32" ht="12.75" customHeight="1" x14ac:dyDescent="0.2">
      <c r="A36" s="18">
        <v>1312</v>
      </c>
      <c r="B36" s="25">
        <v>9606</v>
      </c>
      <c r="C36" s="10" t="s">
        <v>37</v>
      </c>
      <c r="D36" s="36">
        <v>7.0000000000000007E-2</v>
      </c>
      <c r="E36" s="28">
        <v>5.18</v>
      </c>
      <c r="F36" s="32">
        <v>2.04</v>
      </c>
      <c r="G36" s="25">
        <v>898</v>
      </c>
      <c r="H36" s="10" t="s">
        <v>1014</v>
      </c>
      <c r="I36" s="10" t="s">
        <v>27</v>
      </c>
      <c r="J36" s="10" t="s">
        <v>58</v>
      </c>
      <c r="K36" s="10" t="s">
        <v>29</v>
      </c>
      <c r="L36" s="10" t="s">
        <v>93</v>
      </c>
      <c r="M36" s="10" t="s">
        <v>31</v>
      </c>
      <c r="N36" s="9" t="s">
        <v>167</v>
      </c>
      <c r="O36" s="22">
        <v>0.36</v>
      </c>
      <c r="P36" s="10" t="s">
        <v>33</v>
      </c>
      <c r="Q36" s="10" t="s">
        <v>53</v>
      </c>
      <c r="R36" s="10" t="s">
        <v>71</v>
      </c>
      <c r="S36" s="10" t="s">
        <v>90</v>
      </c>
      <c r="T36" s="25">
        <v>10039</v>
      </c>
      <c r="U36" s="11">
        <v>42031</v>
      </c>
      <c r="V36" s="25">
        <f>YEAR(Table1[[#This Row],[Order Date]])</f>
        <v>2015</v>
      </c>
      <c r="W36" s="25">
        <f>MONTH(Table1[[#This Row],[Order Date]])</f>
        <v>1</v>
      </c>
      <c r="X36" s="25">
        <f>DAY(Table1[[#This Row],[Order Date]])</f>
        <v>27</v>
      </c>
      <c r="Y36" s="11">
        <v>42033</v>
      </c>
      <c r="Z36" s="25">
        <f>DATEDIF(Table1[[#This Row],[Order Date]],Table1[[#This Row],[Ship Date]],"D")</f>
        <v>2</v>
      </c>
      <c r="AA36" s="25">
        <v>37.31</v>
      </c>
      <c r="AB36" s="10">
        <v>44</v>
      </c>
      <c r="AC36" s="12">
        <v>228.5</v>
      </c>
      <c r="AD36" s="10" t="str">
        <f>IF(Table1[[#This Row],[Profit]]&gt;0,"Profit","loss")</f>
        <v>Profit</v>
      </c>
      <c r="AE36" s="10" t="str">
        <f>_xlfn.CONCAT(Table1[[#This Row],[Customer Name]]," ",Table1[[#This Row],[Product Name]]," ",Table1[[#This Row],[Country]])</f>
        <v>Harriet Hodges Array® Memo Cubes United States</v>
      </c>
      <c r="AF36" s="10" t="str">
        <f>LEFT(Table1[[#This Row],[Product Name]],4)</f>
        <v>Arra</v>
      </c>
    </row>
    <row r="37" spans="1:32" ht="12.75" customHeight="1" x14ac:dyDescent="0.2">
      <c r="A37" s="18">
        <v>1417</v>
      </c>
      <c r="B37" s="25">
        <v>10277</v>
      </c>
      <c r="C37" s="10" t="s">
        <v>56</v>
      </c>
      <c r="D37" s="36">
        <v>0</v>
      </c>
      <c r="E37" s="28">
        <v>65.989999999999995</v>
      </c>
      <c r="F37" s="32">
        <v>5.26</v>
      </c>
      <c r="G37" s="25">
        <v>1413</v>
      </c>
      <c r="H37" s="10" t="s">
        <v>1471</v>
      </c>
      <c r="I37" s="10" t="s">
        <v>49</v>
      </c>
      <c r="J37" s="10" t="s">
        <v>28</v>
      </c>
      <c r="K37" s="10" t="s">
        <v>77</v>
      </c>
      <c r="L37" s="10" t="s">
        <v>78</v>
      </c>
      <c r="M37" s="10" t="s">
        <v>59</v>
      </c>
      <c r="N37" s="9" t="s">
        <v>1466</v>
      </c>
      <c r="O37" s="22">
        <v>0.59</v>
      </c>
      <c r="P37" s="10" t="s">
        <v>33</v>
      </c>
      <c r="Q37" s="10" t="s">
        <v>53</v>
      </c>
      <c r="R37" s="10" t="s">
        <v>193</v>
      </c>
      <c r="S37" s="10" t="s">
        <v>194</v>
      </c>
      <c r="T37" s="25">
        <v>2113</v>
      </c>
      <c r="U37" s="11">
        <v>42101</v>
      </c>
      <c r="V37" s="25">
        <f>YEAR(Table1[[#This Row],[Order Date]])</f>
        <v>2015</v>
      </c>
      <c r="W37" s="25">
        <f>MONTH(Table1[[#This Row],[Order Date]])</f>
        <v>4</v>
      </c>
      <c r="X37" s="25">
        <f>DAY(Table1[[#This Row],[Order Date]])</f>
        <v>7</v>
      </c>
      <c r="Y37" s="11">
        <v>42102</v>
      </c>
      <c r="Z37" s="25">
        <f>DATEDIF(Table1[[#This Row],[Order Date]],Table1[[#This Row],[Ship Date]],"D")</f>
        <v>1</v>
      </c>
      <c r="AA37" s="25">
        <v>542.25</v>
      </c>
      <c r="AB37" s="10">
        <v>36</v>
      </c>
      <c r="AC37" s="12">
        <v>2144.92</v>
      </c>
      <c r="AD37" s="10" t="str">
        <f>IF(Table1[[#This Row],[Profit]]&gt;0,"Profit","loss")</f>
        <v>Profit</v>
      </c>
      <c r="AE37" s="10" t="str">
        <f>_xlfn.CONCAT(Table1[[#This Row],[Customer Name]]," ",Table1[[#This Row],[Product Name]]," ",Table1[[#This Row],[Country]])</f>
        <v>Pamela Wiley g520 United States</v>
      </c>
      <c r="AF37" s="10" t="str">
        <f>LEFT(Table1[[#This Row],[Product Name]],4)</f>
        <v>g520</v>
      </c>
    </row>
    <row r="38" spans="1:32" ht="12.75" customHeight="1" x14ac:dyDescent="0.2">
      <c r="A38" s="18">
        <v>1450</v>
      </c>
      <c r="B38" s="25">
        <v>10464</v>
      </c>
      <c r="C38" s="10" t="s">
        <v>47</v>
      </c>
      <c r="D38" s="36">
        <v>0.01</v>
      </c>
      <c r="E38" s="28">
        <v>4.9800000000000004</v>
      </c>
      <c r="F38" s="32">
        <v>6.07</v>
      </c>
      <c r="G38" s="25">
        <v>491</v>
      </c>
      <c r="H38" s="10" t="s">
        <v>598</v>
      </c>
      <c r="I38" s="10" t="s">
        <v>49</v>
      </c>
      <c r="J38" s="10" t="s">
        <v>114</v>
      </c>
      <c r="K38" s="10" t="s">
        <v>29</v>
      </c>
      <c r="L38" s="10" t="s">
        <v>93</v>
      </c>
      <c r="M38" s="10" t="s">
        <v>59</v>
      </c>
      <c r="N38" s="9" t="s">
        <v>173</v>
      </c>
      <c r="O38" s="22">
        <v>0.36</v>
      </c>
      <c r="P38" s="10" t="s">
        <v>33</v>
      </c>
      <c r="Q38" s="10" t="s">
        <v>53</v>
      </c>
      <c r="R38" s="10" t="s">
        <v>71</v>
      </c>
      <c r="S38" s="10" t="s">
        <v>90</v>
      </c>
      <c r="T38" s="25">
        <v>10154</v>
      </c>
      <c r="U38" s="11">
        <v>42045</v>
      </c>
      <c r="V38" s="25">
        <f>YEAR(Table1[[#This Row],[Order Date]])</f>
        <v>2015</v>
      </c>
      <c r="W38" s="25">
        <f>MONTH(Table1[[#This Row],[Order Date]])</f>
        <v>2</v>
      </c>
      <c r="X38" s="25">
        <f>DAY(Table1[[#This Row],[Order Date]])</f>
        <v>10</v>
      </c>
      <c r="Y38" s="11">
        <v>42046</v>
      </c>
      <c r="Z38" s="25">
        <f>DATEDIF(Table1[[#This Row],[Order Date]],Table1[[#This Row],[Ship Date]],"D")</f>
        <v>1</v>
      </c>
      <c r="AA38" s="25">
        <v>-69.069999999999993</v>
      </c>
      <c r="AB38" s="10">
        <v>41</v>
      </c>
      <c r="AC38" s="12">
        <v>217</v>
      </c>
      <c r="AD38" s="10" t="str">
        <f>IF(Table1[[#This Row],[Profit]]&gt;0,"Profit","loss")</f>
        <v>loss</v>
      </c>
      <c r="AE38" s="10" t="str">
        <f>_xlfn.CONCAT(Table1[[#This Row],[Customer Name]]," ",Table1[[#This Row],[Product Name]]," ",Table1[[#This Row],[Country]])</f>
        <v>Toni Swanson Xerox 1897 United States</v>
      </c>
      <c r="AF38" s="10" t="str">
        <f>LEFT(Table1[[#This Row],[Product Name]],4)</f>
        <v>Xero</v>
      </c>
    </row>
    <row r="39" spans="1:32" ht="12.75" customHeight="1" x14ac:dyDescent="0.2">
      <c r="A39" s="18">
        <v>1529</v>
      </c>
      <c r="B39" s="25">
        <v>11013</v>
      </c>
      <c r="C39" s="10" t="s">
        <v>25</v>
      </c>
      <c r="D39" s="36">
        <v>0.01</v>
      </c>
      <c r="E39" s="28">
        <v>125.99</v>
      </c>
      <c r="F39" s="32">
        <v>8.99</v>
      </c>
      <c r="G39" s="25">
        <v>2867</v>
      </c>
      <c r="H39" s="10" t="s">
        <v>2618</v>
      </c>
      <c r="I39" s="10" t="s">
        <v>49</v>
      </c>
      <c r="J39" s="10" t="s">
        <v>28</v>
      </c>
      <c r="K39" s="10" t="s">
        <v>77</v>
      </c>
      <c r="L39" s="10" t="s">
        <v>78</v>
      </c>
      <c r="M39" s="10" t="s">
        <v>59</v>
      </c>
      <c r="N39" s="9" t="s">
        <v>465</v>
      </c>
      <c r="O39" s="22">
        <v>0.59</v>
      </c>
      <c r="P39" s="10" t="s">
        <v>33</v>
      </c>
      <c r="Q39" s="10" t="s">
        <v>53</v>
      </c>
      <c r="R39" s="10" t="s">
        <v>1008</v>
      </c>
      <c r="S39" s="10" t="s">
        <v>35</v>
      </c>
      <c r="T39" s="25">
        <v>20016</v>
      </c>
      <c r="U39" s="11">
        <v>42111</v>
      </c>
      <c r="V39" s="25">
        <f>YEAR(Table1[[#This Row],[Order Date]])</f>
        <v>2015</v>
      </c>
      <c r="W39" s="25">
        <f>MONTH(Table1[[#This Row],[Order Date]])</f>
        <v>4</v>
      </c>
      <c r="X39" s="25">
        <f>DAY(Table1[[#This Row],[Order Date]])</f>
        <v>17</v>
      </c>
      <c r="Y39" s="11">
        <v>42112</v>
      </c>
      <c r="Z39" s="25">
        <f>DATEDIF(Table1[[#This Row],[Order Date]],Table1[[#This Row],[Ship Date]],"D")</f>
        <v>1</v>
      </c>
      <c r="AA39" s="25">
        <v>-582.64799999999991</v>
      </c>
      <c r="AB39" s="10">
        <v>2</v>
      </c>
      <c r="AC39" s="12">
        <v>226.88</v>
      </c>
      <c r="AD39" s="10" t="str">
        <f>IF(Table1[[#This Row],[Profit]]&gt;0,"Profit","loss")</f>
        <v>loss</v>
      </c>
      <c r="AE39" s="10" t="str">
        <f>_xlfn.CONCAT(Table1[[#This Row],[Customer Name]]," ",Table1[[#This Row],[Product Name]]," ",Table1[[#This Row],[Country]])</f>
        <v>Dana Teague M70 United States</v>
      </c>
      <c r="AF39" s="10" t="str">
        <f>LEFT(Table1[[#This Row],[Product Name]],4)</f>
        <v>M70</v>
      </c>
    </row>
    <row r="40" spans="1:32" ht="12.75" customHeight="1" x14ac:dyDescent="0.2">
      <c r="A40" s="18">
        <v>1539</v>
      </c>
      <c r="B40" s="25">
        <v>11077</v>
      </c>
      <c r="C40" s="10" t="s">
        <v>106</v>
      </c>
      <c r="D40" s="36">
        <v>0.06</v>
      </c>
      <c r="E40" s="28">
        <v>160.97999999999999</v>
      </c>
      <c r="F40" s="32">
        <v>35.020000000000003</v>
      </c>
      <c r="G40" s="25">
        <v>640</v>
      </c>
      <c r="H40" s="10" t="s">
        <v>757</v>
      </c>
      <c r="I40" s="10" t="s">
        <v>39</v>
      </c>
      <c r="J40" s="10" t="s">
        <v>114</v>
      </c>
      <c r="K40" s="10" t="s">
        <v>41</v>
      </c>
      <c r="L40" s="10" t="s">
        <v>191</v>
      </c>
      <c r="M40" s="10" t="s">
        <v>121</v>
      </c>
      <c r="N40" s="9" t="s">
        <v>748</v>
      </c>
      <c r="O40" s="22">
        <v>0.72</v>
      </c>
      <c r="P40" s="10" t="s">
        <v>33</v>
      </c>
      <c r="Q40" s="10" t="s">
        <v>34</v>
      </c>
      <c r="R40" s="10" t="s">
        <v>35</v>
      </c>
      <c r="S40" s="10" t="s">
        <v>209</v>
      </c>
      <c r="T40" s="25">
        <v>98119</v>
      </c>
      <c r="U40" s="11">
        <v>42083</v>
      </c>
      <c r="V40" s="25">
        <f>YEAR(Table1[[#This Row],[Order Date]])</f>
        <v>2015</v>
      </c>
      <c r="W40" s="25">
        <f>MONTH(Table1[[#This Row],[Order Date]])</f>
        <v>3</v>
      </c>
      <c r="X40" s="25">
        <f>DAY(Table1[[#This Row],[Order Date]])</f>
        <v>20</v>
      </c>
      <c r="Y40" s="11">
        <v>42087</v>
      </c>
      <c r="Z40" s="25">
        <f>DATEDIF(Table1[[#This Row],[Order Date]],Table1[[#This Row],[Ship Date]],"D")</f>
        <v>4</v>
      </c>
      <c r="AA40" s="25">
        <v>-229.68</v>
      </c>
      <c r="AB40" s="10">
        <v>30</v>
      </c>
      <c r="AC40" s="12">
        <v>4620.05</v>
      </c>
      <c r="AD40" s="10" t="str">
        <f>IF(Table1[[#This Row],[Profit]]&gt;0,"Profit","loss")</f>
        <v>loss</v>
      </c>
      <c r="AE40" s="10" t="str">
        <f>_xlfn.CONCAT(Table1[[#This Row],[Customer Name]]," ",Table1[[#This Row],[Product Name]]," ",Table1[[#This Row],[Country]])</f>
        <v>Neal Wolfe Rush Hierlooms Collection Rich Wood Bookcases United States</v>
      </c>
      <c r="AF40" s="10" t="str">
        <f>LEFT(Table1[[#This Row],[Product Name]],4)</f>
        <v>Rush</v>
      </c>
    </row>
    <row r="41" spans="1:32" ht="12.75" customHeight="1" x14ac:dyDescent="0.2">
      <c r="A41" s="18">
        <v>1552</v>
      </c>
      <c r="B41" s="25">
        <v>11206</v>
      </c>
      <c r="C41" s="10" t="s">
        <v>106</v>
      </c>
      <c r="D41" s="36">
        <v>0.09</v>
      </c>
      <c r="E41" s="28">
        <v>49.99</v>
      </c>
      <c r="F41" s="32">
        <v>19.989999999999998</v>
      </c>
      <c r="G41" s="25">
        <v>1193</v>
      </c>
      <c r="H41" s="10" t="s">
        <v>1288</v>
      </c>
      <c r="I41" s="10" t="s">
        <v>49</v>
      </c>
      <c r="J41" s="10" t="s">
        <v>58</v>
      </c>
      <c r="K41" s="10" t="s">
        <v>77</v>
      </c>
      <c r="L41" s="10" t="s">
        <v>180</v>
      </c>
      <c r="M41" s="10" t="s">
        <v>59</v>
      </c>
      <c r="N41" s="9" t="s">
        <v>275</v>
      </c>
      <c r="O41" s="22">
        <v>0.41</v>
      </c>
      <c r="P41" s="10" t="s">
        <v>33</v>
      </c>
      <c r="Q41" s="10" t="s">
        <v>53</v>
      </c>
      <c r="R41" s="10" t="s">
        <v>1008</v>
      </c>
      <c r="S41" s="10" t="s">
        <v>35</v>
      </c>
      <c r="T41" s="25">
        <v>20016</v>
      </c>
      <c r="U41" s="11">
        <v>42183</v>
      </c>
      <c r="V41" s="25">
        <f>YEAR(Table1[[#This Row],[Order Date]])</f>
        <v>2015</v>
      </c>
      <c r="W41" s="25">
        <f>MONTH(Table1[[#This Row],[Order Date]])</f>
        <v>6</v>
      </c>
      <c r="X41" s="25">
        <f>DAY(Table1[[#This Row],[Order Date]])</f>
        <v>28</v>
      </c>
      <c r="Y41" s="11">
        <v>42185</v>
      </c>
      <c r="Z41" s="25">
        <f>DATEDIF(Table1[[#This Row],[Order Date]],Table1[[#This Row],[Ship Date]],"D")</f>
        <v>2</v>
      </c>
      <c r="AA41" s="25">
        <v>-17.03</v>
      </c>
      <c r="AB41" s="10">
        <v>48</v>
      </c>
      <c r="AC41" s="12">
        <v>2373.3200000000002</v>
      </c>
      <c r="AD41" s="10" t="str">
        <f>IF(Table1[[#This Row],[Profit]]&gt;0,"Profit","loss")</f>
        <v>loss</v>
      </c>
      <c r="AE41" s="10" t="str">
        <f>_xlfn.CONCAT(Table1[[#This Row],[Customer Name]]," ",Table1[[#This Row],[Product Name]]," ",Table1[[#This Row],[Country]])</f>
        <v>Louis Parrish Zoom V.92 USB External Faxmodem United States</v>
      </c>
      <c r="AF41" s="10" t="str">
        <f>LEFT(Table1[[#This Row],[Product Name]],4)</f>
        <v>Zoom</v>
      </c>
    </row>
    <row r="42" spans="1:32" ht="12.75" customHeight="1" x14ac:dyDescent="0.2">
      <c r="A42" s="18">
        <v>1553</v>
      </c>
      <c r="B42" s="25">
        <v>11206</v>
      </c>
      <c r="C42" s="10" t="s">
        <v>106</v>
      </c>
      <c r="D42" s="36">
        <v>0.03</v>
      </c>
      <c r="E42" s="28">
        <v>28.53</v>
      </c>
      <c r="F42" s="32">
        <v>1.49</v>
      </c>
      <c r="G42" s="25">
        <v>1193</v>
      </c>
      <c r="H42" s="10" t="s">
        <v>1288</v>
      </c>
      <c r="I42" s="10" t="s">
        <v>49</v>
      </c>
      <c r="J42" s="10" t="s">
        <v>58</v>
      </c>
      <c r="K42" s="10" t="s">
        <v>29</v>
      </c>
      <c r="L42" s="10" t="s">
        <v>109</v>
      </c>
      <c r="M42" s="10" t="s">
        <v>59</v>
      </c>
      <c r="N42" s="9" t="s">
        <v>332</v>
      </c>
      <c r="O42" s="22">
        <v>0.38</v>
      </c>
      <c r="P42" s="10" t="s">
        <v>33</v>
      </c>
      <c r="Q42" s="10" t="s">
        <v>53</v>
      </c>
      <c r="R42" s="10" t="s">
        <v>1008</v>
      </c>
      <c r="S42" s="10" t="s">
        <v>35</v>
      </c>
      <c r="T42" s="25">
        <v>20016</v>
      </c>
      <c r="U42" s="11">
        <v>42183</v>
      </c>
      <c r="V42" s="25">
        <f>YEAR(Table1[[#This Row],[Order Date]])</f>
        <v>2015</v>
      </c>
      <c r="W42" s="25">
        <f>MONTH(Table1[[#This Row],[Order Date]])</f>
        <v>6</v>
      </c>
      <c r="X42" s="25">
        <f>DAY(Table1[[#This Row],[Order Date]])</f>
        <v>28</v>
      </c>
      <c r="Y42" s="11">
        <v>42186</v>
      </c>
      <c r="Z42" s="25">
        <f>DATEDIF(Table1[[#This Row],[Order Date]],Table1[[#This Row],[Ship Date]],"D")</f>
        <v>3</v>
      </c>
      <c r="AA42" s="25">
        <v>39.626999999999995</v>
      </c>
      <c r="AB42" s="10">
        <v>11</v>
      </c>
      <c r="AC42" s="12">
        <v>325.73</v>
      </c>
      <c r="AD42" s="10" t="str">
        <f>IF(Table1[[#This Row],[Profit]]&gt;0,"Profit","loss")</f>
        <v>Profit</v>
      </c>
      <c r="AE42" s="10" t="str">
        <f>_xlfn.CONCAT(Table1[[#This Row],[Customer Name]]," ",Table1[[#This Row],[Product Name]]," ",Table1[[#This Row],[Country]])</f>
        <v>Louis Parrish Lock-Up Easel 'Spel-Binder' United States</v>
      </c>
      <c r="AF42" s="10" t="str">
        <f>LEFT(Table1[[#This Row],[Product Name]],4)</f>
        <v>Lock</v>
      </c>
    </row>
    <row r="43" spans="1:32" ht="12.75" customHeight="1" x14ac:dyDescent="0.2">
      <c r="A43" s="18">
        <v>1595</v>
      </c>
      <c r="B43" s="25">
        <v>11527</v>
      </c>
      <c r="C43" s="10" t="s">
        <v>56</v>
      </c>
      <c r="D43" s="36">
        <v>0.04</v>
      </c>
      <c r="E43" s="28">
        <v>99.23</v>
      </c>
      <c r="F43" s="32">
        <v>8.99</v>
      </c>
      <c r="G43" s="25">
        <v>349</v>
      </c>
      <c r="H43" s="10" t="s">
        <v>453</v>
      </c>
      <c r="I43" s="10" t="s">
        <v>49</v>
      </c>
      <c r="J43" s="10" t="s">
        <v>40</v>
      </c>
      <c r="K43" s="10" t="s">
        <v>41</v>
      </c>
      <c r="L43" s="10" t="s">
        <v>50</v>
      </c>
      <c r="M43" s="10" t="s">
        <v>51</v>
      </c>
      <c r="N43" s="9" t="s">
        <v>454</v>
      </c>
      <c r="O43" s="22">
        <v>0.35</v>
      </c>
      <c r="P43" s="10" t="s">
        <v>33</v>
      </c>
      <c r="Q43" s="10" t="s">
        <v>136</v>
      </c>
      <c r="R43" s="10" t="s">
        <v>362</v>
      </c>
      <c r="S43" s="10" t="s">
        <v>447</v>
      </c>
      <c r="T43" s="25">
        <v>33132</v>
      </c>
      <c r="U43" s="11">
        <v>42006</v>
      </c>
      <c r="V43" s="25">
        <f>YEAR(Table1[[#This Row],[Order Date]])</f>
        <v>2015</v>
      </c>
      <c r="W43" s="25">
        <f>MONTH(Table1[[#This Row],[Order Date]])</f>
        <v>1</v>
      </c>
      <c r="X43" s="25">
        <f>DAY(Table1[[#This Row],[Order Date]])</f>
        <v>2</v>
      </c>
      <c r="Y43" s="11">
        <v>42008</v>
      </c>
      <c r="Z43" s="25">
        <f>DATEDIF(Table1[[#This Row],[Order Date]],Table1[[#This Row],[Ship Date]],"D")</f>
        <v>2</v>
      </c>
      <c r="AA43" s="25">
        <v>1916.6757</v>
      </c>
      <c r="AB43" s="10">
        <v>54</v>
      </c>
      <c r="AC43" s="12">
        <v>5555.6</v>
      </c>
      <c r="AD43" s="10" t="str">
        <f>IF(Table1[[#This Row],[Profit]]&gt;0,"Profit","loss")</f>
        <v>Profit</v>
      </c>
      <c r="AE43" s="10" t="str">
        <f>_xlfn.CONCAT(Table1[[#This Row],[Customer Name]]," ",Table1[[#This Row],[Product Name]]," ",Table1[[#This Row],[Country]])</f>
        <v>Kim Weiss GE 48" Fluorescent Tube, Cool White Energy Saver, 34 Watts, 30/Box United States</v>
      </c>
      <c r="AF43" s="10" t="str">
        <f>LEFT(Table1[[#This Row],[Product Name]],4)</f>
        <v>GE 4</v>
      </c>
    </row>
    <row r="44" spans="1:32" ht="12.75" customHeight="1" x14ac:dyDescent="0.2">
      <c r="A44" s="18">
        <v>1617</v>
      </c>
      <c r="B44" s="25">
        <v>11712</v>
      </c>
      <c r="C44" s="10" t="s">
        <v>106</v>
      </c>
      <c r="D44" s="36">
        <v>0.06</v>
      </c>
      <c r="E44" s="28">
        <v>4.28</v>
      </c>
      <c r="F44" s="32">
        <v>0.94</v>
      </c>
      <c r="G44" s="25">
        <v>2491</v>
      </c>
      <c r="H44" s="10" t="s">
        <v>2342</v>
      </c>
      <c r="I44" s="10" t="s">
        <v>49</v>
      </c>
      <c r="J44" s="10" t="s">
        <v>114</v>
      </c>
      <c r="K44" s="10" t="s">
        <v>29</v>
      </c>
      <c r="L44" s="10" t="s">
        <v>30</v>
      </c>
      <c r="M44" s="10" t="s">
        <v>31</v>
      </c>
      <c r="N44" s="9" t="s">
        <v>1647</v>
      </c>
      <c r="O44" s="22">
        <v>0.56000000000000005</v>
      </c>
      <c r="P44" s="10" t="s">
        <v>33</v>
      </c>
      <c r="Q44" s="10" t="s">
        <v>34</v>
      </c>
      <c r="R44" s="10" t="s">
        <v>45</v>
      </c>
      <c r="S44" s="10" t="s">
        <v>663</v>
      </c>
      <c r="T44" s="25">
        <v>90045</v>
      </c>
      <c r="U44" s="11">
        <v>42120</v>
      </c>
      <c r="V44" s="25">
        <f>YEAR(Table1[[#This Row],[Order Date]])</f>
        <v>2015</v>
      </c>
      <c r="W44" s="25">
        <f>MONTH(Table1[[#This Row],[Order Date]])</f>
        <v>4</v>
      </c>
      <c r="X44" s="25">
        <f>DAY(Table1[[#This Row],[Order Date]])</f>
        <v>26</v>
      </c>
      <c r="Y44" s="11">
        <v>42122</v>
      </c>
      <c r="Z44" s="25">
        <f>DATEDIF(Table1[[#This Row],[Order Date]],Table1[[#This Row],[Ship Date]],"D")</f>
        <v>2</v>
      </c>
      <c r="AA44" s="25">
        <v>0.36999999999999922</v>
      </c>
      <c r="AB44" s="10">
        <v>9</v>
      </c>
      <c r="AC44" s="12">
        <v>38.96</v>
      </c>
      <c r="AD44" s="10" t="str">
        <f>IF(Table1[[#This Row],[Profit]]&gt;0,"Profit","loss")</f>
        <v>Profit</v>
      </c>
      <c r="AE44" s="10" t="str">
        <f>_xlfn.CONCAT(Table1[[#This Row],[Customer Name]]," ",Table1[[#This Row],[Product Name]]," ",Table1[[#This Row],[Country]])</f>
        <v>Sean N Boyer Newell 336 United States</v>
      </c>
      <c r="AF44" s="10" t="str">
        <f>LEFT(Table1[[#This Row],[Product Name]],4)</f>
        <v>Newe</v>
      </c>
    </row>
    <row r="45" spans="1:32" ht="12.75" customHeight="1" x14ac:dyDescent="0.2">
      <c r="A45" s="18">
        <v>1692</v>
      </c>
      <c r="B45" s="25">
        <v>12224</v>
      </c>
      <c r="C45" s="10" t="s">
        <v>25</v>
      </c>
      <c r="D45" s="36">
        <v>0.04</v>
      </c>
      <c r="E45" s="28">
        <v>124.49</v>
      </c>
      <c r="F45" s="32">
        <v>51.94</v>
      </c>
      <c r="G45" s="25">
        <v>1745</v>
      </c>
      <c r="H45" s="10" t="s">
        <v>1759</v>
      </c>
      <c r="I45" s="10" t="s">
        <v>39</v>
      </c>
      <c r="J45" s="10" t="s">
        <v>114</v>
      </c>
      <c r="K45" s="10" t="s">
        <v>41</v>
      </c>
      <c r="L45" s="10" t="s">
        <v>152</v>
      </c>
      <c r="M45" s="10" t="s">
        <v>121</v>
      </c>
      <c r="N45" s="9" t="s">
        <v>462</v>
      </c>
      <c r="O45" s="22">
        <v>0.63</v>
      </c>
      <c r="P45" s="10" t="s">
        <v>33</v>
      </c>
      <c r="Q45" s="10" t="s">
        <v>136</v>
      </c>
      <c r="R45" s="10" t="s">
        <v>387</v>
      </c>
      <c r="S45" s="10" t="s">
        <v>580</v>
      </c>
      <c r="T45" s="25">
        <v>30305</v>
      </c>
      <c r="U45" s="11">
        <v>42167</v>
      </c>
      <c r="V45" s="25">
        <f>YEAR(Table1[[#This Row],[Order Date]])</f>
        <v>2015</v>
      </c>
      <c r="W45" s="25">
        <f>MONTH(Table1[[#This Row],[Order Date]])</f>
        <v>6</v>
      </c>
      <c r="X45" s="25">
        <f>DAY(Table1[[#This Row],[Order Date]])</f>
        <v>12</v>
      </c>
      <c r="Y45" s="11">
        <v>42169</v>
      </c>
      <c r="Z45" s="25">
        <f>DATEDIF(Table1[[#This Row],[Order Date]],Table1[[#This Row],[Ship Date]],"D")</f>
        <v>2</v>
      </c>
      <c r="AA45" s="25">
        <v>-247.55157000000003</v>
      </c>
      <c r="AB45" s="10">
        <v>4</v>
      </c>
      <c r="AC45" s="12">
        <v>605.82000000000005</v>
      </c>
      <c r="AD45" s="10" t="str">
        <f>IF(Table1[[#This Row],[Profit]]&gt;0,"Profit","loss")</f>
        <v>loss</v>
      </c>
      <c r="AE45" s="10" t="str">
        <f>_xlfn.CONCAT(Table1[[#This Row],[Customer Name]]," ",Table1[[#This Row],[Product Name]]," ",Table1[[#This Row],[Country]])</f>
        <v>Herbert Holden Bevis 36 x 72 Conference Tables United States</v>
      </c>
      <c r="AF45" s="10" t="str">
        <f>LEFT(Table1[[#This Row],[Product Name]],4)</f>
        <v>Bevi</v>
      </c>
    </row>
    <row r="46" spans="1:32" ht="12.75" customHeight="1" x14ac:dyDescent="0.2">
      <c r="A46" s="18">
        <v>1693</v>
      </c>
      <c r="B46" s="25">
        <v>12224</v>
      </c>
      <c r="C46" s="10" t="s">
        <v>25</v>
      </c>
      <c r="D46" s="36">
        <v>0.1</v>
      </c>
      <c r="E46" s="28">
        <v>35.99</v>
      </c>
      <c r="F46" s="32">
        <v>5</v>
      </c>
      <c r="G46" s="25">
        <v>1745</v>
      </c>
      <c r="H46" s="10" t="s">
        <v>1759</v>
      </c>
      <c r="I46" s="10" t="s">
        <v>49</v>
      </c>
      <c r="J46" s="10" t="s">
        <v>114</v>
      </c>
      <c r="K46" s="10" t="s">
        <v>77</v>
      </c>
      <c r="L46" s="10" t="s">
        <v>78</v>
      </c>
      <c r="M46" s="10" t="s">
        <v>31</v>
      </c>
      <c r="N46" s="9" t="s">
        <v>1762</v>
      </c>
      <c r="O46" s="22">
        <v>0.82</v>
      </c>
      <c r="P46" s="10" t="s">
        <v>33</v>
      </c>
      <c r="Q46" s="10" t="s">
        <v>136</v>
      </c>
      <c r="R46" s="10" t="s">
        <v>387</v>
      </c>
      <c r="S46" s="10" t="s">
        <v>580</v>
      </c>
      <c r="T46" s="25">
        <v>30305</v>
      </c>
      <c r="U46" s="11">
        <v>42167</v>
      </c>
      <c r="V46" s="25">
        <f>YEAR(Table1[[#This Row],[Order Date]])</f>
        <v>2015</v>
      </c>
      <c r="W46" s="25">
        <f>MONTH(Table1[[#This Row],[Order Date]])</f>
        <v>6</v>
      </c>
      <c r="X46" s="25">
        <f>DAY(Table1[[#This Row],[Order Date]])</f>
        <v>12</v>
      </c>
      <c r="Y46" s="11">
        <v>42167</v>
      </c>
      <c r="Z46" s="25">
        <f>DATEDIF(Table1[[#This Row],[Order Date]],Table1[[#This Row],[Ship Date]],"D")</f>
        <v>0</v>
      </c>
      <c r="AA46" s="25">
        <v>-277.20924000000002</v>
      </c>
      <c r="AB46" s="10">
        <v>54</v>
      </c>
      <c r="AC46" s="12">
        <v>1569</v>
      </c>
      <c r="AD46" s="10" t="str">
        <f>IF(Table1[[#This Row],[Profit]]&gt;0,"Profit","loss")</f>
        <v>loss</v>
      </c>
      <c r="AE46" s="10" t="str">
        <f>_xlfn.CONCAT(Table1[[#This Row],[Customer Name]]," ",Table1[[#This Row],[Product Name]]," ",Table1[[#This Row],[Country]])</f>
        <v>Herbert Holden Accessory17 United States</v>
      </c>
      <c r="AF46" s="10" t="str">
        <f>LEFT(Table1[[#This Row],[Product Name]],4)</f>
        <v>Acce</v>
      </c>
    </row>
    <row r="47" spans="1:32" ht="12.75" customHeight="1" x14ac:dyDescent="0.2">
      <c r="A47" s="18">
        <v>1739</v>
      </c>
      <c r="B47" s="25">
        <v>12480</v>
      </c>
      <c r="C47" s="10" t="s">
        <v>56</v>
      </c>
      <c r="D47" s="36">
        <v>0</v>
      </c>
      <c r="E47" s="28">
        <v>137.47999999999999</v>
      </c>
      <c r="F47" s="32">
        <v>32.18</v>
      </c>
      <c r="G47" s="25">
        <v>3079</v>
      </c>
      <c r="H47" s="10" t="s">
        <v>2779</v>
      </c>
      <c r="I47" s="10" t="s">
        <v>39</v>
      </c>
      <c r="J47" s="10" t="s">
        <v>58</v>
      </c>
      <c r="K47" s="10" t="s">
        <v>41</v>
      </c>
      <c r="L47" s="10" t="s">
        <v>191</v>
      </c>
      <c r="M47" s="10" t="s">
        <v>121</v>
      </c>
      <c r="N47" s="9" t="s">
        <v>2772</v>
      </c>
      <c r="O47" s="22">
        <v>0.78</v>
      </c>
      <c r="P47" s="10" t="s">
        <v>33</v>
      </c>
      <c r="Q47" s="10" t="s">
        <v>53</v>
      </c>
      <c r="R47" s="10" t="s">
        <v>234</v>
      </c>
      <c r="S47" s="10" t="s">
        <v>1319</v>
      </c>
      <c r="T47" s="25">
        <v>19112</v>
      </c>
      <c r="U47" s="11">
        <v>42011</v>
      </c>
      <c r="V47" s="25">
        <f>YEAR(Table1[[#This Row],[Order Date]])</f>
        <v>2015</v>
      </c>
      <c r="W47" s="25">
        <f>MONTH(Table1[[#This Row],[Order Date]])</f>
        <v>1</v>
      </c>
      <c r="X47" s="25">
        <f>DAY(Table1[[#This Row],[Order Date]])</f>
        <v>7</v>
      </c>
      <c r="Y47" s="11">
        <v>42012</v>
      </c>
      <c r="Z47" s="25">
        <f>DATEDIF(Table1[[#This Row],[Order Date]],Table1[[#This Row],[Ship Date]],"D")</f>
        <v>1</v>
      </c>
      <c r="AA47" s="25">
        <v>-203.27</v>
      </c>
      <c r="AB47" s="10">
        <v>10</v>
      </c>
      <c r="AC47" s="12">
        <v>1483.76</v>
      </c>
      <c r="AD47" s="10" t="str">
        <f>IF(Table1[[#This Row],[Profit]]&gt;0,"Profit","loss")</f>
        <v>loss</v>
      </c>
      <c r="AE47" s="10" t="str">
        <f>_xlfn.CONCAT(Table1[[#This Row],[Customer Name]]," ",Table1[[#This Row],[Product Name]]," ",Table1[[#This Row],[Country]])</f>
        <v>Andrew Levine O'Sullivan Cherrywood Estates Traditional Barrister Bookcase United States</v>
      </c>
      <c r="AF47" s="10" t="str">
        <f>LEFT(Table1[[#This Row],[Product Name]],4)</f>
        <v>O'Su</v>
      </c>
    </row>
    <row r="48" spans="1:32" ht="12.75" customHeight="1" x14ac:dyDescent="0.2">
      <c r="A48" s="18">
        <v>1863</v>
      </c>
      <c r="B48" s="25">
        <v>13408</v>
      </c>
      <c r="C48" s="10" t="s">
        <v>106</v>
      </c>
      <c r="D48" s="36">
        <v>0.04</v>
      </c>
      <c r="E48" s="28">
        <v>60.65</v>
      </c>
      <c r="F48" s="32">
        <v>12.23</v>
      </c>
      <c r="G48" s="25">
        <v>1745</v>
      </c>
      <c r="H48" s="10" t="s">
        <v>1759</v>
      </c>
      <c r="I48" s="10" t="s">
        <v>49</v>
      </c>
      <c r="J48" s="10" t="s">
        <v>40</v>
      </c>
      <c r="K48" s="10" t="s">
        <v>41</v>
      </c>
      <c r="L48" s="10" t="s">
        <v>50</v>
      </c>
      <c r="M48" s="10" t="s">
        <v>86</v>
      </c>
      <c r="N48" s="9" t="s">
        <v>1761</v>
      </c>
      <c r="O48" s="22">
        <v>0.64</v>
      </c>
      <c r="P48" s="10" t="s">
        <v>33</v>
      </c>
      <c r="Q48" s="10" t="s">
        <v>136</v>
      </c>
      <c r="R48" s="10" t="s">
        <v>387</v>
      </c>
      <c r="S48" s="10" t="s">
        <v>580</v>
      </c>
      <c r="T48" s="25">
        <v>30305</v>
      </c>
      <c r="U48" s="11">
        <v>42049</v>
      </c>
      <c r="V48" s="25">
        <f>YEAR(Table1[[#This Row],[Order Date]])</f>
        <v>2015</v>
      </c>
      <c r="W48" s="25">
        <f>MONTH(Table1[[#This Row],[Order Date]])</f>
        <v>2</v>
      </c>
      <c r="X48" s="25">
        <f>DAY(Table1[[#This Row],[Order Date]])</f>
        <v>14</v>
      </c>
      <c r="Y48" s="11">
        <v>42051</v>
      </c>
      <c r="Z48" s="25">
        <f>DATEDIF(Table1[[#This Row],[Order Date]],Table1[[#This Row],[Ship Date]],"D")</f>
        <v>2</v>
      </c>
      <c r="AA48" s="25">
        <v>116.50629999999998</v>
      </c>
      <c r="AB48" s="10">
        <v>4</v>
      </c>
      <c r="AC48" s="12">
        <v>256.77</v>
      </c>
      <c r="AD48" s="10" t="str">
        <f>IF(Table1[[#This Row],[Profit]]&gt;0,"Profit","loss")</f>
        <v>Profit</v>
      </c>
      <c r="AE48" s="10" t="str">
        <f>_xlfn.CONCAT(Table1[[#This Row],[Customer Name]]," ",Table1[[#This Row],[Product Name]]," ",Table1[[#This Row],[Country]])</f>
        <v>Herbert Holden Tenex Traditional Chairmats for Medium Pile Carpet, Standard Lip, 36" x 48" United States</v>
      </c>
      <c r="AF48" s="10" t="str">
        <f>LEFT(Table1[[#This Row],[Product Name]],4)</f>
        <v>Tene</v>
      </c>
    </row>
    <row r="49" spans="1:32" ht="12.75" customHeight="1" x14ac:dyDescent="0.2">
      <c r="A49" s="18">
        <v>1898</v>
      </c>
      <c r="B49" s="25">
        <v>13606</v>
      </c>
      <c r="C49" s="10" t="s">
        <v>37</v>
      </c>
      <c r="D49" s="36">
        <v>7.0000000000000007E-2</v>
      </c>
      <c r="E49" s="28">
        <v>3.38</v>
      </c>
      <c r="F49" s="32">
        <v>0.85</v>
      </c>
      <c r="G49" s="25">
        <v>2382</v>
      </c>
      <c r="H49" s="10" t="s">
        <v>2246</v>
      </c>
      <c r="I49" s="10" t="s">
        <v>49</v>
      </c>
      <c r="J49" s="10" t="s">
        <v>58</v>
      </c>
      <c r="K49" s="10" t="s">
        <v>29</v>
      </c>
      <c r="L49" s="10" t="s">
        <v>30</v>
      </c>
      <c r="M49" s="10" t="s">
        <v>31</v>
      </c>
      <c r="N49" s="9" t="s">
        <v>1469</v>
      </c>
      <c r="O49" s="22">
        <v>0.48</v>
      </c>
      <c r="P49" s="10" t="s">
        <v>33</v>
      </c>
      <c r="Q49" s="10" t="s">
        <v>53</v>
      </c>
      <c r="R49" s="10" t="s">
        <v>71</v>
      </c>
      <c r="S49" s="10" t="s">
        <v>90</v>
      </c>
      <c r="T49" s="25">
        <v>10024</v>
      </c>
      <c r="U49" s="11">
        <v>42120</v>
      </c>
      <c r="V49" s="25">
        <f>YEAR(Table1[[#This Row],[Order Date]])</f>
        <v>2015</v>
      </c>
      <c r="W49" s="25">
        <f>MONTH(Table1[[#This Row],[Order Date]])</f>
        <v>4</v>
      </c>
      <c r="X49" s="25">
        <f>DAY(Table1[[#This Row],[Order Date]])</f>
        <v>26</v>
      </c>
      <c r="Y49" s="11">
        <v>42122</v>
      </c>
      <c r="Z49" s="25">
        <f>DATEDIF(Table1[[#This Row],[Order Date]],Table1[[#This Row],[Ship Date]],"D")</f>
        <v>2</v>
      </c>
      <c r="AA49" s="25">
        <v>19.04</v>
      </c>
      <c r="AB49" s="10">
        <v>34</v>
      </c>
      <c r="AC49" s="12">
        <v>109.86</v>
      </c>
      <c r="AD49" s="10" t="str">
        <f>IF(Table1[[#This Row],[Profit]]&gt;0,"Profit","loss")</f>
        <v>Profit</v>
      </c>
      <c r="AE49" s="10" t="str">
        <f>_xlfn.CONCAT(Table1[[#This Row],[Customer Name]]," ",Table1[[#This Row],[Product Name]]," ",Table1[[#This Row],[Country]])</f>
        <v>Geoffrey Saunders Avery Hi-Liter® Fluorescent Desk Style Markers United States</v>
      </c>
      <c r="AF49" s="10" t="str">
        <f>LEFT(Table1[[#This Row],[Product Name]],4)</f>
        <v>Aver</v>
      </c>
    </row>
    <row r="50" spans="1:32" ht="12.75" customHeight="1" x14ac:dyDescent="0.2">
      <c r="A50" s="18">
        <v>1917</v>
      </c>
      <c r="B50" s="25">
        <v>13735</v>
      </c>
      <c r="C50" s="10" t="s">
        <v>56</v>
      </c>
      <c r="D50" s="36">
        <v>0.02</v>
      </c>
      <c r="E50" s="28">
        <v>7.64</v>
      </c>
      <c r="F50" s="32">
        <v>1.39</v>
      </c>
      <c r="G50" s="25">
        <v>1129</v>
      </c>
      <c r="H50" s="10" t="s">
        <v>1236</v>
      </c>
      <c r="I50" s="10" t="s">
        <v>49</v>
      </c>
      <c r="J50" s="10" t="s">
        <v>40</v>
      </c>
      <c r="K50" s="10" t="s">
        <v>29</v>
      </c>
      <c r="L50" s="10" t="s">
        <v>69</v>
      </c>
      <c r="M50" s="10" t="s">
        <v>59</v>
      </c>
      <c r="N50" s="9" t="s">
        <v>1239</v>
      </c>
      <c r="O50" s="22">
        <v>0.36</v>
      </c>
      <c r="P50" s="10" t="s">
        <v>33</v>
      </c>
      <c r="Q50" s="10" t="s">
        <v>53</v>
      </c>
      <c r="R50" s="10" t="s">
        <v>193</v>
      </c>
      <c r="S50" s="10" t="s">
        <v>194</v>
      </c>
      <c r="T50" s="25">
        <v>2118</v>
      </c>
      <c r="U50" s="11">
        <v>42145</v>
      </c>
      <c r="V50" s="25">
        <f>YEAR(Table1[[#This Row],[Order Date]])</f>
        <v>2015</v>
      </c>
      <c r="W50" s="25">
        <f>MONTH(Table1[[#This Row],[Order Date]])</f>
        <v>5</v>
      </c>
      <c r="X50" s="25">
        <f>DAY(Table1[[#This Row],[Order Date]])</f>
        <v>21</v>
      </c>
      <c r="Y50" s="11">
        <v>42147</v>
      </c>
      <c r="Z50" s="25">
        <f>DATEDIF(Table1[[#This Row],[Order Date]],Table1[[#This Row],[Ship Date]],"D")</f>
        <v>2</v>
      </c>
      <c r="AA50" s="25">
        <v>117.38</v>
      </c>
      <c r="AB50" s="10">
        <v>52</v>
      </c>
      <c r="AC50" s="12">
        <v>406.91</v>
      </c>
      <c r="AD50" s="10" t="str">
        <f>IF(Table1[[#This Row],[Profit]]&gt;0,"Profit","loss")</f>
        <v>Profit</v>
      </c>
      <c r="AE50" s="10" t="str">
        <f>_xlfn.CONCAT(Table1[[#This Row],[Customer Name]]," ",Table1[[#This Row],[Product Name]]," ",Table1[[#This Row],[Country]])</f>
        <v>Pam Patton #10- 4 1/8" x 9 1/2" Security-Tint Envelopes United States</v>
      </c>
      <c r="AF50" s="10" t="str">
        <f>LEFT(Table1[[#This Row],[Product Name]],4)</f>
        <v>#10-</v>
      </c>
    </row>
    <row r="51" spans="1:32" ht="12.75" customHeight="1" x14ac:dyDescent="0.2">
      <c r="A51" s="18">
        <v>1950</v>
      </c>
      <c r="B51" s="25">
        <v>13959</v>
      </c>
      <c r="C51" s="10" t="s">
        <v>56</v>
      </c>
      <c r="D51" s="36">
        <v>0.01</v>
      </c>
      <c r="E51" s="28">
        <v>4.91</v>
      </c>
      <c r="F51" s="32">
        <v>0.5</v>
      </c>
      <c r="G51" s="25">
        <v>117</v>
      </c>
      <c r="H51" s="10" t="s">
        <v>208</v>
      </c>
      <c r="I51" s="10" t="s">
        <v>49</v>
      </c>
      <c r="J51" s="10" t="s">
        <v>40</v>
      </c>
      <c r="K51" s="10" t="s">
        <v>29</v>
      </c>
      <c r="L51" s="10" t="s">
        <v>134</v>
      </c>
      <c r="M51" s="10" t="s">
        <v>59</v>
      </c>
      <c r="N51" s="9" t="s">
        <v>163</v>
      </c>
      <c r="O51" s="22">
        <v>0.36</v>
      </c>
      <c r="P51" s="10" t="s">
        <v>33</v>
      </c>
      <c r="Q51" s="10" t="s">
        <v>34</v>
      </c>
      <c r="R51" s="10" t="s">
        <v>35</v>
      </c>
      <c r="S51" s="10" t="s">
        <v>209</v>
      </c>
      <c r="T51" s="25">
        <v>98103</v>
      </c>
      <c r="U51" s="11">
        <v>42098</v>
      </c>
      <c r="V51" s="25">
        <f>YEAR(Table1[[#This Row],[Order Date]])</f>
        <v>2015</v>
      </c>
      <c r="W51" s="25">
        <f>MONTH(Table1[[#This Row],[Order Date]])</f>
        <v>4</v>
      </c>
      <c r="X51" s="25">
        <f>DAY(Table1[[#This Row],[Order Date]])</f>
        <v>4</v>
      </c>
      <c r="Y51" s="11">
        <v>42100</v>
      </c>
      <c r="Z51" s="25">
        <f>DATEDIF(Table1[[#This Row],[Order Date]],Table1[[#This Row],[Ship Date]],"D")</f>
        <v>2</v>
      </c>
      <c r="AA51" s="25">
        <v>112.06</v>
      </c>
      <c r="AB51" s="10">
        <v>47</v>
      </c>
      <c r="AC51" s="12">
        <v>228.46</v>
      </c>
      <c r="AD51" s="10" t="str">
        <f>IF(Table1[[#This Row],[Profit]]&gt;0,"Profit","loss")</f>
        <v>Profit</v>
      </c>
      <c r="AE51" s="10" t="str">
        <f>_xlfn.CONCAT(Table1[[#This Row],[Customer Name]]," ",Table1[[#This Row],[Product Name]]," ",Table1[[#This Row],[Country]])</f>
        <v>Linda Weiss Avery 493 United States</v>
      </c>
      <c r="AF51" s="10" t="str">
        <f>LEFT(Table1[[#This Row],[Product Name]],4)</f>
        <v>Aver</v>
      </c>
    </row>
    <row r="52" spans="1:32" ht="12.75" customHeight="1" x14ac:dyDescent="0.2">
      <c r="A52" s="18">
        <v>1951</v>
      </c>
      <c r="B52" s="25">
        <v>13959</v>
      </c>
      <c r="C52" s="10" t="s">
        <v>56</v>
      </c>
      <c r="D52" s="36">
        <v>0.09</v>
      </c>
      <c r="E52" s="28">
        <v>4</v>
      </c>
      <c r="F52" s="32">
        <v>1.3</v>
      </c>
      <c r="G52" s="25">
        <v>117</v>
      </c>
      <c r="H52" s="10" t="s">
        <v>208</v>
      </c>
      <c r="I52" s="10" t="s">
        <v>27</v>
      </c>
      <c r="J52" s="10" t="s">
        <v>40</v>
      </c>
      <c r="K52" s="10" t="s">
        <v>29</v>
      </c>
      <c r="L52" s="10" t="s">
        <v>93</v>
      </c>
      <c r="M52" s="10" t="s">
        <v>31</v>
      </c>
      <c r="N52" s="9" t="s">
        <v>204</v>
      </c>
      <c r="O52" s="22">
        <v>0.37</v>
      </c>
      <c r="P52" s="10" t="s">
        <v>33</v>
      </c>
      <c r="Q52" s="10" t="s">
        <v>34</v>
      </c>
      <c r="R52" s="10" t="s">
        <v>35</v>
      </c>
      <c r="S52" s="10" t="s">
        <v>209</v>
      </c>
      <c r="T52" s="25">
        <v>98103</v>
      </c>
      <c r="U52" s="11">
        <v>42098</v>
      </c>
      <c r="V52" s="25">
        <f>YEAR(Table1[[#This Row],[Order Date]])</f>
        <v>2015</v>
      </c>
      <c r="W52" s="25">
        <f>MONTH(Table1[[#This Row],[Order Date]])</f>
        <v>4</v>
      </c>
      <c r="X52" s="25">
        <f>DAY(Table1[[#This Row],[Order Date]])</f>
        <v>4</v>
      </c>
      <c r="Y52" s="11">
        <v>42100</v>
      </c>
      <c r="Z52" s="25">
        <f>DATEDIF(Table1[[#This Row],[Order Date]],Table1[[#This Row],[Ship Date]],"D")</f>
        <v>2</v>
      </c>
      <c r="AA52" s="25">
        <v>16.79</v>
      </c>
      <c r="AB52" s="10">
        <v>19</v>
      </c>
      <c r="AC52" s="12">
        <v>77.61</v>
      </c>
      <c r="AD52" s="10" t="str">
        <f>IF(Table1[[#This Row],[Profit]]&gt;0,"Profit","loss")</f>
        <v>Profit</v>
      </c>
      <c r="AE52" s="10" t="str">
        <f>_xlfn.CONCAT(Table1[[#This Row],[Customer Name]]," ",Table1[[#This Row],[Product Name]]," ",Table1[[#This Row],[Country]])</f>
        <v>Linda Weiss EcoTones® Memo Sheets United States</v>
      </c>
      <c r="AF52" s="10" t="str">
        <f>LEFT(Table1[[#This Row],[Product Name]],4)</f>
        <v>EcoT</v>
      </c>
    </row>
    <row r="53" spans="1:32" ht="12.75" customHeight="1" x14ac:dyDescent="0.2">
      <c r="A53" s="18">
        <v>1976</v>
      </c>
      <c r="B53" s="25">
        <v>14115</v>
      </c>
      <c r="C53" s="10" t="s">
        <v>37</v>
      </c>
      <c r="D53" s="36">
        <v>0.04</v>
      </c>
      <c r="E53" s="28">
        <v>6.28</v>
      </c>
      <c r="F53" s="32">
        <v>5.41</v>
      </c>
      <c r="G53" s="25">
        <v>1682</v>
      </c>
      <c r="H53" s="10" t="s">
        <v>1684</v>
      </c>
      <c r="I53" s="10" t="s">
        <v>49</v>
      </c>
      <c r="J53" s="10" t="s">
        <v>114</v>
      </c>
      <c r="K53" s="10" t="s">
        <v>41</v>
      </c>
      <c r="L53" s="10" t="s">
        <v>50</v>
      </c>
      <c r="M53" s="10" t="s">
        <v>59</v>
      </c>
      <c r="N53" s="9" t="s">
        <v>1685</v>
      </c>
      <c r="O53" s="22">
        <v>0.53</v>
      </c>
      <c r="P53" s="10" t="s">
        <v>33</v>
      </c>
      <c r="Q53" s="10" t="s">
        <v>61</v>
      </c>
      <c r="R53" s="10" t="s">
        <v>178</v>
      </c>
      <c r="S53" s="10" t="s">
        <v>179</v>
      </c>
      <c r="T53" s="25">
        <v>60611</v>
      </c>
      <c r="U53" s="11">
        <v>42049</v>
      </c>
      <c r="V53" s="25">
        <f>YEAR(Table1[[#This Row],[Order Date]])</f>
        <v>2015</v>
      </c>
      <c r="W53" s="25">
        <f>MONTH(Table1[[#This Row],[Order Date]])</f>
        <v>2</v>
      </c>
      <c r="X53" s="25">
        <f>DAY(Table1[[#This Row],[Order Date]])</f>
        <v>14</v>
      </c>
      <c r="Y53" s="11">
        <v>42051</v>
      </c>
      <c r="Z53" s="25">
        <f>DATEDIF(Table1[[#This Row],[Order Date]],Table1[[#This Row],[Ship Date]],"D")</f>
        <v>2</v>
      </c>
      <c r="AA53" s="25">
        <v>-38.380000000000003</v>
      </c>
      <c r="AB53" s="10">
        <v>43</v>
      </c>
      <c r="AC53" s="12">
        <v>284.48</v>
      </c>
      <c r="AD53" s="10" t="str">
        <f>IF(Table1[[#This Row],[Profit]]&gt;0,"Profit","loss")</f>
        <v>loss</v>
      </c>
      <c r="AE53" s="10" t="str">
        <f>_xlfn.CONCAT(Table1[[#This Row],[Customer Name]]," ",Table1[[#This Row],[Product Name]]," ",Table1[[#This Row],[Country]])</f>
        <v>Julie Edwards Eldon® 200 Class™ Desk Accessories United States</v>
      </c>
      <c r="AF53" s="10" t="str">
        <f>LEFT(Table1[[#This Row],[Product Name]],4)</f>
        <v>Eldo</v>
      </c>
    </row>
    <row r="54" spans="1:32" ht="12.75" customHeight="1" x14ac:dyDescent="0.2">
      <c r="A54" s="18">
        <v>2045</v>
      </c>
      <c r="B54" s="25">
        <v>14596</v>
      </c>
      <c r="C54" s="10" t="s">
        <v>47</v>
      </c>
      <c r="D54" s="36">
        <v>0.01</v>
      </c>
      <c r="E54" s="28">
        <v>8.34</v>
      </c>
      <c r="F54" s="32">
        <v>0.96</v>
      </c>
      <c r="G54" s="25">
        <v>894</v>
      </c>
      <c r="H54" s="10" t="s">
        <v>1006</v>
      </c>
      <c r="I54" s="10" t="s">
        <v>49</v>
      </c>
      <c r="J54" s="10" t="s">
        <v>28</v>
      </c>
      <c r="K54" s="10" t="s">
        <v>41</v>
      </c>
      <c r="L54" s="10" t="s">
        <v>50</v>
      </c>
      <c r="M54" s="10" t="s">
        <v>31</v>
      </c>
      <c r="N54" s="9" t="s">
        <v>1007</v>
      </c>
      <c r="O54" s="22">
        <v>0.43</v>
      </c>
      <c r="P54" s="10" t="s">
        <v>33</v>
      </c>
      <c r="Q54" s="10" t="s">
        <v>53</v>
      </c>
      <c r="R54" s="10" t="s">
        <v>1008</v>
      </c>
      <c r="S54" s="10" t="s">
        <v>35</v>
      </c>
      <c r="T54" s="25">
        <v>20024</v>
      </c>
      <c r="U54" s="11">
        <v>42014</v>
      </c>
      <c r="V54" s="25">
        <f>YEAR(Table1[[#This Row],[Order Date]])</f>
        <v>2015</v>
      </c>
      <c r="W54" s="25">
        <f>MONTH(Table1[[#This Row],[Order Date]])</f>
        <v>1</v>
      </c>
      <c r="X54" s="25">
        <f>DAY(Table1[[#This Row],[Order Date]])</f>
        <v>10</v>
      </c>
      <c r="Y54" s="11">
        <v>42016</v>
      </c>
      <c r="Z54" s="25">
        <f>DATEDIF(Table1[[#This Row],[Order Date]],Table1[[#This Row],[Ship Date]],"D")</f>
        <v>2</v>
      </c>
      <c r="AA54" s="25">
        <v>29.332000000000001</v>
      </c>
      <c r="AB54" s="10">
        <v>24</v>
      </c>
      <c r="AC54" s="12">
        <v>199.12</v>
      </c>
      <c r="AD54" s="10" t="str">
        <f>IF(Table1[[#This Row],[Profit]]&gt;0,"Profit","loss")</f>
        <v>Profit</v>
      </c>
      <c r="AE54" s="10" t="str">
        <f>_xlfn.CONCAT(Table1[[#This Row],[Customer Name]]," ",Table1[[#This Row],[Product Name]]," ",Table1[[#This Row],[Country]])</f>
        <v>Gail Rankin Cole Document Clip Frames United States</v>
      </c>
      <c r="AF54" s="10" t="str">
        <f>LEFT(Table1[[#This Row],[Product Name]],4)</f>
        <v>Docu</v>
      </c>
    </row>
    <row r="55" spans="1:32" ht="12.75" customHeight="1" x14ac:dyDescent="0.2">
      <c r="A55" s="18">
        <v>2046</v>
      </c>
      <c r="B55" s="25">
        <v>14596</v>
      </c>
      <c r="C55" s="10" t="s">
        <v>47</v>
      </c>
      <c r="D55" s="36">
        <v>0.06</v>
      </c>
      <c r="E55" s="28">
        <v>3.28</v>
      </c>
      <c r="F55" s="32">
        <v>3.97</v>
      </c>
      <c r="G55" s="25">
        <v>894</v>
      </c>
      <c r="H55" s="10" t="s">
        <v>1006</v>
      </c>
      <c r="I55" s="10" t="s">
        <v>49</v>
      </c>
      <c r="J55" s="10" t="s">
        <v>28</v>
      </c>
      <c r="K55" s="10" t="s">
        <v>29</v>
      </c>
      <c r="L55" s="10" t="s">
        <v>30</v>
      </c>
      <c r="M55" s="10" t="s">
        <v>31</v>
      </c>
      <c r="N55" s="9" t="s">
        <v>1009</v>
      </c>
      <c r="O55" s="22">
        <v>0.56000000000000005</v>
      </c>
      <c r="P55" s="10" t="s">
        <v>33</v>
      </c>
      <c r="Q55" s="10" t="s">
        <v>53</v>
      </c>
      <c r="R55" s="10" t="s">
        <v>1008</v>
      </c>
      <c r="S55" s="10" t="s">
        <v>35</v>
      </c>
      <c r="T55" s="25">
        <v>20024</v>
      </c>
      <c r="U55" s="11">
        <v>42014</v>
      </c>
      <c r="V55" s="25">
        <f>YEAR(Table1[[#This Row],[Order Date]])</f>
        <v>2015</v>
      </c>
      <c r="W55" s="25">
        <f>MONTH(Table1[[#This Row],[Order Date]])</f>
        <v>1</v>
      </c>
      <c r="X55" s="25">
        <f>DAY(Table1[[#This Row],[Order Date]])</f>
        <v>10</v>
      </c>
      <c r="Y55" s="11">
        <v>42015</v>
      </c>
      <c r="Z55" s="25">
        <f>DATEDIF(Table1[[#This Row],[Order Date]],Table1[[#This Row],[Ship Date]],"D")</f>
        <v>1</v>
      </c>
      <c r="AA55" s="25">
        <v>-86</v>
      </c>
      <c r="AB55" s="10">
        <v>19</v>
      </c>
      <c r="AC55" s="12">
        <v>63.14</v>
      </c>
      <c r="AD55" s="10" t="str">
        <f>IF(Table1[[#This Row],[Profit]]&gt;0,"Profit","loss")</f>
        <v>loss</v>
      </c>
      <c r="AE55" s="10" t="str">
        <f>_xlfn.CONCAT(Table1[[#This Row],[Customer Name]]," ",Table1[[#This Row],[Product Name]]," ",Table1[[#This Row],[Country]])</f>
        <v>Gail Rankin Cole Newell 337 United States</v>
      </c>
      <c r="AF55" s="10" t="str">
        <f>LEFT(Table1[[#This Row],[Product Name]],4)</f>
        <v>Newe</v>
      </c>
    </row>
    <row r="56" spans="1:32" ht="12.75" customHeight="1" x14ac:dyDescent="0.2">
      <c r="A56" s="18">
        <v>2063</v>
      </c>
      <c r="B56" s="25">
        <v>14756</v>
      </c>
      <c r="C56" s="10" t="s">
        <v>106</v>
      </c>
      <c r="D56" s="36">
        <v>0.06</v>
      </c>
      <c r="E56" s="28">
        <v>19.23</v>
      </c>
      <c r="F56" s="32">
        <v>6.15</v>
      </c>
      <c r="G56" s="25">
        <v>3075</v>
      </c>
      <c r="H56" s="10" t="s">
        <v>2770</v>
      </c>
      <c r="I56" s="10" t="s">
        <v>49</v>
      </c>
      <c r="J56" s="10" t="s">
        <v>28</v>
      </c>
      <c r="K56" s="10" t="s">
        <v>41</v>
      </c>
      <c r="L56" s="10" t="s">
        <v>50</v>
      </c>
      <c r="M56" s="10" t="s">
        <v>51</v>
      </c>
      <c r="N56" s="9" t="s">
        <v>472</v>
      </c>
      <c r="O56" s="22">
        <v>0.44</v>
      </c>
      <c r="P56" s="10" t="s">
        <v>33</v>
      </c>
      <c r="Q56" s="10" t="s">
        <v>34</v>
      </c>
      <c r="R56" s="10" t="s">
        <v>45</v>
      </c>
      <c r="S56" s="10" t="s">
        <v>663</v>
      </c>
      <c r="T56" s="25">
        <v>90061</v>
      </c>
      <c r="U56" s="11">
        <v>42063</v>
      </c>
      <c r="V56" s="25">
        <f>YEAR(Table1[[#This Row],[Order Date]])</f>
        <v>2015</v>
      </c>
      <c r="W56" s="25">
        <f>MONTH(Table1[[#This Row],[Order Date]])</f>
        <v>2</v>
      </c>
      <c r="X56" s="25">
        <f>DAY(Table1[[#This Row],[Order Date]])</f>
        <v>28</v>
      </c>
      <c r="Y56" s="11">
        <v>42063</v>
      </c>
      <c r="Z56" s="25">
        <f>DATEDIF(Table1[[#This Row],[Order Date]],Table1[[#This Row],[Ship Date]],"D")</f>
        <v>0</v>
      </c>
      <c r="AA56" s="25">
        <v>-25.38</v>
      </c>
      <c r="AB56" s="10">
        <v>4</v>
      </c>
      <c r="AC56" s="12">
        <v>84.6</v>
      </c>
      <c r="AD56" s="10" t="str">
        <f>IF(Table1[[#This Row],[Profit]]&gt;0,"Profit","loss")</f>
        <v>loss</v>
      </c>
      <c r="AE56" s="10" t="str">
        <f>_xlfn.CONCAT(Table1[[#This Row],[Customer Name]]," ",Table1[[#This Row],[Product Name]]," ",Table1[[#This Row],[Country]])</f>
        <v>Gordon Brandt Executive Impressions 13" Clairmont Wall Clock United States</v>
      </c>
      <c r="AF56" s="10" t="str">
        <f>LEFT(Table1[[#This Row],[Product Name]],4)</f>
        <v>Exec</v>
      </c>
    </row>
    <row r="57" spans="1:32" ht="12.75" customHeight="1" x14ac:dyDescent="0.2">
      <c r="A57" s="18">
        <v>2065</v>
      </c>
      <c r="B57" s="25">
        <v>14785</v>
      </c>
      <c r="C57" s="10" t="s">
        <v>25</v>
      </c>
      <c r="D57" s="36">
        <v>0.08</v>
      </c>
      <c r="E57" s="28">
        <v>4.91</v>
      </c>
      <c r="F57" s="32">
        <v>0.5</v>
      </c>
      <c r="G57" s="25">
        <v>2491</v>
      </c>
      <c r="H57" s="10" t="s">
        <v>2342</v>
      </c>
      <c r="I57" s="10" t="s">
        <v>49</v>
      </c>
      <c r="J57" s="10" t="s">
        <v>114</v>
      </c>
      <c r="K57" s="10" t="s">
        <v>29</v>
      </c>
      <c r="L57" s="10" t="s">
        <v>134</v>
      </c>
      <c r="M57" s="10" t="s">
        <v>59</v>
      </c>
      <c r="N57" s="9" t="s">
        <v>163</v>
      </c>
      <c r="O57" s="22">
        <v>0.36</v>
      </c>
      <c r="P57" s="10" t="s">
        <v>33</v>
      </c>
      <c r="Q57" s="10" t="s">
        <v>34</v>
      </c>
      <c r="R57" s="10" t="s">
        <v>45</v>
      </c>
      <c r="S57" s="10" t="s">
        <v>663</v>
      </c>
      <c r="T57" s="25">
        <v>90045</v>
      </c>
      <c r="U57" s="11">
        <v>42103</v>
      </c>
      <c r="V57" s="25">
        <f>YEAR(Table1[[#This Row],[Order Date]])</f>
        <v>2015</v>
      </c>
      <c r="W57" s="25">
        <f>MONTH(Table1[[#This Row],[Order Date]])</f>
        <v>4</v>
      </c>
      <c r="X57" s="25">
        <f>DAY(Table1[[#This Row],[Order Date]])</f>
        <v>9</v>
      </c>
      <c r="Y57" s="11">
        <v>42103</v>
      </c>
      <c r="Z57" s="25">
        <f>DATEDIF(Table1[[#This Row],[Order Date]],Table1[[#This Row],[Ship Date]],"D")</f>
        <v>0</v>
      </c>
      <c r="AA57" s="25">
        <v>31.751999999999999</v>
      </c>
      <c r="AB57" s="10">
        <v>36</v>
      </c>
      <c r="AC57" s="12">
        <v>170.75</v>
      </c>
      <c r="AD57" s="10" t="str">
        <f>IF(Table1[[#This Row],[Profit]]&gt;0,"Profit","loss")</f>
        <v>Profit</v>
      </c>
      <c r="AE57" s="10" t="str">
        <f>_xlfn.CONCAT(Table1[[#This Row],[Customer Name]]," ",Table1[[#This Row],[Product Name]]," ",Table1[[#This Row],[Country]])</f>
        <v>Sean N Boyer Avery 493 United States</v>
      </c>
      <c r="AF57" s="10" t="str">
        <f>LEFT(Table1[[#This Row],[Product Name]],4)</f>
        <v>Aver</v>
      </c>
    </row>
    <row r="58" spans="1:32" ht="12.75" customHeight="1" x14ac:dyDescent="0.2">
      <c r="A58" s="18">
        <v>2066</v>
      </c>
      <c r="B58" s="25">
        <v>14785</v>
      </c>
      <c r="C58" s="10" t="s">
        <v>25</v>
      </c>
      <c r="D58" s="36">
        <v>0.02</v>
      </c>
      <c r="E58" s="28">
        <v>28.15</v>
      </c>
      <c r="F58" s="32">
        <v>6.17</v>
      </c>
      <c r="G58" s="25">
        <v>2491</v>
      </c>
      <c r="H58" s="10" t="s">
        <v>2342</v>
      </c>
      <c r="I58" s="10" t="s">
        <v>49</v>
      </c>
      <c r="J58" s="10" t="s">
        <v>114</v>
      </c>
      <c r="K58" s="10" t="s">
        <v>29</v>
      </c>
      <c r="L58" s="10" t="s">
        <v>30</v>
      </c>
      <c r="M58" s="10" t="s">
        <v>51</v>
      </c>
      <c r="N58" s="9" t="s">
        <v>2337</v>
      </c>
      <c r="O58" s="22">
        <v>0.55000000000000004</v>
      </c>
      <c r="P58" s="10" t="s">
        <v>33</v>
      </c>
      <c r="Q58" s="10" t="s">
        <v>34</v>
      </c>
      <c r="R58" s="10" t="s">
        <v>45</v>
      </c>
      <c r="S58" s="10" t="s">
        <v>663</v>
      </c>
      <c r="T58" s="25">
        <v>90045</v>
      </c>
      <c r="U58" s="11">
        <v>42103</v>
      </c>
      <c r="V58" s="25">
        <f>YEAR(Table1[[#This Row],[Order Date]])</f>
        <v>2015</v>
      </c>
      <c r="W58" s="25">
        <f>MONTH(Table1[[#This Row],[Order Date]])</f>
        <v>4</v>
      </c>
      <c r="X58" s="25">
        <f>DAY(Table1[[#This Row],[Order Date]])</f>
        <v>9</v>
      </c>
      <c r="Y58" s="11">
        <v>42104</v>
      </c>
      <c r="Z58" s="25">
        <f>DATEDIF(Table1[[#This Row],[Order Date]],Table1[[#This Row],[Ship Date]],"D")</f>
        <v>1</v>
      </c>
      <c r="AA58" s="25">
        <v>117.208</v>
      </c>
      <c r="AB58" s="10">
        <v>45</v>
      </c>
      <c r="AC58" s="12">
        <v>1339.42</v>
      </c>
      <c r="AD58" s="10" t="str">
        <f>IF(Table1[[#This Row],[Profit]]&gt;0,"Profit","loss")</f>
        <v>Profit</v>
      </c>
      <c r="AE58" s="10" t="str">
        <f>_xlfn.CONCAT(Table1[[#This Row],[Customer Name]]," ",Table1[[#This Row],[Product Name]]," ",Table1[[#This Row],[Country]])</f>
        <v>Sean N Boyer Boston Model 1800 Electric Pencil Sharpener, Gray United States</v>
      </c>
      <c r="AF58" s="10" t="str">
        <f>LEFT(Table1[[#This Row],[Product Name]],4)</f>
        <v>Bost</v>
      </c>
    </row>
    <row r="59" spans="1:32" ht="12.75" customHeight="1" x14ac:dyDescent="0.2">
      <c r="A59" s="18">
        <v>2296</v>
      </c>
      <c r="B59" s="25">
        <v>16547</v>
      </c>
      <c r="C59" s="10" t="s">
        <v>37</v>
      </c>
      <c r="D59" s="36">
        <v>0.09</v>
      </c>
      <c r="E59" s="28">
        <v>355.98</v>
      </c>
      <c r="F59" s="32">
        <v>58.92</v>
      </c>
      <c r="G59" s="25">
        <v>2498</v>
      </c>
      <c r="H59" s="10" t="s">
        <v>2344</v>
      </c>
      <c r="I59" s="10" t="s">
        <v>39</v>
      </c>
      <c r="J59" s="10" t="s">
        <v>28</v>
      </c>
      <c r="K59" s="10" t="s">
        <v>41</v>
      </c>
      <c r="L59" s="10" t="s">
        <v>42</v>
      </c>
      <c r="M59" s="10" t="s">
        <v>43</v>
      </c>
      <c r="N59" s="9" t="s">
        <v>1294</v>
      </c>
      <c r="O59" s="22">
        <v>0.64</v>
      </c>
      <c r="P59" s="10" t="s">
        <v>33</v>
      </c>
      <c r="Q59" s="10" t="s">
        <v>34</v>
      </c>
      <c r="R59" s="10" t="s">
        <v>45</v>
      </c>
      <c r="S59" s="10" t="s">
        <v>1732</v>
      </c>
      <c r="T59" s="25">
        <v>92024</v>
      </c>
      <c r="U59" s="11">
        <v>42053</v>
      </c>
      <c r="V59" s="25">
        <f>YEAR(Table1[[#This Row],[Order Date]])</f>
        <v>2015</v>
      </c>
      <c r="W59" s="25">
        <f>MONTH(Table1[[#This Row],[Order Date]])</f>
        <v>2</v>
      </c>
      <c r="X59" s="25">
        <f>DAY(Table1[[#This Row],[Order Date]])</f>
        <v>18</v>
      </c>
      <c r="Y59" s="11">
        <v>42055</v>
      </c>
      <c r="Z59" s="25">
        <f>DATEDIF(Table1[[#This Row],[Order Date]],Table1[[#This Row],[Ship Date]],"D")</f>
        <v>2</v>
      </c>
      <c r="AA59" s="25">
        <v>1240.25</v>
      </c>
      <c r="AB59" s="10">
        <v>30</v>
      </c>
      <c r="AC59" s="12">
        <v>10554.63</v>
      </c>
      <c r="AD59" s="10" t="str">
        <f>IF(Table1[[#This Row],[Profit]]&gt;0,"Profit","loss")</f>
        <v>Profit</v>
      </c>
      <c r="AE59" s="10" t="str">
        <f>_xlfn.CONCAT(Table1[[#This Row],[Customer Name]]," ",Table1[[#This Row],[Product Name]]," ",Table1[[#This Row],[Country]])</f>
        <v>Arlene Long Hon 4700 Series Mobuis™ Mid-Back Task Chairs with Adjustable Arms United States</v>
      </c>
      <c r="AF59" s="10" t="str">
        <f>LEFT(Table1[[#This Row],[Product Name]],4)</f>
        <v xml:space="preserve">Hon </v>
      </c>
    </row>
    <row r="60" spans="1:32" ht="12.75" customHeight="1" x14ac:dyDescent="0.2">
      <c r="A60" s="18">
        <v>2297</v>
      </c>
      <c r="B60" s="25">
        <v>16547</v>
      </c>
      <c r="C60" s="10" t="s">
        <v>37</v>
      </c>
      <c r="D60" s="36">
        <v>0.04</v>
      </c>
      <c r="E60" s="28">
        <v>218.75</v>
      </c>
      <c r="F60" s="32">
        <v>69.64</v>
      </c>
      <c r="G60" s="25">
        <v>2498</v>
      </c>
      <c r="H60" s="10" t="s">
        <v>2344</v>
      </c>
      <c r="I60" s="10" t="s">
        <v>39</v>
      </c>
      <c r="J60" s="10" t="s">
        <v>28</v>
      </c>
      <c r="K60" s="10" t="s">
        <v>41</v>
      </c>
      <c r="L60" s="10" t="s">
        <v>152</v>
      </c>
      <c r="M60" s="10" t="s">
        <v>121</v>
      </c>
      <c r="N60" s="9" t="s">
        <v>655</v>
      </c>
      <c r="O60" s="22">
        <v>0.77</v>
      </c>
      <c r="P60" s="10" t="s">
        <v>33</v>
      </c>
      <c r="Q60" s="10" t="s">
        <v>34</v>
      </c>
      <c r="R60" s="10" t="s">
        <v>45</v>
      </c>
      <c r="S60" s="10" t="s">
        <v>1732</v>
      </c>
      <c r="T60" s="25">
        <v>92024</v>
      </c>
      <c r="U60" s="11">
        <v>42053</v>
      </c>
      <c r="V60" s="25">
        <f>YEAR(Table1[[#This Row],[Order Date]])</f>
        <v>2015</v>
      </c>
      <c r="W60" s="25">
        <f>MONTH(Table1[[#This Row],[Order Date]])</f>
        <v>2</v>
      </c>
      <c r="X60" s="25">
        <f>DAY(Table1[[#This Row],[Order Date]])</f>
        <v>18</v>
      </c>
      <c r="Y60" s="11">
        <v>42053</v>
      </c>
      <c r="Z60" s="25">
        <f>DATEDIF(Table1[[#This Row],[Order Date]],Table1[[#This Row],[Ship Date]],"D")</f>
        <v>0</v>
      </c>
      <c r="AA60" s="25">
        <v>-533.23200000000008</v>
      </c>
      <c r="AB60" s="10">
        <v>8</v>
      </c>
      <c r="AC60" s="12">
        <v>1749.64</v>
      </c>
      <c r="AD60" s="10" t="str">
        <f>IF(Table1[[#This Row],[Profit]]&gt;0,"Profit","loss")</f>
        <v>loss</v>
      </c>
      <c r="AE60" s="10" t="str">
        <f>_xlfn.CONCAT(Table1[[#This Row],[Customer Name]]," ",Table1[[#This Row],[Product Name]]," ",Table1[[#This Row],[Country]])</f>
        <v>Arlene Long BoxOffice By Design Rectangular and Half-Moon Meeting Room Tables United States</v>
      </c>
      <c r="AF60" s="10" t="str">
        <f>LEFT(Table1[[#This Row],[Product Name]],4)</f>
        <v>BoxO</v>
      </c>
    </row>
    <row r="61" spans="1:32" ht="12.75" customHeight="1" x14ac:dyDescent="0.2">
      <c r="A61" s="18">
        <v>2314</v>
      </c>
      <c r="B61" s="25">
        <v>16676</v>
      </c>
      <c r="C61" s="10" t="s">
        <v>25</v>
      </c>
      <c r="D61" s="36">
        <v>7.0000000000000007E-2</v>
      </c>
      <c r="E61" s="28">
        <v>28.99</v>
      </c>
      <c r="F61" s="32">
        <v>8.59</v>
      </c>
      <c r="G61" s="25">
        <v>2882</v>
      </c>
      <c r="H61" s="10" t="s">
        <v>2632</v>
      </c>
      <c r="I61" s="10" t="s">
        <v>49</v>
      </c>
      <c r="J61" s="10" t="s">
        <v>114</v>
      </c>
      <c r="K61" s="10" t="s">
        <v>77</v>
      </c>
      <c r="L61" s="10" t="s">
        <v>78</v>
      </c>
      <c r="M61" s="10" t="s">
        <v>86</v>
      </c>
      <c r="N61" s="9" t="s">
        <v>2045</v>
      </c>
      <c r="O61" s="22">
        <v>0.56000000000000005</v>
      </c>
      <c r="P61" s="10" t="s">
        <v>33</v>
      </c>
      <c r="Q61" s="10" t="s">
        <v>136</v>
      </c>
      <c r="R61" s="10" t="s">
        <v>322</v>
      </c>
      <c r="S61" s="10" t="s">
        <v>390</v>
      </c>
      <c r="T61" s="25">
        <v>28206</v>
      </c>
      <c r="U61" s="11">
        <v>42082</v>
      </c>
      <c r="V61" s="25">
        <f>YEAR(Table1[[#This Row],[Order Date]])</f>
        <v>2015</v>
      </c>
      <c r="W61" s="25">
        <f>MONTH(Table1[[#This Row],[Order Date]])</f>
        <v>3</v>
      </c>
      <c r="X61" s="25">
        <f>DAY(Table1[[#This Row],[Order Date]])</f>
        <v>19</v>
      </c>
      <c r="Y61" s="11">
        <v>42082</v>
      </c>
      <c r="Z61" s="25">
        <f>DATEDIF(Table1[[#This Row],[Order Date]],Table1[[#This Row],[Ship Date]],"D")</f>
        <v>0</v>
      </c>
      <c r="AA61" s="25">
        <v>-16.063740000000003</v>
      </c>
      <c r="AB61" s="10">
        <v>39</v>
      </c>
      <c r="AC61" s="12">
        <v>936.8</v>
      </c>
      <c r="AD61" s="10" t="str">
        <f>IF(Table1[[#This Row],[Profit]]&gt;0,"Profit","loss")</f>
        <v>loss</v>
      </c>
      <c r="AE61" s="10" t="str">
        <f>_xlfn.CONCAT(Table1[[#This Row],[Customer Name]]," ",Table1[[#This Row],[Product Name]]," ",Table1[[#This Row],[Country]])</f>
        <v>Andrew Gonzalez SouthWestern Bell FA970 Digital Answering Machine with Time/Day Stamp United States</v>
      </c>
      <c r="AF61" s="10" t="str">
        <f>LEFT(Table1[[#This Row],[Product Name]],4)</f>
        <v>Sout</v>
      </c>
    </row>
    <row r="62" spans="1:32" ht="12.75" customHeight="1" x14ac:dyDescent="0.2">
      <c r="A62" s="18">
        <v>2368</v>
      </c>
      <c r="B62" s="25">
        <v>17155</v>
      </c>
      <c r="C62" s="10" t="s">
        <v>56</v>
      </c>
      <c r="D62" s="36">
        <v>0</v>
      </c>
      <c r="E62" s="28">
        <v>6.88</v>
      </c>
      <c r="F62" s="32">
        <v>2</v>
      </c>
      <c r="G62" s="25">
        <v>553</v>
      </c>
      <c r="H62" s="10" t="s">
        <v>661</v>
      </c>
      <c r="I62" s="10" t="s">
        <v>27</v>
      </c>
      <c r="J62" s="10" t="s">
        <v>40</v>
      </c>
      <c r="K62" s="10" t="s">
        <v>29</v>
      </c>
      <c r="L62" s="10" t="s">
        <v>93</v>
      </c>
      <c r="M62" s="10" t="s">
        <v>31</v>
      </c>
      <c r="N62" s="9" t="s">
        <v>662</v>
      </c>
      <c r="O62" s="22">
        <v>0.39</v>
      </c>
      <c r="P62" s="10" t="s">
        <v>33</v>
      </c>
      <c r="Q62" s="10" t="s">
        <v>34</v>
      </c>
      <c r="R62" s="10" t="s">
        <v>45</v>
      </c>
      <c r="S62" s="10" t="s">
        <v>663</v>
      </c>
      <c r="T62" s="25">
        <v>90008</v>
      </c>
      <c r="U62" s="11">
        <v>42032</v>
      </c>
      <c r="V62" s="25">
        <f>YEAR(Table1[[#This Row],[Order Date]])</f>
        <v>2015</v>
      </c>
      <c r="W62" s="25">
        <f>MONTH(Table1[[#This Row],[Order Date]])</f>
        <v>1</v>
      </c>
      <c r="X62" s="25">
        <f>DAY(Table1[[#This Row],[Order Date]])</f>
        <v>28</v>
      </c>
      <c r="Y62" s="11">
        <v>42033</v>
      </c>
      <c r="Z62" s="25">
        <f>DATEDIF(Table1[[#This Row],[Order Date]],Table1[[#This Row],[Ship Date]],"D")</f>
        <v>1</v>
      </c>
      <c r="AA62" s="25">
        <v>34.068000000000005</v>
      </c>
      <c r="AB62" s="10">
        <v>36</v>
      </c>
      <c r="AC62" s="12">
        <v>267.52999999999997</v>
      </c>
      <c r="AD62" s="10" t="str">
        <f>IF(Table1[[#This Row],[Profit]]&gt;0,"Profit","loss")</f>
        <v>Profit</v>
      </c>
      <c r="AE62" s="10" t="str">
        <f>_xlfn.CONCAT(Table1[[#This Row],[Customer Name]]," ",Table1[[#This Row],[Product Name]]," ",Table1[[#This Row],[Country]])</f>
        <v>Kristine Connolly Adams Phone Message Book, 200 Message Capacity, 8 1/16” x 11” United States</v>
      </c>
      <c r="AF62" s="10" t="str">
        <f>LEFT(Table1[[#This Row],[Product Name]],4)</f>
        <v>Adam</v>
      </c>
    </row>
    <row r="63" spans="1:32" ht="12.75" customHeight="1" x14ac:dyDescent="0.2">
      <c r="A63" s="18">
        <v>2408</v>
      </c>
      <c r="B63" s="25">
        <v>17446</v>
      </c>
      <c r="C63" s="10" t="s">
        <v>47</v>
      </c>
      <c r="D63" s="36">
        <v>0</v>
      </c>
      <c r="E63" s="28">
        <v>8.34</v>
      </c>
      <c r="F63" s="32">
        <v>2.64</v>
      </c>
      <c r="G63" s="25">
        <v>349</v>
      </c>
      <c r="H63" s="10" t="s">
        <v>453</v>
      </c>
      <c r="I63" s="10" t="s">
        <v>27</v>
      </c>
      <c r="J63" s="10" t="s">
        <v>40</v>
      </c>
      <c r="K63" s="10" t="s">
        <v>29</v>
      </c>
      <c r="L63" s="10" t="s">
        <v>174</v>
      </c>
      <c r="M63" s="10" t="s">
        <v>51</v>
      </c>
      <c r="N63" s="9" t="s">
        <v>358</v>
      </c>
      <c r="O63" s="22">
        <v>0.59</v>
      </c>
      <c r="P63" s="10" t="s">
        <v>33</v>
      </c>
      <c r="Q63" s="10" t="s">
        <v>136</v>
      </c>
      <c r="R63" s="10" t="s">
        <v>362</v>
      </c>
      <c r="S63" s="10" t="s">
        <v>447</v>
      </c>
      <c r="T63" s="25">
        <v>33132</v>
      </c>
      <c r="U63" s="11">
        <v>42164</v>
      </c>
      <c r="V63" s="25">
        <f>YEAR(Table1[[#This Row],[Order Date]])</f>
        <v>2015</v>
      </c>
      <c r="W63" s="25">
        <f>MONTH(Table1[[#This Row],[Order Date]])</f>
        <v>6</v>
      </c>
      <c r="X63" s="25">
        <f>DAY(Table1[[#This Row],[Order Date]])</f>
        <v>9</v>
      </c>
      <c r="Y63" s="11">
        <v>42166</v>
      </c>
      <c r="Z63" s="25">
        <f>DATEDIF(Table1[[#This Row],[Order Date]],Table1[[#This Row],[Ship Date]],"D")</f>
        <v>2</v>
      </c>
      <c r="AA63" s="25">
        <v>5.8624999999999998</v>
      </c>
      <c r="AB63" s="10">
        <v>23</v>
      </c>
      <c r="AC63" s="12">
        <v>212.89</v>
      </c>
      <c r="AD63" s="10" t="str">
        <f>IF(Table1[[#This Row],[Profit]]&gt;0,"Profit","loss")</f>
        <v>Profit</v>
      </c>
      <c r="AE63" s="10" t="str">
        <f>_xlfn.CONCAT(Table1[[#This Row],[Customer Name]]," ",Table1[[#This Row],[Product Name]]," ",Table1[[#This Row],[Country]])</f>
        <v>Kim Weiss Acme® Elite Stainless Steel Scissors United States</v>
      </c>
      <c r="AF63" s="10" t="str">
        <f>LEFT(Table1[[#This Row],[Product Name]],4)</f>
        <v>Acme</v>
      </c>
    </row>
    <row r="64" spans="1:32" ht="12.75" customHeight="1" x14ac:dyDescent="0.2">
      <c r="A64" s="18">
        <v>2428</v>
      </c>
      <c r="B64" s="25">
        <v>17636</v>
      </c>
      <c r="C64" s="10" t="s">
        <v>106</v>
      </c>
      <c r="D64" s="36">
        <v>0.03</v>
      </c>
      <c r="E64" s="28">
        <v>2.94</v>
      </c>
      <c r="F64" s="32">
        <v>0.96</v>
      </c>
      <c r="G64" s="25">
        <v>962</v>
      </c>
      <c r="H64" s="10" t="s">
        <v>1079</v>
      </c>
      <c r="I64" s="10" t="s">
        <v>49</v>
      </c>
      <c r="J64" s="10" t="s">
        <v>40</v>
      </c>
      <c r="K64" s="10" t="s">
        <v>29</v>
      </c>
      <c r="L64" s="10" t="s">
        <v>30</v>
      </c>
      <c r="M64" s="10" t="s">
        <v>31</v>
      </c>
      <c r="N64" s="9" t="s">
        <v>599</v>
      </c>
      <c r="O64" s="22">
        <v>0.57999999999999996</v>
      </c>
      <c r="P64" s="10" t="s">
        <v>33</v>
      </c>
      <c r="Q64" s="10" t="s">
        <v>61</v>
      </c>
      <c r="R64" s="10" t="s">
        <v>178</v>
      </c>
      <c r="S64" s="10" t="s">
        <v>179</v>
      </c>
      <c r="T64" s="25">
        <v>60610</v>
      </c>
      <c r="U64" s="11">
        <v>42039</v>
      </c>
      <c r="V64" s="25">
        <f>YEAR(Table1[[#This Row],[Order Date]])</f>
        <v>2015</v>
      </c>
      <c r="W64" s="25">
        <f>MONTH(Table1[[#This Row],[Order Date]])</f>
        <v>2</v>
      </c>
      <c r="X64" s="25">
        <f>DAY(Table1[[#This Row],[Order Date]])</f>
        <v>4</v>
      </c>
      <c r="Y64" s="11">
        <v>42043</v>
      </c>
      <c r="Z64" s="25">
        <f>DATEDIF(Table1[[#This Row],[Order Date]],Table1[[#This Row],[Ship Date]],"D")</f>
        <v>4</v>
      </c>
      <c r="AA64" s="25">
        <v>-4.2</v>
      </c>
      <c r="AB64" s="10">
        <v>2</v>
      </c>
      <c r="AC64" s="12">
        <v>7.01</v>
      </c>
      <c r="AD64" s="10" t="str">
        <f>IF(Table1[[#This Row],[Profit]]&gt;0,"Profit","loss")</f>
        <v>loss</v>
      </c>
      <c r="AE64" s="10" t="str">
        <f>_xlfn.CONCAT(Table1[[#This Row],[Customer Name]]," ",Table1[[#This Row],[Product Name]]," ",Table1[[#This Row],[Country]])</f>
        <v>Yvonne Clarke Newell 343 United States</v>
      </c>
      <c r="AF64" s="10" t="str">
        <f>LEFT(Table1[[#This Row],[Product Name]],4)</f>
        <v>Newe</v>
      </c>
    </row>
    <row r="65" spans="1:32" ht="12.75" customHeight="1" x14ac:dyDescent="0.2">
      <c r="A65" s="18">
        <v>2571</v>
      </c>
      <c r="B65" s="25">
        <v>18561</v>
      </c>
      <c r="C65" s="10" t="s">
        <v>37</v>
      </c>
      <c r="D65" s="36">
        <v>0.02</v>
      </c>
      <c r="E65" s="28">
        <v>4.13</v>
      </c>
      <c r="F65" s="32">
        <v>6.89</v>
      </c>
      <c r="G65" s="25">
        <v>1745</v>
      </c>
      <c r="H65" s="10" t="s">
        <v>1759</v>
      </c>
      <c r="I65" s="10" t="s">
        <v>49</v>
      </c>
      <c r="J65" s="10" t="s">
        <v>40</v>
      </c>
      <c r="K65" s="10" t="s">
        <v>29</v>
      </c>
      <c r="L65" s="10" t="s">
        <v>134</v>
      </c>
      <c r="M65" s="10" t="s">
        <v>59</v>
      </c>
      <c r="N65" s="9" t="s">
        <v>1760</v>
      </c>
      <c r="O65" s="22">
        <v>0.39</v>
      </c>
      <c r="P65" s="10" t="s">
        <v>33</v>
      </c>
      <c r="Q65" s="10" t="s">
        <v>136</v>
      </c>
      <c r="R65" s="10" t="s">
        <v>387</v>
      </c>
      <c r="S65" s="10" t="s">
        <v>580</v>
      </c>
      <c r="T65" s="25">
        <v>30305</v>
      </c>
      <c r="U65" s="11">
        <v>42013</v>
      </c>
      <c r="V65" s="25">
        <f>YEAR(Table1[[#This Row],[Order Date]])</f>
        <v>2015</v>
      </c>
      <c r="W65" s="25">
        <f>MONTH(Table1[[#This Row],[Order Date]])</f>
        <v>1</v>
      </c>
      <c r="X65" s="25">
        <f>DAY(Table1[[#This Row],[Order Date]])</f>
        <v>9</v>
      </c>
      <c r="Y65" s="11">
        <v>42014</v>
      </c>
      <c r="Z65" s="25">
        <f>DATEDIF(Table1[[#This Row],[Order Date]],Table1[[#This Row],[Ship Date]],"D")</f>
        <v>1</v>
      </c>
      <c r="AA65" s="25">
        <v>-51.736999999999995</v>
      </c>
      <c r="AB65" s="10">
        <v>9</v>
      </c>
      <c r="AC65" s="12">
        <v>45.87</v>
      </c>
      <c r="AD65" s="10" t="str">
        <f>IF(Table1[[#This Row],[Profit]]&gt;0,"Profit","loss")</f>
        <v>loss</v>
      </c>
      <c r="AE65" s="10" t="str">
        <f>_xlfn.CONCAT(Table1[[#This Row],[Customer Name]]," ",Table1[[#This Row],[Product Name]]," ",Table1[[#This Row],[Country]])</f>
        <v>Herbert Holden Avery 05222 Permanent Self-Adhesive File Folder Labels for Typewriters, on Rolls, White, 250/Roll United States</v>
      </c>
      <c r="AF65" s="10" t="str">
        <f>LEFT(Table1[[#This Row],[Product Name]],4)</f>
        <v>Aver</v>
      </c>
    </row>
    <row r="66" spans="1:32" ht="12.75" customHeight="1" x14ac:dyDescent="0.2">
      <c r="A66" s="18">
        <v>2628</v>
      </c>
      <c r="B66" s="25">
        <v>19042</v>
      </c>
      <c r="C66" s="10" t="s">
        <v>47</v>
      </c>
      <c r="D66" s="36">
        <v>7.0000000000000007E-2</v>
      </c>
      <c r="E66" s="28">
        <v>40.98</v>
      </c>
      <c r="F66" s="32">
        <v>7.47</v>
      </c>
      <c r="G66" s="25">
        <v>1280</v>
      </c>
      <c r="H66" s="10" t="s">
        <v>1375</v>
      </c>
      <c r="I66" s="10" t="s">
        <v>49</v>
      </c>
      <c r="J66" s="10" t="s">
        <v>28</v>
      </c>
      <c r="K66" s="10" t="s">
        <v>29</v>
      </c>
      <c r="L66" s="10" t="s">
        <v>109</v>
      </c>
      <c r="M66" s="10" t="s">
        <v>59</v>
      </c>
      <c r="N66" s="9" t="s">
        <v>1373</v>
      </c>
      <c r="O66" s="22">
        <v>0.37</v>
      </c>
      <c r="P66" s="10" t="s">
        <v>33</v>
      </c>
      <c r="Q66" s="10" t="s">
        <v>34</v>
      </c>
      <c r="R66" s="10" t="s">
        <v>35</v>
      </c>
      <c r="S66" s="10" t="s">
        <v>209</v>
      </c>
      <c r="T66" s="25">
        <v>98119</v>
      </c>
      <c r="U66" s="11">
        <v>42064</v>
      </c>
      <c r="V66" s="25">
        <f>YEAR(Table1[[#This Row],[Order Date]])</f>
        <v>2015</v>
      </c>
      <c r="W66" s="25">
        <f>MONTH(Table1[[#This Row],[Order Date]])</f>
        <v>3</v>
      </c>
      <c r="X66" s="25">
        <f>DAY(Table1[[#This Row],[Order Date]])</f>
        <v>1</v>
      </c>
      <c r="Y66" s="11">
        <v>42065</v>
      </c>
      <c r="Z66" s="25">
        <f>DATEDIF(Table1[[#This Row],[Order Date]],Table1[[#This Row],[Ship Date]],"D")</f>
        <v>1</v>
      </c>
      <c r="AA66" s="25">
        <v>54.901500000000006</v>
      </c>
      <c r="AB66" s="10">
        <v>8</v>
      </c>
      <c r="AC66" s="12">
        <v>327.61</v>
      </c>
      <c r="AD66" s="10" t="str">
        <f>IF(Table1[[#This Row],[Profit]]&gt;0,"Profit","loss")</f>
        <v>Profit</v>
      </c>
      <c r="AE66" s="10" t="str">
        <f>_xlfn.CONCAT(Table1[[#This Row],[Customer Name]]," ",Table1[[#This Row],[Product Name]]," ",Table1[[#This Row],[Country]])</f>
        <v>Harold Albright Wilson Jones Ledger-Size, Piano-Hinge Binder, 2", Blue United States</v>
      </c>
      <c r="AF66" s="10" t="str">
        <f>LEFT(Table1[[#This Row],[Product Name]],4)</f>
        <v>Wils</v>
      </c>
    </row>
    <row r="67" spans="1:32" ht="12.75" customHeight="1" x14ac:dyDescent="0.2">
      <c r="A67" s="18">
        <v>2768</v>
      </c>
      <c r="B67" s="25">
        <v>20007</v>
      </c>
      <c r="C67" s="10" t="s">
        <v>37</v>
      </c>
      <c r="D67" s="36">
        <v>0.08</v>
      </c>
      <c r="E67" s="28">
        <v>1.68</v>
      </c>
      <c r="F67" s="32">
        <v>1.57</v>
      </c>
      <c r="G67" s="25">
        <v>2498</v>
      </c>
      <c r="H67" s="10" t="s">
        <v>2344</v>
      </c>
      <c r="I67" s="10" t="s">
        <v>49</v>
      </c>
      <c r="J67" s="10" t="s">
        <v>58</v>
      </c>
      <c r="K67" s="10" t="s">
        <v>29</v>
      </c>
      <c r="L67" s="10" t="s">
        <v>30</v>
      </c>
      <c r="M67" s="10" t="s">
        <v>31</v>
      </c>
      <c r="N67" s="9" t="s">
        <v>96</v>
      </c>
      <c r="O67" s="22">
        <v>0.59</v>
      </c>
      <c r="P67" s="10" t="s">
        <v>33</v>
      </c>
      <c r="Q67" s="10" t="s">
        <v>34</v>
      </c>
      <c r="R67" s="10" t="s">
        <v>45</v>
      </c>
      <c r="S67" s="10" t="s">
        <v>1732</v>
      </c>
      <c r="T67" s="25">
        <v>92024</v>
      </c>
      <c r="U67" s="11">
        <v>42040</v>
      </c>
      <c r="V67" s="25">
        <f>YEAR(Table1[[#This Row],[Order Date]])</f>
        <v>2015</v>
      </c>
      <c r="W67" s="25">
        <f>MONTH(Table1[[#This Row],[Order Date]])</f>
        <v>2</v>
      </c>
      <c r="X67" s="25">
        <f>DAY(Table1[[#This Row],[Order Date]])</f>
        <v>5</v>
      </c>
      <c r="Y67" s="11">
        <v>42041</v>
      </c>
      <c r="Z67" s="25">
        <f>DATEDIF(Table1[[#This Row],[Order Date]],Table1[[#This Row],[Ship Date]],"D")</f>
        <v>1</v>
      </c>
      <c r="AA67" s="25">
        <v>-46.25</v>
      </c>
      <c r="AB67" s="10">
        <v>88</v>
      </c>
      <c r="AC67" s="12">
        <v>148.36000000000001</v>
      </c>
      <c r="AD67" s="10" t="str">
        <f>IF(Table1[[#This Row],[Profit]]&gt;0,"Profit","loss")</f>
        <v>loss</v>
      </c>
      <c r="AE67" s="10" t="str">
        <f>_xlfn.CONCAT(Table1[[#This Row],[Customer Name]]," ",Table1[[#This Row],[Product Name]]," ",Table1[[#This Row],[Country]])</f>
        <v>Arlene Long Newell 323 United States</v>
      </c>
      <c r="AF67" s="10" t="str">
        <f>LEFT(Table1[[#This Row],[Product Name]],4)</f>
        <v>Newe</v>
      </c>
    </row>
    <row r="68" spans="1:32" ht="12.75" customHeight="1" x14ac:dyDescent="0.2">
      <c r="A68" s="18">
        <v>2808</v>
      </c>
      <c r="B68" s="25">
        <v>20261</v>
      </c>
      <c r="C68" s="10" t="s">
        <v>56</v>
      </c>
      <c r="D68" s="36">
        <v>0.04</v>
      </c>
      <c r="E68" s="28">
        <v>6.35</v>
      </c>
      <c r="F68" s="32">
        <v>1.02</v>
      </c>
      <c r="G68" s="25">
        <v>1106</v>
      </c>
      <c r="H68" s="10" t="s">
        <v>1205</v>
      </c>
      <c r="I68" s="10" t="s">
        <v>49</v>
      </c>
      <c r="J68" s="10" t="s">
        <v>58</v>
      </c>
      <c r="K68" s="10" t="s">
        <v>29</v>
      </c>
      <c r="L68" s="10" t="s">
        <v>93</v>
      </c>
      <c r="M68" s="10" t="s">
        <v>31</v>
      </c>
      <c r="N68" s="9" t="s">
        <v>887</v>
      </c>
      <c r="O68" s="22">
        <v>0.39</v>
      </c>
      <c r="P68" s="10" t="s">
        <v>33</v>
      </c>
      <c r="Q68" s="10" t="s">
        <v>61</v>
      </c>
      <c r="R68" s="10" t="s">
        <v>130</v>
      </c>
      <c r="S68" s="10" t="s">
        <v>787</v>
      </c>
      <c r="T68" s="25">
        <v>75220</v>
      </c>
      <c r="U68" s="11">
        <v>42144</v>
      </c>
      <c r="V68" s="25">
        <f>YEAR(Table1[[#This Row],[Order Date]])</f>
        <v>2015</v>
      </c>
      <c r="W68" s="25">
        <f>MONTH(Table1[[#This Row],[Order Date]])</f>
        <v>5</v>
      </c>
      <c r="X68" s="25">
        <f>DAY(Table1[[#This Row],[Order Date]])</f>
        <v>20</v>
      </c>
      <c r="Y68" s="11">
        <v>42147</v>
      </c>
      <c r="Z68" s="25">
        <f>DATEDIF(Table1[[#This Row],[Order Date]],Table1[[#This Row],[Ship Date]],"D")</f>
        <v>3</v>
      </c>
      <c r="AA68" s="25">
        <v>81.91</v>
      </c>
      <c r="AB68" s="10">
        <v>52</v>
      </c>
      <c r="AC68" s="12">
        <v>318.47000000000003</v>
      </c>
      <c r="AD68" s="10" t="str">
        <f>IF(Table1[[#This Row],[Profit]]&gt;0,"Profit","loss")</f>
        <v>Profit</v>
      </c>
      <c r="AE68" s="10" t="str">
        <f>_xlfn.CONCAT(Table1[[#This Row],[Customer Name]]," ",Table1[[#This Row],[Product Name]]," ",Table1[[#This Row],[Country]])</f>
        <v>Maxine Collier Grady Telephone Message Books with Fax/Mobile Section, 5 1/2" x 3 3/16" United States</v>
      </c>
      <c r="AF68" s="10" t="str">
        <f>LEFT(Table1[[#This Row],[Product Name]],4)</f>
        <v>Tele</v>
      </c>
    </row>
    <row r="69" spans="1:32" ht="12.75" customHeight="1" x14ac:dyDescent="0.2">
      <c r="A69" s="18">
        <v>2986</v>
      </c>
      <c r="B69" s="25">
        <v>21572</v>
      </c>
      <c r="C69" s="10" t="s">
        <v>47</v>
      </c>
      <c r="D69" s="36">
        <v>0.03</v>
      </c>
      <c r="E69" s="28">
        <v>194.3</v>
      </c>
      <c r="F69" s="32">
        <v>11.54</v>
      </c>
      <c r="G69" s="25">
        <v>3342</v>
      </c>
      <c r="H69" s="10" t="s">
        <v>2974</v>
      </c>
      <c r="I69" s="10" t="s">
        <v>49</v>
      </c>
      <c r="J69" s="10" t="s">
        <v>40</v>
      </c>
      <c r="K69" s="10" t="s">
        <v>41</v>
      </c>
      <c r="L69" s="10" t="s">
        <v>50</v>
      </c>
      <c r="M69" s="10" t="s">
        <v>236</v>
      </c>
      <c r="N69" s="9" t="s">
        <v>1163</v>
      </c>
      <c r="O69" s="22">
        <v>0.59</v>
      </c>
      <c r="P69" s="10" t="s">
        <v>33</v>
      </c>
      <c r="Q69" s="10" t="s">
        <v>53</v>
      </c>
      <c r="R69" s="10" t="s">
        <v>1008</v>
      </c>
      <c r="S69" s="10" t="s">
        <v>35</v>
      </c>
      <c r="T69" s="25">
        <v>20006</v>
      </c>
      <c r="U69" s="11">
        <v>42048</v>
      </c>
      <c r="V69" s="25">
        <f>YEAR(Table1[[#This Row],[Order Date]])</f>
        <v>2015</v>
      </c>
      <c r="W69" s="25">
        <f>MONTH(Table1[[#This Row],[Order Date]])</f>
        <v>2</v>
      </c>
      <c r="X69" s="25">
        <f>DAY(Table1[[#This Row],[Order Date]])</f>
        <v>13</v>
      </c>
      <c r="Y69" s="11">
        <v>42050</v>
      </c>
      <c r="Z69" s="25">
        <f>DATEDIF(Table1[[#This Row],[Order Date]],Table1[[#This Row],[Ship Date]],"D")</f>
        <v>2</v>
      </c>
      <c r="AA69" s="25">
        <v>2861.01</v>
      </c>
      <c r="AB69" s="10">
        <v>42</v>
      </c>
      <c r="AC69" s="12">
        <v>8549.0400000000009</v>
      </c>
      <c r="AD69" s="10" t="str">
        <f>IF(Table1[[#This Row],[Profit]]&gt;0,"Profit","loss")</f>
        <v>Profit</v>
      </c>
      <c r="AE69" s="10" t="str">
        <f>_xlfn.CONCAT(Table1[[#This Row],[Customer Name]]," ",Table1[[#This Row],[Product Name]]," ",Table1[[#This Row],[Country]])</f>
        <v>Paul Tate Electrix Halogen Magnifier Lamp United States</v>
      </c>
      <c r="AF69" s="10" t="str">
        <f>LEFT(Table1[[#This Row],[Product Name]],4)</f>
        <v>Elec</v>
      </c>
    </row>
    <row r="70" spans="1:32" ht="12.75" customHeight="1" x14ac:dyDescent="0.2">
      <c r="A70" s="18">
        <v>3004</v>
      </c>
      <c r="B70" s="25">
        <v>21636</v>
      </c>
      <c r="C70" s="10" t="s">
        <v>106</v>
      </c>
      <c r="D70" s="36">
        <v>0</v>
      </c>
      <c r="E70" s="28">
        <v>22.38</v>
      </c>
      <c r="F70" s="32">
        <v>15.1</v>
      </c>
      <c r="G70" s="25">
        <v>1340</v>
      </c>
      <c r="H70" s="10" t="s">
        <v>1402</v>
      </c>
      <c r="I70" s="10" t="s">
        <v>27</v>
      </c>
      <c r="J70" s="10" t="s">
        <v>40</v>
      </c>
      <c r="K70" s="10" t="s">
        <v>29</v>
      </c>
      <c r="L70" s="10" t="s">
        <v>109</v>
      </c>
      <c r="M70" s="10" t="s">
        <v>59</v>
      </c>
      <c r="N70" s="9" t="s">
        <v>1175</v>
      </c>
      <c r="O70" s="22">
        <v>0.38</v>
      </c>
      <c r="P70" s="10" t="s">
        <v>33</v>
      </c>
      <c r="Q70" s="10" t="s">
        <v>53</v>
      </c>
      <c r="R70" s="10" t="s">
        <v>71</v>
      </c>
      <c r="S70" s="10" t="s">
        <v>90</v>
      </c>
      <c r="T70" s="25">
        <v>10170</v>
      </c>
      <c r="U70" s="11">
        <v>42045</v>
      </c>
      <c r="V70" s="25">
        <f>YEAR(Table1[[#This Row],[Order Date]])</f>
        <v>2015</v>
      </c>
      <c r="W70" s="25">
        <f>MONTH(Table1[[#This Row],[Order Date]])</f>
        <v>2</v>
      </c>
      <c r="X70" s="25">
        <f>DAY(Table1[[#This Row],[Order Date]])</f>
        <v>10</v>
      </c>
      <c r="Y70" s="11">
        <v>42052</v>
      </c>
      <c r="Z70" s="25">
        <f>DATEDIF(Table1[[#This Row],[Order Date]],Table1[[#This Row],[Ship Date]],"D")</f>
        <v>7</v>
      </c>
      <c r="AA70" s="25">
        <v>-52.646999999999998</v>
      </c>
      <c r="AB70" s="10">
        <v>29</v>
      </c>
      <c r="AC70" s="12">
        <v>682.68</v>
      </c>
      <c r="AD70" s="10" t="str">
        <f>IF(Table1[[#This Row],[Profit]]&gt;0,"Profit","loss")</f>
        <v>loss</v>
      </c>
      <c r="AE70" s="10" t="str">
        <f>_xlfn.CONCAT(Table1[[#This Row],[Customer Name]]," ",Table1[[#This Row],[Product Name]]," ",Table1[[#This Row],[Country]])</f>
        <v>Marie Bass Avery Flip-Chart Easel Binder, Black United States</v>
      </c>
      <c r="AF70" s="10" t="str">
        <f>LEFT(Table1[[#This Row],[Product Name]],4)</f>
        <v>Aver</v>
      </c>
    </row>
    <row r="71" spans="1:32" ht="12.75" customHeight="1" x14ac:dyDescent="0.2">
      <c r="A71" s="18">
        <v>3005</v>
      </c>
      <c r="B71" s="25">
        <v>21636</v>
      </c>
      <c r="C71" s="10" t="s">
        <v>106</v>
      </c>
      <c r="D71" s="36">
        <v>7.0000000000000007E-2</v>
      </c>
      <c r="E71" s="28">
        <v>5.98</v>
      </c>
      <c r="F71" s="32">
        <v>4.6900000000000004</v>
      </c>
      <c r="G71" s="25">
        <v>1340</v>
      </c>
      <c r="H71" s="10" t="s">
        <v>1402</v>
      </c>
      <c r="I71" s="10" t="s">
        <v>49</v>
      </c>
      <c r="J71" s="10" t="s">
        <v>40</v>
      </c>
      <c r="K71" s="10" t="s">
        <v>29</v>
      </c>
      <c r="L71" s="10" t="s">
        <v>141</v>
      </c>
      <c r="M71" s="10" t="s">
        <v>59</v>
      </c>
      <c r="N71" s="9" t="s">
        <v>1403</v>
      </c>
      <c r="O71" s="22">
        <v>0.68</v>
      </c>
      <c r="P71" s="10" t="s">
        <v>33</v>
      </c>
      <c r="Q71" s="10" t="s">
        <v>53</v>
      </c>
      <c r="R71" s="10" t="s">
        <v>71</v>
      </c>
      <c r="S71" s="10" t="s">
        <v>90</v>
      </c>
      <c r="T71" s="25">
        <v>10170</v>
      </c>
      <c r="U71" s="11">
        <v>42045</v>
      </c>
      <c r="V71" s="25">
        <f>YEAR(Table1[[#This Row],[Order Date]])</f>
        <v>2015</v>
      </c>
      <c r="W71" s="25">
        <f>MONTH(Table1[[#This Row],[Order Date]])</f>
        <v>2</v>
      </c>
      <c r="X71" s="25">
        <f>DAY(Table1[[#This Row],[Order Date]])</f>
        <v>10</v>
      </c>
      <c r="Y71" s="11">
        <v>42050</v>
      </c>
      <c r="Z71" s="25">
        <f>DATEDIF(Table1[[#This Row],[Order Date]],Table1[[#This Row],[Ship Date]],"D")</f>
        <v>5</v>
      </c>
      <c r="AA71" s="25">
        <v>-24.44</v>
      </c>
      <c r="AB71" s="10">
        <v>11</v>
      </c>
      <c r="AC71" s="12">
        <v>73.44</v>
      </c>
      <c r="AD71" s="10" t="str">
        <f>IF(Table1[[#This Row],[Profit]]&gt;0,"Profit","loss")</f>
        <v>loss</v>
      </c>
      <c r="AE71" s="10" t="str">
        <f>_xlfn.CONCAT(Table1[[#This Row],[Customer Name]]," ",Table1[[#This Row],[Product Name]]," ",Table1[[#This Row],[Country]])</f>
        <v>Marie Bass Perma STOR-ALL™ Hanging File Box, 13 1/8"W x 12 1/4"D x 10 1/2"H United States</v>
      </c>
      <c r="AF71" s="10" t="str">
        <f>LEFT(Table1[[#This Row],[Product Name]],4)</f>
        <v>Perm</v>
      </c>
    </row>
    <row r="72" spans="1:32" ht="12.75" customHeight="1" x14ac:dyDescent="0.2">
      <c r="A72" s="18">
        <v>3006</v>
      </c>
      <c r="B72" s="25">
        <v>21636</v>
      </c>
      <c r="C72" s="10" t="s">
        <v>106</v>
      </c>
      <c r="D72" s="36">
        <v>0.02</v>
      </c>
      <c r="E72" s="28">
        <v>55.99</v>
      </c>
      <c r="F72" s="32">
        <v>3.3</v>
      </c>
      <c r="G72" s="25">
        <v>1340</v>
      </c>
      <c r="H72" s="10" t="s">
        <v>1402</v>
      </c>
      <c r="I72" s="10" t="s">
        <v>49</v>
      </c>
      <c r="J72" s="10" t="s">
        <v>40</v>
      </c>
      <c r="K72" s="10" t="s">
        <v>77</v>
      </c>
      <c r="L72" s="10" t="s">
        <v>78</v>
      </c>
      <c r="M72" s="10" t="s">
        <v>51</v>
      </c>
      <c r="N72" s="9" t="s">
        <v>1401</v>
      </c>
      <c r="O72" s="22">
        <v>0.59</v>
      </c>
      <c r="P72" s="10" t="s">
        <v>33</v>
      </c>
      <c r="Q72" s="10" t="s">
        <v>53</v>
      </c>
      <c r="R72" s="10" t="s">
        <v>71</v>
      </c>
      <c r="S72" s="10" t="s">
        <v>90</v>
      </c>
      <c r="T72" s="25">
        <v>10170</v>
      </c>
      <c r="U72" s="11">
        <v>42045</v>
      </c>
      <c r="V72" s="25">
        <f>YEAR(Table1[[#This Row],[Order Date]])</f>
        <v>2015</v>
      </c>
      <c r="W72" s="25">
        <f>MONTH(Table1[[#This Row],[Order Date]])</f>
        <v>2</v>
      </c>
      <c r="X72" s="25">
        <f>DAY(Table1[[#This Row],[Order Date]])</f>
        <v>10</v>
      </c>
      <c r="Y72" s="11">
        <v>42045</v>
      </c>
      <c r="Z72" s="25">
        <f>DATEDIF(Table1[[#This Row],[Order Date]],Table1[[#This Row],[Ship Date]],"D")</f>
        <v>0</v>
      </c>
      <c r="AA72" s="25">
        <v>366.50700000000001</v>
      </c>
      <c r="AB72" s="10">
        <v>63</v>
      </c>
      <c r="AC72" s="12">
        <v>2997.07</v>
      </c>
      <c r="AD72" s="10" t="str">
        <f>IF(Table1[[#This Row],[Profit]]&gt;0,"Profit","loss")</f>
        <v>Profit</v>
      </c>
      <c r="AE72" s="10" t="str">
        <f>_xlfn.CONCAT(Table1[[#This Row],[Customer Name]]," ",Table1[[#This Row],[Product Name]]," ",Table1[[#This Row],[Country]])</f>
        <v>Marie Bass Accessory24 United States</v>
      </c>
      <c r="AF72" s="10" t="str">
        <f>LEFT(Table1[[#This Row],[Product Name]],4)</f>
        <v>Acce</v>
      </c>
    </row>
    <row r="73" spans="1:32" ht="12.75" customHeight="1" x14ac:dyDescent="0.2">
      <c r="A73" s="18">
        <v>3065</v>
      </c>
      <c r="B73" s="25">
        <v>21958</v>
      </c>
      <c r="C73" s="10" t="s">
        <v>25</v>
      </c>
      <c r="D73" s="36">
        <v>0.09</v>
      </c>
      <c r="E73" s="28">
        <v>363.25</v>
      </c>
      <c r="F73" s="32">
        <v>19.989999999999998</v>
      </c>
      <c r="G73" s="25">
        <v>2882</v>
      </c>
      <c r="H73" s="10" t="s">
        <v>2632</v>
      </c>
      <c r="I73" s="10" t="s">
        <v>49</v>
      </c>
      <c r="J73" s="10" t="s">
        <v>114</v>
      </c>
      <c r="K73" s="10" t="s">
        <v>29</v>
      </c>
      <c r="L73" s="10" t="s">
        <v>257</v>
      </c>
      <c r="M73" s="10" t="s">
        <v>59</v>
      </c>
      <c r="N73" s="9" t="s">
        <v>1253</v>
      </c>
      <c r="O73" s="22">
        <v>0.56999999999999995</v>
      </c>
      <c r="P73" s="10" t="s">
        <v>33</v>
      </c>
      <c r="Q73" s="10" t="s">
        <v>136</v>
      </c>
      <c r="R73" s="10" t="s">
        <v>322</v>
      </c>
      <c r="S73" s="10" t="s">
        <v>390</v>
      </c>
      <c r="T73" s="25">
        <v>28206</v>
      </c>
      <c r="U73" s="11">
        <v>42160</v>
      </c>
      <c r="V73" s="25">
        <f>YEAR(Table1[[#This Row],[Order Date]])</f>
        <v>2015</v>
      </c>
      <c r="W73" s="25">
        <f>MONTH(Table1[[#This Row],[Order Date]])</f>
        <v>6</v>
      </c>
      <c r="X73" s="25">
        <f>DAY(Table1[[#This Row],[Order Date]])</f>
        <v>5</v>
      </c>
      <c r="Y73" s="11">
        <v>42161</v>
      </c>
      <c r="Z73" s="25">
        <f>DATEDIF(Table1[[#This Row],[Order Date]],Table1[[#This Row],[Ship Date]],"D")</f>
        <v>1</v>
      </c>
      <c r="AA73" s="25">
        <v>732.26980000000003</v>
      </c>
      <c r="AB73" s="10">
        <v>21</v>
      </c>
      <c r="AC73" s="12">
        <v>7497.05</v>
      </c>
      <c r="AD73" s="10" t="str">
        <f>IF(Table1[[#This Row],[Profit]]&gt;0,"Profit","loss")</f>
        <v>Profit</v>
      </c>
      <c r="AE73" s="10" t="str">
        <f>_xlfn.CONCAT(Table1[[#This Row],[Customer Name]]," ",Table1[[#This Row],[Product Name]]," ",Table1[[#This Row],[Country]])</f>
        <v>Andrew Gonzalez Hoover WindTunnel™ Plus Canister Vacuum United States</v>
      </c>
      <c r="AF73" s="10" t="str">
        <f>LEFT(Table1[[#This Row],[Product Name]],4)</f>
        <v>Hoov</v>
      </c>
    </row>
    <row r="74" spans="1:32" ht="12.75" customHeight="1" x14ac:dyDescent="0.2">
      <c r="A74" s="18">
        <v>3086</v>
      </c>
      <c r="B74" s="25">
        <v>22147</v>
      </c>
      <c r="C74" s="10" t="s">
        <v>106</v>
      </c>
      <c r="D74" s="36">
        <v>0.04</v>
      </c>
      <c r="E74" s="28">
        <v>22.72</v>
      </c>
      <c r="F74" s="32">
        <v>8.99</v>
      </c>
      <c r="G74" s="25">
        <v>667</v>
      </c>
      <c r="H74" s="10" t="s">
        <v>786</v>
      </c>
      <c r="I74" s="10" t="s">
        <v>49</v>
      </c>
      <c r="J74" s="10" t="s">
        <v>28</v>
      </c>
      <c r="K74" s="10" t="s">
        <v>41</v>
      </c>
      <c r="L74" s="10" t="s">
        <v>50</v>
      </c>
      <c r="M74" s="10" t="s">
        <v>51</v>
      </c>
      <c r="N74" s="9" t="s">
        <v>782</v>
      </c>
      <c r="O74" s="22">
        <v>0.44</v>
      </c>
      <c r="P74" s="10" t="s">
        <v>33</v>
      </c>
      <c r="Q74" s="10" t="s">
        <v>61</v>
      </c>
      <c r="R74" s="10" t="s">
        <v>130</v>
      </c>
      <c r="S74" s="10" t="s">
        <v>787</v>
      </c>
      <c r="T74" s="25">
        <v>75203</v>
      </c>
      <c r="U74" s="11">
        <v>42020</v>
      </c>
      <c r="V74" s="25">
        <f>YEAR(Table1[[#This Row],[Order Date]])</f>
        <v>2015</v>
      </c>
      <c r="W74" s="25">
        <f>MONTH(Table1[[#This Row],[Order Date]])</f>
        <v>1</v>
      </c>
      <c r="X74" s="25">
        <f>DAY(Table1[[#This Row],[Order Date]])</f>
        <v>16</v>
      </c>
      <c r="Y74" s="11">
        <v>42024</v>
      </c>
      <c r="Z74" s="25">
        <f>DATEDIF(Table1[[#This Row],[Order Date]],Table1[[#This Row],[Ship Date]],"D")</f>
        <v>4</v>
      </c>
      <c r="AA74" s="25">
        <v>70.028000000000006</v>
      </c>
      <c r="AB74" s="10">
        <v>37</v>
      </c>
      <c r="AC74" s="12">
        <v>832.14</v>
      </c>
      <c r="AD74" s="10" t="str">
        <f>IF(Table1[[#This Row],[Profit]]&gt;0,"Profit","loss")</f>
        <v>Profit</v>
      </c>
      <c r="AE74" s="10" t="str">
        <f>_xlfn.CONCAT(Table1[[#This Row],[Customer Name]]," ",Table1[[#This Row],[Product Name]]," ",Table1[[#This Row],[Country]])</f>
        <v>Allison Kirby Executive Impressions 14" Two-Color Numerals Wall Clock United States</v>
      </c>
      <c r="AF74" s="10" t="str">
        <f>LEFT(Table1[[#This Row],[Product Name]],4)</f>
        <v>Exec</v>
      </c>
    </row>
    <row r="75" spans="1:32" ht="12.75" customHeight="1" x14ac:dyDescent="0.2">
      <c r="A75" s="18">
        <v>3167</v>
      </c>
      <c r="B75" s="25">
        <v>22755</v>
      </c>
      <c r="C75" s="10" t="s">
        <v>56</v>
      </c>
      <c r="D75" s="36">
        <v>0.04</v>
      </c>
      <c r="E75" s="28">
        <v>5.34</v>
      </c>
      <c r="F75" s="32">
        <v>2.99</v>
      </c>
      <c r="G75" s="25">
        <v>1314</v>
      </c>
      <c r="H75" s="10" t="s">
        <v>1394</v>
      </c>
      <c r="I75" s="10" t="s">
        <v>49</v>
      </c>
      <c r="J75" s="10" t="s">
        <v>40</v>
      </c>
      <c r="K75" s="10" t="s">
        <v>29</v>
      </c>
      <c r="L75" s="10" t="s">
        <v>109</v>
      </c>
      <c r="M75" s="10" t="s">
        <v>59</v>
      </c>
      <c r="N75" s="9" t="s">
        <v>822</v>
      </c>
      <c r="O75" s="22">
        <v>0.38</v>
      </c>
      <c r="P75" s="10" t="s">
        <v>33</v>
      </c>
      <c r="Q75" s="10" t="s">
        <v>34</v>
      </c>
      <c r="R75" s="10" t="s">
        <v>45</v>
      </c>
      <c r="S75" s="10" t="s">
        <v>663</v>
      </c>
      <c r="T75" s="25">
        <v>90058</v>
      </c>
      <c r="U75" s="11">
        <v>42093</v>
      </c>
      <c r="V75" s="25">
        <f>YEAR(Table1[[#This Row],[Order Date]])</f>
        <v>2015</v>
      </c>
      <c r="W75" s="25">
        <f>MONTH(Table1[[#This Row],[Order Date]])</f>
        <v>3</v>
      </c>
      <c r="X75" s="25">
        <f>DAY(Table1[[#This Row],[Order Date]])</f>
        <v>30</v>
      </c>
      <c r="Y75" s="11">
        <v>42095</v>
      </c>
      <c r="Z75" s="25">
        <f>DATEDIF(Table1[[#This Row],[Order Date]],Table1[[#This Row],[Ship Date]],"D")</f>
        <v>2</v>
      </c>
      <c r="AA75" s="25">
        <v>3.4509999999999996</v>
      </c>
      <c r="AB75" s="10">
        <v>45</v>
      </c>
      <c r="AC75" s="12">
        <v>240.6</v>
      </c>
      <c r="AD75" s="10" t="str">
        <f>IF(Table1[[#This Row],[Profit]]&gt;0,"Profit","loss")</f>
        <v>Profit</v>
      </c>
      <c r="AE75" s="10" t="str">
        <f>_xlfn.CONCAT(Table1[[#This Row],[Customer Name]]," ",Table1[[#This Row],[Product Name]]," ",Table1[[#This Row],[Country]])</f>
        <v>Keith Marsh Wilson Jones 14 Line Acrylic Coated Pressboard Data Binders United States</v>
      </c>
      <c r="AF75" s="10" t="str">
        <f>LEFT(Table1[[#This Row],[Product Name]],4)</f>
        <v>Wils</v>
      </c>
    </row>
    <row r="76" spans="1:32" ht="12.75" customHeight="1" x14ac:dyDescent="0.2">
      <c r="A76" s="18">
        <v>3168</v>
      </c>
      <c r="B76" s="25">
        <v>22755</v>
      </c>
      <c r="C76" s="10" t="s">
        <v>56</v>
      </c>
      <c r="D76" s="36">
        <v>0.06</v>
      </c>
      <c r="E76" s="28">
        <v>55.99</v>
      </c>
      <c r="F76" s="32">
        <v>5</v>
      </c>
      <c r="G76" s="25">
        <v>1314</v>
      </c>
      <c r="H76" s="10" t="s">
        <v>1394</v>
      </c>
      <c r="I76" s="10" t="s">
        <v>49</v>
      </c>
      <c r="J76" s="10" t="s">
        <v>40</v>
      </c>
      <c r="K76" s="10" t="s">
        <v>77</v>
      </c>
      <c r="L76" s="10" t="s">
        <v>78</v>
      </c>
      <c r="M76" s="10" t="s">
        <v>51</v>
      </c>
      <c r="N76" s="9" t="s">
        <v>689</v>
      </c>
      <c r="O76" s="22">
        <v>0.8</v>
      </c>
      <c r="P76" s="10" t="s">
        <v>33</v>
      </c>
      <c r="Q76" s="10" t="s">
        <v>34</v>
      </c>
      <c r="R76" s="10" t="s">
        <v>45</v>
      </c>
      <c r="S76" s="10" t="s">
        <v>663</v>
      </c>
      <c r="T76" s="25">
        <v>90058</v>
      </c>
      <c r="U76" s="11">
        <v>42093</v>
      </c>
      <c r="V76" s="25">
        <f>YEAR(Table1[[#This Row],[Order Date]])</f>
        <v>2015</v>
      </c>
      <c r="W76" s="25">
        <f>MONTH(Table1[[#This Row],[Order Date]])</f>
        <v>3</v>
      </c>
      <c r="X76" s="25">
        <f>DAY(Table1[[#This Row],[Order Date]])</f>
        <v>30</v>
      </c>
      <c r="Y76" s="11">
        <v>42095</v>
      </c>
      <c r="Z76" s="25">
        <f>DATEDIF(Table1[[#This Row],[Order Date]],Table1[[#This Row],[Ship Date]],"D")</f>
        <v>2</v>
      </c>
      <c r="AA76" s="25">
        <v>-275.25299999999999</v>
      </c>
      <c r="AB76" s="10">
        <v>5</v>
      </c>
      <c r="AC76" s="12">
        <v>236.88</v>
      </c>
      <c r="AD76" s="10" t="str">
        <f>IF(Table1[[#This Row],[Profit]]&gt;0,"Profit","loss")</f>
        <v>loss</v>
      </c>
      <c r="AE76" s="10" t="str">
        <f>_xlfn.CONCAT(Table1[[#This Row],[Customer Name]]," ",Table1[[#This Row],[Product Name]]," ",Table1[[#This Row],[Country]])</f>
        <v>Keith Marsh Accessory6 United States</v>
      </c>
      <c r="AF76" s="10" t="str">
        <f>LEFT(Table1[[#This Row],[Product Name]],4)</f>
        <v>Acce</v>
      </c>
    </row>
    <row r="77" spans="1:32" ht="12.75" customHeight="1" x14ac:dyDescent="0.2">
      <c r="A77" s="18">
        <v>3212</v>
      </c>
      <c r="B77" s="25">
        <v>23042</v>
      </c>
      <c r="C77" s="10" t="s">
        <v>56</v>
      </c>
      <c r="D77" s="36">
        <v>0.04</v>
      </c>
      <c r="E77" s="28">
        <v>419.19</v>
      </c>
      <c r="F77" s="32">
        <v>19.989999999999998</v>
      </c>
      <c r="G77" s="25">
        <v>2491</v>
      </c>
      <c r="H77" s="10" t="s">
        <v>2342</v>
      </c>
      <c r="I77" s="10" t="s">
        <v>49</v>
      </c>
      <c r="J77" s="10" t="s">
        <v>40</v>
      </c>
      <c r="K77" s="10" t="s">
        <v>29</v>
      </c>
      <c r="L77" s="10" t="s">
        <v>141</v>
      </c>
      <c r="M77" s="10" t="s">
        <v>59</v>
      </c>
      <c r="N77" s="9" t="s">
        <v>741</v>
      </c>
      <c r="O77" s="22">
        <v>0.57999999999999996</v>
      </c>
      <c r="P77" s="10" t="s">
        <v>33</v>
      </c>
      <c r="Q77" s="10" t="s">
        <v>34</v>
      </c>
      <c r="R77" s="10" t="s">
        <v>45</v>
      </c>
      <c r="S77" s="10" t="s">
        <v>663</v>
      </c>
      <c r="T77" s="25">
        <v>90045</v>
      </c>
      <c r="U77" s="11">
        <v>42120</v>
      </c>
      <c r="V77" s="25">
        <f>YEAR(Table1[[#This Row],[Order Date]])</f>
        <v>2015</v>
      </c>
      <c r="W77" s="25">
        <f>MONTH(Table1[[#This Row],[Order Date]])</f>
        <v>4</v>
      </c>
      <c r="X77" s="25">
        <f>DAY(Table1[[#This Row],[Order Date]])</f>
        <v>26</v>
      </c>
      <c r="Y77" s="11">
        <v>42121</v>
      </c>
      <c r="Z77" s="25">
        <f>DATEDIF(Table1[[#This Row],[Order Date]],Table1[[#This Row],[Ship Date]],"D")</f>
        <v>1</v>
      </c>
      <c r="AA77" s="25">
        <v>1947.67</v>
      </c>
      <c r="AB77" s="10">
        <v>20</v>
      </c>
      <c r="AC77" s="12">
        <v>8048.45</v>
      </c>
      <c r="AD77" s="10" t="str">
        <f>IF(Table1[[#This Row],[Profit]]&gt;0,"Profit","loss")</f>
        <v>Profit</v>
      </c>
      <c r="AE77" s="10" t="str">
        <f>_xlfn.CONCAT(Table1[[#This Row],[Customer Name]]," ",Table1[[#This Row],[Product Name]]," ",Table1[[#This Row],[Country]])</f>
        <v>Sean N Boyer Smead Adjustable Mobile File Trolley with Lockable Top United States</v>
      </c>
      <c r="AF77" s="10" t="str">
        <f>LEFT(Table1[[#This Row],[Product Name]],4)</f>
        <v>Smea</v>
      </c>
    </row>
    <row r="78" spans="1:32" ht="12.75" customHeight="1" x14ac:dyDescent="0.2">
      <c r="A78" s="18">
        <v>3323</v>
      </c>
      <c r="B78" s="25">
        <v>23751</v>
      </c>
      <c r="C78" s="10" t="s">
        <v>56</v>
      </c>
      <c r="D78" s="36">
        <v>0.01</v>
      </c>
      <c r="E78" s="28">
        <v>220.98</v>
      </c>
      <c r="F78" s="32">
        <v>64.66</v>
      </c>
      <c r="G78" s="25">
        <v>2747</v>
      </c>
      <c r="H78" s="10" t="s">
        <v>2528</v>
      </c>
      <c r="I78" s="10" t="s">
        <v>39</v>
      </c>
      <c r="J78" s="10" t="s">
        <v>28</v>
      </c>
      <c r="K78" s="10" t="s">
        <v>41</v>
      </c>
      <c r="L78" s="10" t="s">
        <v>191</v>
      </c>
      <c r="M78" s="10" t="s">
        <v>121</v>
      </c>
      <c r="N78" s="9" t="s">
        <v>2526</v>
      </c>
      <c r="O78" s="22">
        <v>0.62</v>
      </c>
      <c r="P78" s="10" t="s">
        <v>33</v>
      </c>
      <c r="Q78" s="10" t="s">
        <v>53</v>
      </c>
      <c r="R78" s="10" t="s">
        <v>71</v>
      </c>
      <c r="S78" s="10" t="s">
        <v>90</v>
      </c>
      <c r="T78" s="25">
        <v>10115</v>
      </c>
      <c r="U78" s="11">
        <v>42081</v>
      </c>
      <c r="V78" s="25">
        <f>YEAR(Table1[[#This Row],[Order Date]])</f>
        <v>2015</v>
      </c>
      <c r="W78" s="25">
        <f>MONTH(Table1[[#This Row],[Order Date]])</f>
        <v>3</v>
      </c>
      <c r="X78" s="25">
        <f>DAY(Table1[[#This Row],[Order Date]])</f>
        <v>18</v>
      </c>
      <c r="Y78" s="11">
        <v>42082</v>
      </c>
      <c r="Z78" s="25">
        <f>DATEDIF(Table1[[#This Row],[Order Date]],Table1[[#This Row],[Ship Date]],"D")</f>
        <v>1</v>
      </c>
      <c r="AA78" s="25">
        <v>1049.03</v>
      </c>
      <c r="AB78" s="10">
        <v>44</v>
      </c>
      <c r="AC78" s="12">
        <v>10364.36</v>
      </c>
      <c r="AD78" s="10" t="str">
        <f>IF(Table1[[#This Row],[Profit]]&gt;0,"Profit","loss")</f>
        <v>Profit</v>
      </c>
      <c r="AE78" s="10" t="str">
        <f>_xlfn.CONCAT(Table1[[#This Row],[Customer Name]]," ",Table1[[#This Row],[Product Name]]," ",Table1[[#This Row],[Country]])</f>
        <v>Brian Grady Bush Cubix Collection Bookcases, Fully Assembled United States</v>
      </c>
      <c r="AF78" s="10" t="str">
        <f>LEFT(Table1[[#This Row],[Product Name]],4)</f>
        <v>Bush</v>
      </c>
    </row>
    <row r="79" spans="1:32" ht="12.75" customHeight="1" x14ac:dyDescent="0.2">
      <c r="A79" s="18">
        <v>3338</v>
      </c>
      <c r="B79" s="25">
        <v>23877</v>
      </c>
      <c r="C79" s="10" t="s">
        <v>37</v>
      </c>
      <c r="D79" s="36">
        <v>7.0000000000000007E-2</v>
      </c>
      <c r="E79" s="28">
        <v>65.989999999999995</v>
      </c>
      <c r="F79" s="32">
        <v>8.8000000000000007</v>
      </c>
      <c r="G79" s="25">
        <v>2491</v>
      </c>
      <c r="H79" s="10" t="s">
        <v>2342</v>
      </c>
      <c r="I79" s="10" t="s">
        <v>49</v>
      </c>
      <c r="J79" s="10" t="s">
        <v>40</v>
      </c>
      <c r="K79" s="10" t="s">
        <v>77</v>
      </c>
      <c r="L79" s="10" t="s">
        <v>78</v>
      </c>
      <c r="M79" s="10" t="s">
        <v>59</v>
      </c>
      <c r="N79" s="9" t="s">
        <v>751</v>
      </c>
      <c r="O79" s="22">
        <v>0.57999999999999996</v>
      </c>
      <c r="P79" s="10" t="s">
        <v>33</v>
      </c>
      <c r="Q79" s="10" t="s">
        <v>34</v>
      </c>
      <c r="R79" s="10" t="s">
        <v>45</v>
      </c>
      <c r="S79" s="10" t="s">
        <v>663</v>
      </c>
      <c r="T79" s="25">
        <v>90045</v>
      </c>
      <c r="U79" s="11">
        <v>42016</v>
      </c>
      <c r="V79" s="25">
        <f>YEAR(Table1[[#This Row],[Order Date]])</f>
        <v>2015</v>
      </c>
      <c r="W79" s="25">
        <f>MONTH(Table1[[#This Row],[Order Date]])</f>
        <v>1</v>
      </c>
      <c r="X79" s="25">
        <f>DAY(Table1[[#This Row],[Order Date]])</f>
        <v>12</v>
      </c>
      <c r="Y79" s="11">
        <v>42016</v>
      </c>
      <c r="Z79" s="25">
        <f>DATEDIF(Table1[[#This Row],[Order Date]],Table1[[#This Row],[Ship Date]],"D")</f>
        <v>0</v>
      </c>
      <c r="AA79" s="25">
        <v>109.83600000000001</v>
      </c>
      <c r="AB79" s="10">
        <v>37</v>
      </c>
      <c r="AC79" s="12">
        <v>1939.03</v>
      </c>
      <c r="AD79" s="10" t="str">
        <f>IF(Table1[[#This Row],[Profit]]&gt;0,"Profit","loss")</f>
        <v>Profit</v>
      </c>
      <c r="AE79" s="10" t="str">
        <f>_xlfn.CONCAT(Table1[[#This Row],[Customer Name]]," ",Table1[[#This Row],[Product Name]]," ",Table1[[#This Row],[Country]])</f>
        <v>Sean N Boyer 6120 United States</v>
      </c>
      <c r="AF79" s="10" t="str">
        <f>LEFT(Table1[[#This Row],[Product Name]],4)</f>
        <v>6120</v>
      </c>
    </row>
    <row r="80" spans="1:32" ht="12.75" customHeight="1" x14ac:dyDescent="0.2">
      <c r="A80" s="18">
        <v>3339</v>
      </c>
      <c r="B80" s="25">
        <v>23877</v>
      </c>
      <c r="C80" s="10" t="s">
        <v>37</v>
      </c>
      <c r="D80" s="36">
        <v>0</v>
      </c>
      <c r="E80" s="28">
        <v>10.01</v>
      </c>
      <c r="F80" s="32">
        <v>1.99</v>
      </c>
      <c r="G80" s="25">
        <v>2491</v>
      </c>
      <c r="H80" s="10" t="s">
        <v>2342</v>
      </c>
      <c r="I80" s="10" t="s">
        <v>27</v>
      </c>
      <c r="J80" s="10" t="s">
        <v>40</v>
      </c>
      <c r="K80" s="10" t="s">
        <v>77</v>
      </c>
      <c r="L80" s="10" t="s">
        <v>180</v>
      </c>
      <c r="M80" s="10" t="s">
        <v>51</v>
      </c>
      <c r="N80" s="9" t="s">
        <v>2341</v>
      </c>
      <c r="O80" s="22">
        <v>0.41</v>
      </c>
      <c r="P80" s="10" t="s">
        <v>33</v>
      </c>
      <c r="Q80" s="10" t="s">
        <v>34</v>
      </c>
      <c r="R80" s="10" t="s">
        <v>45</v>
      </c>
      <c r="S80" s="10" t="s">
        <v>663</v>
      </c>
      <c r="T80" s="25">
        <v>90045</v>
      </c>
      <c r="U80" s="11">
        <v>42016</v>
      </c>
      <c r="V80" s="25">
        <f>YEAR(Table1[[#This Row],[Order Date]])</f>
        <v>2015</v>
      </c>
      <c r="W80" s="25">
        <f>MONTH(Table1[[#This Row],[Order Date]])</f>
        <v>1</v>
      </c>
      <c r="X80" s="25">
        <f>DAY(Table1[[#This Row],[Order Date]])</f>
        <v>12</v>
      </c>
      <c r="Y80" s="11">
        <v>42018</v>
      </c>
      <c r="Z80" s="25">
        <f>DATEDIF(Table1[[#This Row],[Order Date]],Table1[[#This Row],[Ship Date]],"D")</f>
        <v>2</v>
      </c>
      <c r="AA80" s="25">
        <v>128.03</v>
      </c>
      <c r="AB80" s="10">
        <v>42</v>
      </c>
      <c r="AC80" s="12">
        <v>457.63</v>
      </c>
      <c r="AD80" s="10" t="str">
        <f>IF(Table1[[#This Row],[Profit]]&gt;0,"Profit","loss")</f>
        <v>Profit</v>
      </c>
      <c r="AE80" s="10" t="str">
        <f>_xlfn.CONCAT(Table1[[#This Row],[Customer Name]]," ",Table1[[#This Row],[Product Name]]," ",Table1[[#This Row],[Country]])</f>
        <v>Sean N Boyer TDK 4.7GB DVD-R United States</v>
      </c>
      <c r="AF80" s="10" t="str">
        <f>LEFT(Table1[[#This Row],[Product Name]],4)</f>
        <v xml:space="preserve">TDK </v>
      </c>
    </row>
    <row r="81" spans="1:32" ht="12.75" customHeight="1" x14ac:dyDescent="0.2">
      <c r="A81" s="18">
        <v>3392</v>
      </c>
      <c r="B81" s="25">
        <v>24193</v>
      </c>
      <c r="C81" s="10" t="s">
        <v>37</v>
      </c>
      <c r="D81" s="36">
        <v>0.02</v>
      </c>
      <c r="E81" s="28">
        <v>200.98</v>
      </c>
      <c r="F81" s="32">
        <v>55.96</v>
      </c>
      <c r="G81" s="25">
        <v>373</v>
      </c>
      <c r="H81" s="10" t="s">
        <v>479</v>
      </c>
      <c r="I81" s="10" t="s">
        <v>39</v>
      </c>
      <c r="J81" s="10" t="s">
        <v>58</v>
      </c>
      <c r="K81" s="10" t="s">
        <v>41</v>
      </c>
      <c r="L81" s="10" t="s">
        <v>191</v>
      </c>
      <c r="M81" s="10" t="s">
        <v>121</v>
      </c>
      <c r="N81" s="9" t="s">
        <v>480</v>
      </c>
      <c r="O81" s="22">
        <v>0.75</v>
      </c>
      <c r="P81" s="10" t="s">
        <v>33</v>
      </c>
      <c r="Q81" s="10" t="s">
        <v>61</v>
      </c>
      <c r="R81" s="10" t="s">
        <v>300</v>
      </c>
      <c r="S81" s="10" t="s">
        <v>301</v>
      </c>
      <c r="T81" s="25">
        <v>48234</v>
      </c>
      <c r="U81" s="11">
        <v>42077</v>
      </c>
      <c r="V81" s="25">
        <f>YEAR(Table1[[#This Row],[Order Date]])</f>
        <v>2015</v>
      </c>
      <c r="W81" s="25">
        <f>MONTH(Table1[[#This Row],[Order Date]])</f>
        <v>3</v>
      </c>
      <c r="X81" s="25">
        <f>DAY(Table1[[#This Row],[Order Date]])</f>
        <v>14</v>
      </c>
      <c r="Y81" s="11">
        <v>42079</v>
      </c>
      <c r="Z81" s="25">
        <f>DATEDIF(Table1[[#This Row],[Order Date]],Table1[[#This Row],[Ship Date]],"D")</f>
        <v>2</v>
      </c>
      <c r="AA81" s="25">
        <v>-163.63</v>
      </c>
      <c r="AB81" s="10">
        <v>45</v>
      </c>
      <c r="AC81" s="12">
        <v>9539.6</v>
      </c>
      <c r="AD81" s="10" t="str">
        <f>IF(Table1[[#This Row],[Profit]]&gt;0,"Profit","loss")</f>
        <v>loss</v>
      </c>
      <c r="AE81" s="10" t="str">
        <f>_xlfn.CONCAT(Table1[[#This Row],[Customer Name]]," ",Table1[[#This Row],[Product Name]]," ",Table1[[#This Row],[Country]])</f>
        <v>Jeanne Werner O'Sullivan Living Dimensions 3-Shelf Bookcases United States</v>
      </c>
      <c r="AF81" s="10" t="str">
        <f>LEFT(Table1[[#This Row],[Product Name]],4)</f>
        <v>O'Su</v>
      </c>
    </row>
    <row r="82" spans="1:32" ht="12.75" customHeight="1" x14ac:dyDescent="0.2">
      <c r="A82" s="18">
        <v>3393</v>
      </c>
      <c r="B82" s="25">
        <v>24193</v>
      </c>
      <c r="C82" s="10" t="s">
        <v>37</v>
      </c>
      <c r="D82" s="36">
        <v>0.02</v>
      </c>
      <c r="E82" s="28">
        <v>4.28</v>
      </c>
      <c r="F82" s="32">
        <v>5.17</v>
      </c>
      <c r="G82" s="25">
        <v>373</v>
      </c>
      <c r="H82" s="10" t="s">
        <v>479</v>
      </c>
      <c r="I82" s="10" t="s">
        <v>49</v>
      </c>
      <c r="J82" s="10" t="s">
        <v>58</v>
      </c>
      <c r="K82" s="10" t="s">
        <v>29</v>
      </c>
      <c r="L82" s="10" t="s">
        <v>93</v>
      </c>
      <c r="M82" s="10" t="s">
        <v>59</v>
      </c>
      <c r="N82" s="9" t="s">
        <v>481</v>
      </c>
      <c r="O82" s="22">
        <v>0.4</v>
      </c>
      <c r="P82" s="10" t="s">
        <v>33</v>
      </c>
      <c r="Q82" s="10" t="s">
        <v>61</v>
      </c>
      <c r="R82" s="10" t="s">
        <v>300</v>
      </c>
      <c r="S82" s="10" t="s">
        <v>301</v>
      </c>
      <c r="T82" s="25">
        <v>48234</v>
      </c>
      <c r="U82" s="11">
        <v>42077</v>
      </c>
      <c r="V82" s="25">
        <f>YEAR(Table1[[#This Row],[Order Date]])</f>
        <v>2015</v>
      </c>
      <c r="W82" s="25">
        <f>MONTH(Table1[[#This Row],[Order Date]])</f>
        <v>3</v>
      </c>
      <c r="X82" s="25">
        <f>DAY(Table1[[#This Row],[Order Date]])</f>
        <v>14</v>
      </c>
      <c r="Y82" s="11">
        <v>42078</v>
      </c>
      <c r="Z82" s="25">
        <f>DATEDIF(Table1[[#This Row],[Order Date]],Table1[[#This Row],[Ship Date]],"D")</f>
        <v>1</v>
      </c>
      <c r="AA82" s="25">
        <v>-63.87</v>
      </c>
      <c r="AB82" s="10">
        <v>24</v>
      </c>
      <c r="AC82" s="12">
        <v>109.86</v>
      </c>
      <c r="AD82" s="10" t="str">
        <f>IF(Table1[[#This Row],[Profit]]&gt;0,"Profit","loss")</f>
        <v>loss</v>
      </c>
      <c r="AE82" s="10" t="str">
        <f>_xlfn.CONCAT(Table1[[#This Row],[Customer Name]]," ",Table1[[#This Row],[Product Name]]," ",Table1[[#This Row],[Country]])</f>
        <v>Jeanne Werner Xerox 1971 United States</v>
      </c>
      <c r="AF82" s="10" t="str">
        <f>LEFT(Table1[[#This Row],[Product Name]],4)</f>
        <v>Xero</v>
      </c>
    </row>
    <row r="83" spans="1:32" ht="12.75" customHeight="1" x14ac:dyDescent="0.2">
      <c r="A83" s="18">
        <v>3394</v>
      </c>
      <c r="B83" s="25">
        <v>24193</v>
      </c>
      <c r="C83" s="10" t="s">
        <v>37</v>
      </c>
      <c r="D83" s="36">
        <v>0.04</v>
      </c>
      <c r="E83" s="28">
        <v>85.99</v>
      </c>
      <c r="F83" s="32">
        <v>0.99</v>
      </c>
      <c r="G83" s="25">
        <v>373</v>
      </c>
      <c r="H83" s="10" t="s">
        <v>479</v>
      </c>
      <c r="I83" s="10" t="s">
        <v>49</v>
      </c>
      <c r="J83" s="10" t="s">
        <v>58</v>
      </c>
      <c r="K83" s="10" t="s">
        <v>77</v>
      </c>
      <c r="L83" s="10" t="s">
        <v>78</v>
      </c>
      <c r="M83" s="10" t="s">
        <v>31</v>
      </c>
      <c r="N83" s="9" t="s">
        <v>482</v>
      </c>
      <c r="O83" s="22">
        <v>0.85</v>
      </c>
      <c r="P83" s="10" t="s">
        <v>33</v>
      </c>
      <c r="Q83" s="10" t="s">
        <v>61</v>
      </c>
      <c r="R83" s="10" t="s">
        <v>300</v>
      </c>
      <c r="S83" s="10" t="s">
        <v>301</v>
      </c>
      <c r="T83" s="25">
        <v>48234</v>
      </c>
      <c r="U83" s="11">
        <v>42077</v>
      </c>
      <c r="V83" s="25">
        <f>YEAR(Table1[[#This Row],[Order Date]])</f>
        <v>2015</v>
      </c>
      <c r="W83" s="25">
        <f>MONTH(Table1[[#This Row],[Order Date]])</f>
        <v>3</v>
      </c>
      <c r="X83" s="25">
        <f>DAY(Table1[[#This Row],[Order Date]])</f>
        <v>14</v>
      </c>
      <c r="Y83" s="11">
        <v>42079</v>
      </c>
      <c r="Z83" s="25">
        <f>DATEDIF(Table1[[#This Row],[Order Date]],Table1[[#This Row],[Ship Date]],"D")</f>
        <v>2</v>
      </c>
      <c r="AA83" s="25">
        <v>-175.17500000000001</v>
      </c>
      <c r="AB83" s="10">
        <v>19</v>
      </c>
      <c r="AC83" s="12">
        <v>1426.51</v>
      </c>
      <c r="AD83" s="10" t="str">
        <f>IF(Table1[[#This Row],[Profit]]&gt;0,"Profit","loss")</f>
        <v>loss</v>
      </c>
      <c r="AE83" s="10" t="str">
        <f>_xlfn.CONCAT(Table1[[#This Row],[Customer Name]]," ",Table1[[#This Row],[Product Name]]," ",Table1[[#This Row],[Country]])</f>
        <v>Jeanne Werner Accessory4 United States</v>
      </c>
      <c r="AF83" s="10" t="str">
        <f>LEFT(Table1[[#This Row],[Product Name]],4)</f>
        <v>Acce</v>
      </c>
    </row>
    <row r="84" spans="1:32" ht="12.75" customHeight="1" x14ac:dyDescent="0.2">
      <c r="A84" s="18">
        <v>3406</v>
      </c>
      <c r="B84" s="25">
        <v>24294</v>
      </c>
      <c r="C84" s="10" t="s">
        <v>37</v>
      </c>
      <c r="D84" s="36">
        <v>0.03</v>
      </c>
      <c r="E84" s="28">
        <v>200.97</v>
      </c>
      <c r="F84" s="32">
        <v>15.59</v>
      </c>
      <c r="G84" s="25">
        <v>3196</v>
      </c>
      <c r="H84" s="10" t="s">
        <v>2873</v>
      </c>
      <c r="I84" s="10" t="s">
        <v>39</v>
      </c>
      <c r="J84" s="10" t="s">
        <v>40</v>
      </c>
      <c r="K84" s="10" t="s">
        <v>77</v>
      </c>
      <c r="L84" s="10" t="s">
        <v>85</v>
      </c>
      <c r="M84" s="10" t="s">
        <v>43</v>
      </c>
      <c r="N84" s="9" t="s">
        <v>1333</v>
      </c>
      <c r="O84" s="22">
        <v>0.36</v>
      </c>
      <c r="P84" s="10" t="s">
        <v>33</v>
      </c>
      <c r="Q84" s="10" t="s">
        <v>34</v>
      </c>
      <c r="R84" s="10" t="s">
        <v>45</v>
      </c>
      <c r="S84" s="10" t="s">
        <v>276</v>
      </c>
      <c r="T84" s="25">
        <v>94109</v>
      </c>
      <c r="U84" s="11">
        <v>42037</v>
      </c>
      <c r="V84" s="25">
        <f>YEAR(Table1[[#This Row],[Order Date]])</f>
        <v>2015</v>
      </c>
      <c r="W84" s="25">
        <f>MONTH(Table1[[#This Row],[Order Date]])</f>
        <v>2</v>
      </c>
      <c r="X84" s="25">
        <f>DAY(Table1[[#This Row],[Order Date]])</f>
        <v>2</v>
      </c>
      <c r="Y84" s="11">
        <v>42038</v>
      </c>
      <c r="Z84" s="25">
        <f>DATEDIF(Table1[[#This Row],[Order Date]],Table1[[#This Row],[Ship Date]],"D")</f>
        <v>1</v>
      </c>
      <c r="AA84" s="25">
        <v>1951.3</v>
      </c>
      <c r="AB84" s="10">
        <v>43</v>
      </c>
      <c r="AC84" s="12">
        <v>8717.75</v>
      </c>
      <c r="AD84" s="10" t="str">
        <f>IF(Table1[[#This Row],[Profit]]&gt;0,"Profit","loss")</f>
        <v>Profit</v>
      </c>
      <c r="AE84" s="10" t="str">
        <f>_xlfn.CONCAT(Table1[[#This Row],[Customer Name]]," ",Table1[[#This Row],[Product Name]]," ",Table1[[#This Row],[Country]])</f>
        <v>Rick Foster Hawkins Hewlett-Packard Deskjet 6122 Color Inkjet Printer United States</v>
      </c>
      <c r="AF84" s="10" t="str">
        <f>LEFT(Table1[[#This Row],[Product Name]],4)</f>
        <v>Hewl</v>
      </c>
    </row>
    <row r="85" spans="1:32" ht="12.75" customHeight="1" x14ac:dyDescent="0.2">
      <c r="A85" s="18">
        <v>3431</v>
      </c>
      <c r="B85" s="25">
        <v>24455</v>
      </c>
      <c r="C85" s="10" t="s">
        <v>37</v>
      </c>
      <c r="D85" s="36">
        <v>7.0000000000000007E-2</v>
      </c>
      <c r="E85" s="28">
        <v>3.98</v>
      </c>
      <c r="F85" s="32">
        <v>0.83</v>
      </c>
      <c r="G85" s="25">
        <v>1340</v>
      </c>
      <c r="H85" s="10" t="s">
        <v>1402</v>
      </c>
      <c r="I85" s="10" t="s">
        <v>49</v>
      </c>
      <c r="J85" s="10" t="s">
        <v>40</v>
      </c>
      <c r="K85" s="10" t="s">
        <v>29</v>
      </c>
      <c r="L85" s="10" t="s">
        <v>30</v>
      </c>
      <c r="M85" s="10" t="s">
        <v>31</v>
      </c>
      <c r="N85" s="9" t="s">
        <v>1404</v>
      </c>
      <c r="O85" s="22">
        <v>0.51</v>
      </c>
      <c r="P85" s="10" t="s">
        <v>33</v>
      </c>
      <c r="Q85" s="10" t="s">
        <v>53</v>
      </c>
      <c r="R85" s="10" t="s">
        <v>71</v>
      </c>
      <c r="S85" s="10" t="s">
        <v>90</v>
      </c>
      <c r="T85" s="25">
        <v>10170</v>
      </c>
      <c r="U85" s="11">
        <v>42161</v>
      </c>
      <c r="V85" s="25">
        <f>YEAR(Table1[[#This Row],[Order Date]])</f>
        <v>2015</v>
      </c>
      <c r="W85" s="25">
        <f>MONTH(Table1[[#This Row],[Order Date]])</f>
        <v>6</v>
      </c>
      <c r="X85" s="25">
        <f>DAY(Table1[[#This Row],[Order Date]])</f>
        <v>6</v>
      </c>
      <c r="Y85" s="11">
        <v>42164</v>
      </c>
      <c r="Z85" s="25">
        <f>DATEDIF(Table1[[#This Row],[Order Date]],Table1[[#This Row],[Ship Date]],"D")</f>
        <v>3</v>
      </c>
      <c r="AA85" s="25">
        <v>27.38</v>
      </c>
      <c r="AB85" s="10">
        <v>76</v>
      </c>
      <c r="AC85" s="12">
        <v>282.85000000000002</v>
      </c>
      <c r="AD85" s="10" t="str">
        <f>IF(Table1[[#This Row],[Profit]]&gt;0,"Profit","loss")</f>
        <v>Profit</v>
      </c>
      <c r="AE85" s="10" t="str">
        <f>_xlfn.CONCAT(Table1[[#This Row],[Customer Name]]," ",Table1[[#This Row],[Product Name]]," ",Table1[[#This Row],[Country]])</f>
        <v>Marie Bass Fluorescent Highlighters by Dixon United States</v>
      </c>
      <c r="AF85" s="10" t="str">
        <f>LEFT(Table1[[#This Row],[Product Name]],4)</f>
        <v>Fluo</v>
      </c>
    </row>
    <row r="86" spans="1:32" ht="12.75" customHeight="1" x14ac:dyDescent="0.2">
      <c r="A86" s="18">
        <v>3490</v>
      </c>
      <c r="B86" s="25">
        <v>24869</v>
      </c>
      <c r="C86" s="10" t="s">
        <v>37</v>
      </c>
      <c r="D86" s="36">
        <v>0.05</v>
      </c>
      <c r="E86" s="28">
        <v>8.85</v>
      </c>
      <c r="F86" s="32">
        <v>5.6</v>
      </c>
      <c r="G86" s="25">
        <v>2431</v>
      </c>
      <c r="H86" s="10" t="s">
        <v>2284</v>
      </c>
      <c r="I86" s="10" t="s">
        <v>49</v>
      </c>
      <c r="J86" s="10" t="s">
        <v>114</v>
      </c>
      <c r="K86" s="10" t="s">
        <v>29</v>
      </c>
      <c r="L86" s="10" t="s">
        <v>109</v>
      </c>
      <c r="M86" s="10" t="s">
        <v>59</v>
      </c>
      <c r="N86" s="9" t="s">
        <v>2285</v>
      </c>
      <c r="O86" s="22">
        <v>0.36</v>
      </c>
      <c r="P86" s="10" t="s">
        <v>33</v>
      </c>
      <c r="Q86" s="10" t="s">
        <v>34</v>
      </c>
      <c r="R86" s="10" t="s">
        <v>45</v>
      </c>
      <c r="S86" s="10" t="s">
        <v>663</v>
      </c>
      <c r="T86" s="25">
        <v>90004</v>
      </c>
      <c r="U86" s="11">
        <v>42165</v>
      </c>
      <c r="V86" s="25">
        <f>YEAR(Table1[[#This Row],[Order Date]])</f>
        <v>2015</v>
      </c>
      <c r="W86" s="25">
        <f>MONTH(Table1[[#This Row],[Order Date]])</f>
        <v>6</v>
      </c>
      <c r="X86" s="25">
        <f>DAY(Table1[[#This Row],[Order Date]])</f>
        <v>10</v>
      </c>
      <c r="Y86" s="11">
        <v>42166</v>
      </c>
      <c r="Z86" s="25">
        <f>DATEDIF(Table1[[#This Row],[Order Date]],Table1[[#This Row],[Ship Date]],"D")</f>
        <v>1</v>
      </c>
      <c r="AA86" s="25">
        <v>-9.1769999999999996</v>
      </c>
      <c r="AB86" s="10">
        <v>21</v>
      </c>
      <c r="AC86" s="12">
        <v>199.08</v>
      </c>
      <c r="AD86" s="10" t="str">
        <f>IF(Table1[[#This Row],[Profit]]&gt;0,"Profit","loss")</f>
        <v>loss</v>
      </c>
      <c r="AE86" s="10" t="str">
        <f>_xlfn.CONCAT(Table1[[#This Row],[Customer Name]]," ",Table1[[#This Row],[Product Name]]," ",Table1[[#This Row],[Country]])</f>
        <v>Troy Cassidy GBC Standard Plastic Binding Systems Combs United States</v>
      </c>
      <c r="AF86" s="10" t="str">
        <f>LEFT(Table1[[#This Row],[Product Name]],4)</f>
        <v xml:space="preserve">GBC </v>
      </c>
    </row>
    <row r="87" spans="1:32" ht="12.75" customHeight="1" x14ac:dyDescent="0.2">
      <c r="A87" s="18">
        <v>3684</v>
      </c>
      <c r="B87" s="25">
        <v>26342</v>
      </c>
      <c r="C87" s="10" t="s">
        <v>106</v>
      </c>
      <c r="D87" s="36">
        <v>0.02</v>
      </c>
      <c r="E87" s="28">
        <v>9.99</v>
      </c>
      <c r="F87" s="32">
        <v>11.59</v>
      </c>
      <c r="G87" s="25">
        <v>1959</v>
      </c>
      <c r="H87" s="10" t="s">
        <v>1909</v>
      </c>
      <c r="I87" s="10" t="s">
        <v>49</v>
      </c>
      <c r="J87" s="10" t="s">
        <v>40</v>
      </c>
      <c r="K87" s="10" t="s">
        <v>29</v>
      </c>
      <c r="L87" s="10" t="s">
        <v>93</v>
      </c>
      <c r="M87" s="10" t="s">
        <v>59</v>
      </c>
      <c r="N87" s="9" t="s">
        <v>1911</v>
      </c>
      <c r="O87" s="22">
        <v>0.4</v>
      </c>
      <c r="P87" s="10" t="s">
        <v>33</v>
      </c>
      <c r="Q87" s="10" t="s">
        <v>136</v>
      </c>
      <c r="R87" s="10" t="s">
        <v>362</v>
      </c>
      <c r="S87" s="10" t="s">
        <v>447</v>
      </c>
      <c r="T87" s="25">
        <v>33916</v>
      </c>
      <c r="U87" s="11">
        <v>42112</v>
      </c>
      <c r="V87" s="25">
        <f>YEAR(Table1[[#This Row],[Order Date]])</f>
        <v>2015</v>
      </c>
      <c r="W87" s="25">
        <f>MONTH(Table1[[#This Row],[Order Date]])</f>
        <v>4</v>
      </c>
      <c r="X87" s="25">
        <f>DAY(Table1[[#This Row],[Order Date]])</f>
        <v>18</v>
      </c>
      <c r="Y87" s="11">
        <v>42121</v>
      </c>
      <c r="Z87" s="25">
        <f>DATEDIF(Table1[[#This Row],[Order Date]],Table1[[#This Row],[Ship Date]],"D")</f>
        <v>9</v>
      </c>
      <c r="AA87" s="25">
        <v>-171.15770000000001</v>
      </c>
      <c r="AB87" s="10">
        <v>43</v>
      </c>
      <c r="AC87" s="12">
        <v>475.42</v>
      </c>
      <c r="AD87" s="10" t="str">
        <f>IF(Table1[[#This Row],[Profit]]&gt;0,"Profit","loss")</f>
        <v>loss</v>
      </c>
      <c r="AE87" s="10" t="str">
        <f>_xlfn.CONCAT(Table1[[#This Row],[Customer Name]]," ",Table1[[#This Row],[Product Name]]," ",Table1[[#This Row],[Country]])</f>
        <v>Bonnie Matthews Rowland Hammermill Color Copier Paper (28Lb. and 96 Bright) United States</v>
      </c>
      <c r="AF87" s="10" t="str">
        <f>LEFT(Table1[[#This Row],[Product Name]],4)</f>
        <v>Hamm</v>
      </c>
    </row>
    <row r="88" spans="1:32" ht="12.75" customHeight="1" x14ac:dyDescent="0.2">
      <c r="A88" s="18">
        <v>3685</v>
      </c>
      <c r="B88" s="25">
        <v>26342</v>
      </c>
      <c r="C88" s="10" t="s">
        <v>106</v>
      </c>
      <c r="D88" s="36">
        <v>0.02</v>
      </c>
      <c r="E88" s="28">
        <v>48.04</v>
      </c>
      <c r="F88" s="32">
        <v>5.79</v>
      </c>
      <c r="G88" s="25">
        <v>1959</v>
      </c>
      <c r="H88" s="10" t="s">
        <v>1909</v>
      </c>
      <c r="I88" s="10" t="s">
        <v>49</v>
      </c>
      <c r="J88" s="10" t="s">
        <v>40</v>
      </c>
      <c r="K88" s="10" t="s">
        <v>29</v>
      </c>
      <c r="L88" s="10" t="s">
        <v>93</v>
      </c>
      <c r="M88" s="10" t="s">
        <v>59</v>
      </c>
      <c r="N88" s="9" t="s">
        <v>864</v>
      </c>
      <c r="O88" s="22">
        <v>0.37</v>
      </c>
      <c r="P88" s="10" t="s">
        <v>33</v>
      </c>
      <c r="Q88" s="10" t="s">
        <v>136</v>
      </c>
      <c r="R88" s="10" t="s">
        <v>362</v>
      </c>
      <c r="S88" s="10" t="s">
        <v>447</v>
      </c>
      <c r="T88" s="25">
        <v>33916</v>
      </c>
      <c r="U88" s="11">
        <v>42112</v>
      </c>
      <c r="V88" s="25">
        <f>YEAR(Table1[[#This Row],[Order Date]])</f>
        <v>2015</v>
      </c>
      <c r="W88" s="25">
        <f>MONTH(Table1[[#This Row],[Order Date]])</f>
        <v>4</v>
      </c>
      <c r="X88" s="25">
        <f>DAY(Table1[[#This Row],[Order Date]])</f>
        <v>18</v>
      </c>
      <c r="Y88" s="11">
        <v>42117</v>
      </c>
      <c r="Z88" s="25">
        <f>DATEDIF(Table1[[#This Row],[Order Date]],Table1[[#This Row],[Ship Date]],"D")</f>
        <v>5</v>
      </c>
      <c r="AA88" s="25">
        <v>624.23900000000003</v>
      </c>
      <c r="AB88" s="10">
        <v>74</v>
      </c>
      <c r="AC88" s="12">
        <v>3598.82</v>
      </c>
      <c r="AD88" s="10" t="str">
        <f>IF(Table1[[#This Row],[Profit]]&gt;0,"Profit","loss")</f>
        <v>Profit</v>
      </c>
      <c r="AE88" s="10" t="str">
        <f>_xlfn.CONCAT(Table1[[#This Row],[Customer Name]]," ",Table1[[#This Row],[Product Name]]," ",Table1[[#This Row],[Country]])</f>
        <v>Bonnie Matthews Rowland Xerox 1937 United States</v>
      </c>
      <c r="AF88" s="10" t="str">
        <f>LEFT(Table1[[#This Row],[Product Name]],4)</f>
        <v>Xero</v>
      </c>
    </row>
    <row r="89" spans="1:32" ht="12.75" customHeight="1" x14ac:dyDescent="0.2">
      <c r="A89" s="18">
        <v>3686</v>
      </c>
      <c r="B89" s="25">
        <v>26342</v>
      </c>
      <c r="C89" s="10" t="s">
        <v>106</v>
      </c>
      <c r="D89" s="36">
        <v>0.04</v>
      </c>
      <c r="E89" s="28">
        <v>6.68</v>
      </c>
      <c r="F89" s="32">
        <v>4.91</v>
      </c>
      <c r="G89" s="25">
        <v>1959</v>
      </c>
      <c r="H89" s="10" t="s">
        <v>1909</v>
      </c>
      <c r="I89" s="10" t="s">
        <v>49</v>
      </c>
      <c r="J89" s="10" t="s">
        <v>40</v>
      </c>
      <c r="K89" s="10" t="s">
        <v>29</v>
      </c>
      <c r="L89" s="10" t="s">
        <v>93</v>
      </c>
      <c r="M89" s="10" t="s">
        <v>59</v>
      </c>
      <c r="N89" s="9" t="s">
        <v>1903</v>
      </c>
      <c r="O89" s="22">
        <v>0.37</v>
      </c>
      <c r="P89" s="10" t="s">
        <v>33</v>
      </c>
      <c r="Q89" s="10" t="s">
        <v>136</v>
      </c>
      <c r="R89" s="10" t="s">
        <v>362</v>
      </c>
      <c r="S89" s="10" t="s">
        <v>447</v>
      </c>
      <c r="T89" s="25">
        <v>33916</v>
      </c>
      <c r="U89" s="11">
        <v>42112</v>
      </c>
      <c r="V89" s="25">
        <f>YEAR(Table1[[#This Row],[Order Date]])</f>
        <v>2015</v>
      </c>
      <c r="W89" s="25">
        <f>MONTH(Table1[[#This Row],[Order Date]])</f>
        <v>4</v>
      </c>
      <c r="X89" s="25">
        <f>DAY(Table1[[#This Row],[Order Date]])</f>
        <v>18</v>
      </c>
      <c r="Y89" s="11">
        <v>42119</v>
      </c>
      <c r="Z89" s="25">
        <f>DATEDIF(Table1[[#This Row],[Order Date]],Table1[[#This Row],[Ship Date]],"D")</f>
        <v>7</v>
      </c>
      <c r="AA89" s="25">
        <v>-14.3241</v>
      </c>
      <c r="AB89" s="10">
        <v>5</v>
      </c>
      <c r="AC89" s="12">
        <v>41.22</v>
      </c>
      <c r="AD89" s="10" t="str">
        <f>IF(Table1[[#This Row],[Profit]]&gt;0,"Profit","loss")</f>
        <v>loss</v>
      </c>
      <c r="AE89" s="10" t="str">
        <f>_xlfn.CONCAT(Table1[[#This Row],[Customer Name]]," ",Table1[[#This Row],[Product Name]]," ",Table1[[#This Row],[Country]])</f>
        <v>Bonnie Matthews Rowland Xerox 1986 United States</v>
      </c>
      <c r="AF89" s="10" t="str">
        <f>LEFT(Table1[[#This Row],[Product Name]],4)</f>
        <v>Xero</v>
      </c>
    </row>
    <row r="90" spans="1:32" ht="12.75" customHeight="1" x14ac:dyDescent="0.2">
      <c r="A90" s="18">
        <v>3791</v>
      </c>
      <c r="B90" s="25">
        <v>27013</v>
      </c>
      <c r="C90" s="10" t="s">
        <v>106</v>
      </c>
      <c r="D90" s="36">
        <v>0.05</v>
      </c>
      <c r="E90" s="28">
        <v>80.98</v>
      </c>
      <c r="F90" s="32">
        <v>35</v>
      </c>
      <c r="G90" s="25">
        <v>1314</v>
      </c>
      <c r="H90" s="10" t="s">
        <v>1394</v>
      </c>
      <c r="I90" s="10" t="s">
        <v>49</v>
      </c>
      <c r="J90" s="10" t="s">
        <v>40</v>
      </c>
      <c r="K90" s="10" t="s">
        <v>29</v>
      </c>
      <c r="L90" s="10" t="s">
        <v>141</v>
      </c>
      <c r="M90" s="10" t="s">
        <v>236</v>
      </c>
      <c r="N90" s="9" t="s">
        <v>1352</v>
      </c>
      <c r="O90" s="22">
        <v>0.81</v>
      </c>
      <c r="P90" s="10" t="s">
        <v>33</v>
      </c>
      <c r="Q90" s="10" t="s">
        <v>34</v>
      </c>
      <c r="R90" s="10" t="s">
        <v>45</v>
      </c>
      <c r="S90" s="10" t="s">
        <v>663</v>
      </c>
      <c r="T90" s="25">
        <v>90058</v>
      </c>
      <c r="U90" s="11">
        <v>42009</v>
      </c>
      <c r="V90" s="25">
        <f>YEAR(Table1[[#This Row],[Order Date]])</f>
        <v>2015</v>
      </c>
      <c r="W90" s="25">
        <f>MONTH(Table1[[#This Row],[Order Date]])</f>
        <v>1</v>
      </c>
      <c r="X90" s="25">
        <f>DAY(Table1[[#This Row],[Order Date]])</f>
        <v>5</v>
      </c>
      <c r="Y90" s="11">
        <v>42013</v>
      </c>
      <c r="Z90" s="25">
        <f>DATEDIF(Table1[[#This Row],[Order Date]],Table1[[#This Row],[Ship Date]],"D")</f>
        <v>4</v>
      </c>
      <c r="AA90" s="25">
        <v>-746.44</v>
      </c>
      <c r="AB90" s="10">
        <v>34</v>
      </c>
      <c r="AC90" s="12">
        <v>2710.47</v>
      </c>
      <c r="AD90" s="10" t="str">
        <f>IF(Table1[[#This Row],[Profit]]&gt;0,"Profit","loss")</f>
        <v>loss</v>
      </c>
      <c r="AE90" s="10" t="str">
        <f>_xlfn.CONCAT(Table1[[#This Row],[Customer Name]]," ",Table1[[#This Row],[Product Name]]," ",Table1[[#This Row],[Country]])</f>
        <v>Keith Marsh Carina Double Wide Media Storage Towers in Natural &amp; Black United States</v>
      </c>
      <c r="AF90" s="10" t="str">
        <f>LEFT(Table1[[#This Row],[Product Name]],4)</f>
        <v>Cari</v>
      </c>
    </row>
    <row r="91" spans="1:32" ht="12.75" customHeight="1" x14ac:dyDescent="0.2">
      <c r="A91" s="18">
        <v>3792</v>
      </c>
      <c r="B91" s="25">
        <v>27013</v>
      </c>
      <c r="C91" s="10" t="s">
        <v>106</v>
      </c>
      <c r="D91" s="36">
        <v>0.05</v>
      </c>
      <c r="E91" s="28">
        <v>279.48</v>
      </c>
      <c r="F91" s="32">
        <v>35</v>
      </c>
      <c r="G91" s="25">
        <v>1314</v>
      </c>
      <c r="H91" s="10" t="s">
        <v>1394</v>
      </c>
      <c r="I91" s="10" t="s">
        <v>49</v>
      </c>
      <c r="J91" s="10" t="s">
        <v>40</v>
      </c>
      <c r="K91" s="10" t="s">
        <v>29</v>
      </c>
      <c r="L91" s="10" t="s">
        <v>141</v>
      </c>
      <c r="M91" s="10" t="s">
        <v>236</v>
      </c>
      <c r="N91" s="9" t="s">
        <v>810</v>
      </c>
      <c r="O91" s="22">
        <v>0.8</v>
      </c>
      <c r="P91" s="10" t="s">
        <v>33</v>
      </c>
      <c r="Q91" s="10" t="s">
        <v>34</v>
      </c>
      <c r="R91" s="10" t="s">
        <v>45</v>
      </c>
      <c r="S91" s="10" t="s">
        <v>663</v>
      </c>
      <c r="T91" s="25">
        <v>90058</v>
      </c>
      <c r="U91" s="11">
        <v>42009</v>
      </c>
      <c r="V91" s="25">
        <f>YEAR(Table1[[#This Row],[Order Date]])</f>
        <v>2015</v>
      </c>
      <c r="W91" s="25">
        <f>MONTH(Table1[[#This Row],[Order Date]])</f>
        <v>1</v>
      </c>
      <c r="X91" s="25">
        <f>DAY(Table1[[#This Row],[Order Date]])</f>
        <v>5</v>
      </c>
      <c r="Y91" s="11">
        <v>42009</v>
      </c>
      <c r="Z91" s="25">
        <f>DATEDIF(Table1[[#This Row],[Order Date]],Table1[[#This Row],[Ship Date]],"D")</f>
        <v>0</v>
      </c>
      <c r="AA91" s="25">
        <v>-274.95</v>
      </c>
      <c r="AB91" s="10">
        <v>31</v>
      </c>
      <c r="AC91" s="12">
        <v>8354.73</v>
      </c>
      <c r="AD91" s="10" t="str">
        <f>IF(Table1[[#This Row],[Profit]]&gt;0,"Profit","loss")</f>
        <v>loss</v>
      </c>
      <c r="AE91" s="10" t="str">
        <f>_xlfn.CONCAT(Table1[[#This Row],[Customer Name]]," ",Table1[[#This Row],[Product Name]]," ",Table1[[#This Row],[Country]])</f>
        <v>Keith Marsh Tennsco Snap-Together Open Shelving Units, Starter Sets and Add-On Units United States</v>
      </c>
      <c r="AF91" s="10" t="str">
        <f>LEFT(Table1[[#This Row],[Product Name]],4)</f>
        <v>Tenn</v>
      </c>
    </row>
    <row r="92" spans="1:32" ht="12.75" customHeight="1" x14ac:dyDescent="0.2">
      <c r="A92" s="18">
        <v>3847</v>
      </c>
      <c r="B92" s="25">
        <v>27456</v>
      </c>
      <c r="C92" s="10" t="s">
        <v>37</v>
      </c>
      <c r="D92" s="36">
        <v>0.05</v>
      </c>
      <c r="E92" s="28">
        <v>328.14</v>
      </c>
      <c r="F92" s="32">
        <v>91.05</v>
      </c>
      <c r="G92" s="25">
        <v>1104</v>
      </c>
      <c r="H92" s="10" t="s">
        <v>1204</v>
      </c>
      <c r="I92" s="10" t="s">
        <v>39</v>
      </c>
      <c r="J92" s="10" t="s">
        <v>40</v>
      </c>
      <c r="K92" s="10" t="s">
        <v>29</v>
      </c>
      <c r="L92" s="10" t="s">
        <v>257</v>
      </c>
      <c r="M92" s="10" t="s">
        <v>43</v>
      </c>
      <c r="N92" s="9" t="s">
        <v>468</v>
      </c>
      <c r="O92" s="22">
        <v>0.56999999999999995</v>
      </c>
      <c r="P92" s="10" t="s">
        <v>33</v>
      </c>
      <c r="Q92" s="10" t="s">
        <v>53</v>
      </c>
      <c r="R92" s="10" t="s">
        <v>71</v>
      </c>
      <c r="S92" s="10" t="s">
        <v>90</v>
      </c>
      <c r="T92" s="25">
        <v>10282</v>
      </c>
      <c r="U92" s="11">
        <v>42104</v>
      </c>
      <c r="V92" s="25">
        <f>YEAR(Table1[[#This Row],[Order Date]])</f>
        <v>2015</v>
      </c>
      <c r="W92" s="25">
        <f>MONTH(Table1[[#This Row],[Order Date]])</f>
        <v>4</v>
      </c>
      <c r="X92" s="25">
        <f>DAY(Table1[[#This Row],[Order Date]])</f>
        <v>10</v>
      </c>
      <c r="Y92" s="11">
        <v>42105</v>
      </c>
      <c r="Z92" s="25">
        <f>DATEDIF(Table1[[#This Row],[Order Date]],Table1[[#This Row],[Ship Date]],"D")</f>
        <v>1</v>
      </c>
      <c r="AA92" s="25">
        <v>772.04</v>
      </c>
      <c r="AB92" s="10">
        <v>29</v>
      </c>
      <c r="AC92" s="12">
        <v>9492.92</v>
      </c>
      <c r="AD92" s="10" t="str">
        <f>IF(Table1[[#This Row],[Profit]]&gt;0,"Profit","loss")</f>
        <v>Profit</v>
      </c>
      <c r="AE92" s="10" t="str">
        <f>_xlfn.CONCAT(Table1[[#This Row],[Customer Name]]," ",Table1[[#This Row],[Product Name]]," ",Table1[[#This Row],[Country]])</f>
        <v>Timothy Ross Sanyo Counter Height Refrigerator with Crisper, 3.6 Cubic Foot, Stainless Steel/Black United States</v>
      </c>
      <c r="AF92" s="10" t="str">
        <f>LEFT(Table1[[#This Row],[Product Name]],4)</f>
        <v>Sany</v>
      </c>
    </row>
    <row r="93" spans="1:32" ht="12.75" customHeight="1" x14ac:dyDescent="0.2">
      <c r="A93" s="18">
        <v>3926</v>
      </c>
      <c r="B93" s="25">
        <v>28001</v>
      </c>
      <c r="C93" s="10" t="s">
        <v>47</v>
      </c>
      <c r="D93" s="36">
        <v>0.02</v>
      </c>
      <c r="E93" s="28">
        <v>209.84</v>
      </c>
      <c r="F93" s="32">
        <v>21.21</v>
      </c>
      <c r="G93" s="25">
        <v>1044</v>
      </c>
      <c r="H93" s="10" t="s">
        <v>1161</v>
      </c>
      <c r="I93" s="10" t="s">
        <v>49</v>
      </c>
      <c r="J93" s="10" t="s">
        <v>40</v>
      </c>
      <c r="K93" s="10" t="s">
        <v>41</v>
      </c>
      <c r="L93" s="10" t="s">
        <v>50</v>
      </c>
      <c r="M93" s="10" t="s">
        <v>236</v>
      </c>
      <c r="N93" s="9" t="s">
        <v>1162</v>
      </c>
      <c r="O93" s="22">
        <v>0.59</v>
      </c>
      <c r="P93" s="10" t="s">
        <v>33</v>
      </c>
      <c r="Q93" s="10" t="s">
        <v>34</v>
      </c>
      <c r="R93" s="10" t="s">
        <v>45</v>
      </c>
      <c r="S93" s="10" t="s">
        <v>663</v>
      </c>
      <c r="T93" s="25">
        <v>90004</v>
      </c>
      <c r="U93" s="11">
        <v>42169</v>
      </c>
      <c r="V93" s="25">
        <f>YEAR(Table1[[#This Row],[Order Date]])</f>
        <v>2015</v>
      </c>
      <c r="W93" s="25">
        <f>MONTH(Table1[[#This Row],[Order Date]])</f>
        <v>6</v>
      </c>
      <c r="X93" s="25">
        <f>DAY(Table1[[#This Row],[Order Date]])</f>
        <v>14</v>
      </c>
      <c r="Y93" s="11">
        <v>42169</v>
      </c>
      <c r="Z93" s="25">
        <f>DATEDIF(Table1[[#This Row],[Order Date]],Table1[[#This Row],[Ship Date]],"D")</f>
        <v>0</v>
      </c>
      <c r="AA93" s="25">
        <v>2593.14</v>
      </c>
      <c r="AB93" s="10">
        <v>62</v>
      </c>
      <c r="AC93" s="12">
        <v>13546.94</v>
      </c>
      <c r="AD93" s="10" t="str">
        <f>IF(Table1[[#This Row],[Profit]]&gt;0,"Profit","loss")</f>
        <v>Profit</v>
      </c>
      <c r="AE93" s="10" t="str">
        <f>_xlfn.CONCAT(Table1[[#This Row],[Customer Name]]," ",Table1[[#This Row],[Product Name]]," ",Table1[[#This Row],[Country]])</f>
        <v>Erin Ballard Luxo Professional Fluorescent Magnifier Lamp with Clamp-Mount Base United States</v>
      </c>
      <c r="AF93" s="10" t="str">
        <f>LEFT(Table1[[#This Row],[Product Name]],4)</f>
        <v>Luxo</v>
      </c>
    </row>
    <row r="94" spans="1:32" ht="12.75" customHeight="1" x14ac:dyDescent="0.2">
      <c r="A94" s="18">
        <v>3927</v>
      </c>
      <c r="B94" s="25">
        <v>28001</v>
      </c>
      <c r="C94" s="10" t="s">
        <v>47</v>
      </c>
      <c r="D94" s="36">
        <v>0.01</v>
      </c>
      <c r="E94" s="28">
        <v>194.3</v>
      </c>
      <c r="F94" s="32">
        <v>11.54</v>
      </c>
      <c r="G94" s="25">
        <v>1044</v>
      </c>
      <c r="H94" s="10" t="s">
        <v>1161</v>
      </c>
      <c r="I94" s="10" t="s">
        <v>49</v>
      </c>
      <c r="J94" s="10" t="s">
        <v>40</v>
      </c>
      <c r="K94" s="10" t="s">
        <v>41</v>
      </c>
      <c r="L94" s="10" t="s">
        <v>50</v>
      </c>
      <c r="M94" s="10" t="s">
        <v>236</v>
      </c>
      <c r="N94" s="9" t="s">
        <v>1163</v>
      </c>
      <c r="O94" s="22">
        <v>0.59</v>
      </c>
      <c r="P94" s="10" t="s">
        <v>33</v>
      </c>
      <c r="Q94" s="10" t="s">
        <v>34</v>
      </c>
      <c r="R94" s="10" t="s">
        <v>45</v>
      </c>
      <c r="S94" s="10" t="s">
        <v>663</v>
      </c>
      <c r="T94" s="25">
        <v>90004</v>
      </c>
      <c r="U94" s="11">
        <v>42169</v>
      </c>
      <c r="V94" s="25">
        <f>YEAR(Table1[[#This Row],[Order Date]])</f>
        <v>2015</v>
      </c>
      <c r="W94" s="25">
        <f>MONTH(Table1[[#This Row],[Order Date]])</f>
        <v>6</v>
      </c>
      <c r="X94" s="25">
        <f>DAY(Table1[[#This Row],[Order Date]])</f>
        <v>14</v>
      </c>
      <c r="Y94" s="11">
        <v>42171</v>
      </c>
      <c r="Z94" s="25">
        <f>DATEDIF(Table1[[#This Row],[Order Date]],Table1[[#This Row],[Ship Date]],"D")</f>
        <v>2</v>
      </c>
      <c r="AA94" s="25">
        <v>1162.76</v>
      </c>
      <c r="AB94" s="10">
        <v>32</v>
      </c>
      <c r="AC94" s="12">
        <v>6401.65</v>
      </c>
      <c r="AD94" s="10" t="str">
        <f>IF(Table1[[#This Row],[Profit]]&gt;0,"Profit","loss")</f>
        <v>Profit</v>
      </c>
      <c r="AE94" s="10" t="str">
        <f>_xlfn.CONCAT(Table1[[#This Row],[Customer Name]]," ",Table1[[#This Row],[Product Name]]," ",Table1[[#This Row],[Country]])</f>
        <v>Erin Ballard Electrix Halogen Magnifier Lamp United States</v>
      </c>
      <c r="AF94" s="10" t="str">
        <f>LEFT(Table1[[#This Row],[Product Name]],4)</f>
        <v>Elec</v>
      </c>
    </row>
    <row r="95" spans="1:32" ht="12.75" customHeight="1" x14ac:dyDescent="0.2">
      <c r="A95" s="18">
        <v>3956</v>
      </c>
      <c r="B95" s="25">
        <v>28225</v>
      </c>
      <c r="C95" s="10" t="s">
        <v>47</v>
      </c>
      <c r="D95" s="36">
        <v>0</v>
      </c>
      <c r="E95" s="28">
        <v>20.28</v>
      </c>
      <c r="F95" s="32">
        <v>14.39</v>
      </c>
      <c r="G95" s="25">
        <v>1959</v>
      </c>
      <c r="H95" s="10" t="s">
        <v>1909</v>
      </c>
      <c r="I95" s="10" t="s">
        <v>49</v>
      </c>
      <c r="J95" s="10" t="s">
        <v>28</v>
      </c>
      <c r="K95" s="10" t="s">
        <v>41</v>
      </c>
      <c r="L95" s="10" t="s">
        <v>50</v>
      </c>
      <c r="M95" s="10" t="s">
        <v>59</v>
      </c>
      <c r="N95" s="9" t="s">
        <v>1910</v>
      </c>
      <c r="O95" s="22">
        <v>0.47</v>
      </c>
      <c r="P95" s="10" t="s">
        <v>33</v>
      </c>
      <c r="Q95" s="10" t="s">
        <v>136</v>
      </c>
      <c r="R95" s="10" t="s">
        <v>362</v>
      </c>
      <c r="S95" s="10" t="s">
        <v>447</v>
      </c>
      <c r="T95" s="25">
        <v>33916</v>
      </c>
      <c r="U95" s="11">
        <v>42026</v>
      </c>
      <c r="V95" s="25">
        <f>YEAR(Table1[[#This Row],[Order Date]])</f>
        <v>2015</v>
      </c>
      <c r="W95" s="25">
        <f>MONTH(Table1[[#This Row],[Order Date]])</f>
        <v>1</v>
      </c>
      <c r="X95" s="25">
        <f>DAY(Table1[[#This Row],[Order Date]])</f>
        <v>22</v>
      </c>
      <c r="Y95" s="11">
        <v>42026</v>
      </c>
      <c r="Z95" s="25">
        <f>DATEDIF(Table1[[#This Row],[Order Date]],Table1[[#This Row],[Ship Date]],"D")</f>
        <v>0</v>
      </c>
      <c r="AA95" s="25">
        <v>-66.247299999999996</v>
      </c>
      <c r="AB95" s="10">
        <v>9</v>
      </c>
      <c r="AC95" s="12">
        <v>206.04</v>
      </c>
      <c r="AD95" s="10" t="str">
        <f>IF(Table1[[#This Row],[Profit]]&gt;0,"Profit","loss")</f>
        <v>loss</v>
      </c>
      <c r="AE95" s="10" t="str">
        <f>_xlfn.CONCAT(Table1[[#This Row],[Customer Name]]," ",Table1[[#This Row],[Product Name]]," ",Table1[[#This Row],[Country]])</f>
        <v>Bonnie Matthews Rowland Career Cubicle Clock, 8 1/4", Black United States</v>
      </c>
      <c r="AF95" s="10" t="str">
        <f>LEFT(Table1[[#This Row],[Product Name]],4)</f>
        <v>Care</v>
      </c>
    </row>
    <row r="96" spans="1:32" ht="12.75" customHeight="1" x14ac:dyDescent="0.2">
      <c r="A96" s="18">
        <v>4015</v>
      </c>
      <c r="B96" s="25">
        <v>28647</v>
      </c>
      <c r="C96" s="10" t="s">
        <v>47</v>
      </c>
      <c r="D96" s="36">
        <v>0.09</v>
      </c>
      <c r="E96" s="28">
        <v>154.13</v>
      </c>
      <c r="F96" s="32">
        <v>69</v>
      </c>
      <c r="G96" s="25">
        <v>604</v>
      </c>
      <c r="H96" s="10" t="s">
        <v>719</v>
      </c>
      <c r="I96" s="10" t="s">
        <v>27</v>
      </c>
      <c r="J96" s="10" t="s">
        <v>28</v>
      </c>
      <c r="K96" s="10" t="s">
        <v>41</v>
      </c>
      <c r="L96" s="10" t="s">
        <v>152</v>
      </c>
      <c r="M96" s="10" t="s">
        <v>236</v>
      </c>
      <c r="N96" s="9" t="s">
        <v>237</v>
      </c>
      <c r="O96" s="22">
        <v>0.68</v>
      </c>
      <c r="P96" s="10" t="s">
        <v>33</v>
      </c>
      <c r="Q96" s="10" t="s">
        <v>34</v>
      </c>
      <c r="R96" s="10" t="s">
        <v>45</v>
      </c>
      <c r="S96" s="10" t="s">
        <v>663</v>
      </c>
      <c r="T96" s="25">
        <v>90045</v>
      </c>
      <c r="U96" s="11">
        <v>42077</v>
      </c>
      <c r="V96" s="25">
        <f>YEAR(Table1[[#This Row],[Order Date]])</f>
        <v>2015</v>
      </c>
      <c r="W96" s="25">
        <f>MONTH(Table1[[#This Row],[Order Date]])</f>
        <v>3</v>
      </c>
      <c r="X96" s="25">
        <f>DAY(Table1[[#This Row],[Order Date]])</f>
        <v>14</v>
      </c>
      <c r="Y96" s="11">
        <v>42078</v>
      </c>
      <c r="Z96" s="25">
        <f>DATEDIF(Table1[[#This Row],[Order Date]],Table1[[#This Row],[Ship Date]],"D")</f>
        <v>1</v>
      </c>
      <c r="AA96" s="25">
        <v>-1763.7477000000003</v>
      </c>
      <c r="AB96" s="10">
        <v>38</v>
      </c>
      <c r="AC96" s="12">
        <v>5679.59</v>
      </c>
      <c r="AD96" s="10" t="str">
        <f>IF(Table1[[#This Row],[Profit]]&gt;0,"Profit","loss")</f>
        <v>loss</v>
      </c>
      <c r="AE96" s="10" t="str">
        <f>_xlfn.CONCAT(Table1[[#This Row],[Customer Name]]," ",Table1[[#This Row],[Product Name]]," ",Table1[[#This Row],[Country]])</f>
        <v>Lindsay P Ashley Laminate Occasional Tables United States</v>
      </c>
      <c r="AF96" s="10" t="str">
        <f>LEFT(Table1[[#This Row],[Product Name]],4)</f>
        <v>Lami</v>
      </c>
    </row>
    <row r="97" spans="1:32" ht="12.75" customHeight="1" x14ac:dyDescent="0.2">
      <c r="A97" s="18">
        <v>4125</v>
      </c>
      <c r="B97" s="25">
        <v>29319</v>
      </c>
      <c r="C97" s="10" t="s">
        <v>106</v>
      </c>
      <c r="D97" s="36">
        <v>0.1</v>
      </c>
      <c r="E97" s="28">
        <v>238.4</v>
      </c>
      <c r="F97" s="32">
        <v>24.49</v>
      </c>
      <c r="G97" s="25">
        <v>1282</v>
      </c>
      <c r="H97" s="10" t="s">
        <v>1380</v>
      </c>
      <c r="I97" s="10" t="s">
        <v>49</v>
      </c>
      <c r="J97" s="10" t="s">
        <v>58</v>
      </c>
      <c r="K97" s="10" t="s">
        <v>41</v>
      </c>
      <c r="L97" s="10" t="s">
        <v>42</v>
      </c>
      <c r="M97" s="10" t="s">
        <v>236</v>
      </c>
      <c r="N97" s="9" t="s">
        <v>1377</v>
      </c>
      <c r="O97" s="25">
        <f ca="1">IF(O97="",0,O97)</f>
        <v>0</v>
      </c>
      <c r="P97" s="10" t="s">
        <v>33</v>
      </c>
      <c r="Q97" s="10" t="s">
        <v>53</v>
      </c>
      <c r="R97" s="10" t="s">
        <v>234</v>
      </c>
      <c r="S97" s="10" t="s">
        <v>1319</v>
      </c>
      <c r="T97" s="25">
        <v>19134</v>
      </c>
      <c r="U97" s="11">
        <v>42028</v>
      </c>
      <c r="V97" s="25">
        <f>YEAR(Table1[[#This Row],[Order Date]])</f>
        <v>2015</v>
      </c>
      <c r="W97" s="25">
        <f>MONTH(Table1[[#This Row],[Order Date]])</f>
        <v>1</v>
      </c>
      <c r="X97" s="25">
        <f>DAY(Table1[[#This Row],[Order Date]])</f>
        <v>24</v>
      </c>
      <c r="Y97" s="11">
        <v>42030</v>
      </c>
      <c r="Z97" s="25">
        <f>DATEDIF(Table1[[#This Row],[Order Date]],Table1[[#This Row],[Ship Date]],"D")</f>
        <v>2</v>
      </c>
      <c r="AA97" s="25">
        <v>460.67600000000004</v>
      </c>
      <c r="AB97" s="10">
        <v>30</v>
      </c>
      <c r="AC97" s="12">
        <v>6654.39</v>
      </c>
      <c r="AD97" s="10" t="str">
        <f>IF(Table1[[#This Row],[Profit]]&gt;0,"Profit","loss")</f>
        <v>Profit</v>
      </c>
      <c r="AE97" s="10" t="str">
        <f>_xlfn.CONCAT(Table1[[#This Row],[Customer Name]]," ",Table1[[#This Row],[Product Name]]," ",Table1[[#This Row],[Country]])</f>
        <v>Dana Sharpe Safco Contoured Stacking Chairs United States</v>
      </c>
      <c r="AF97" s="10" t="str">
        <f>LEFT(Table1[[#This Row],[Product Name]],4)</f>
        <v>Safc</v>
      </c>
    </row>
    <row r="98" spans="1:32" ht="12.75" customHeight="1" x14ac:dyDescent="0.2">
      <c r="A98" s="18">
        <v>4126</v>
      </c>
      <c r="B98" s="25">
        <v>29319</v>
      </c>
      <c r="C98" s="10" t="s">
        <v>106</v>
      </c>
      <c r="D98" s="36">
        <v>0.03</v>
      </c>
      <c r="E98" s="28">
        <v>199.99</v>
      </c>
      <c r="F98" s="32">
        <v>24.49</v>
      </c>
      <c r="G98" s="25">
        <v>1282</v>
      </c>
      <c r="H98" s="10" t="s">
        <v>1380</v>
      </c>
      <c r="I98" s="10" t="s">
        <v>27</v>
      </c>
      <c r="J98" s="10" t="s">
        <v>58</v>
      </c>
      <c r="K98" s="10" t="s">
        <v>77</v>
      </c>
      <c r="L98" s="10" t="s">
        <v>587</v>
      </c>
      <c r="M98" s="10" t="s">
        <v>236</v>
      </c>
      <c r="N98" s="9" t="s">
        <v>1379</v>
      </c>
      <c r="O98" s="22">
        <v>0.46</v>
      </c>
      <c r="P98" s="10" t="s">
        <v>33</v>
      </c>
      <c r="Q98" s="10" t="s">
        <v>53</v>
      </c>
      <c r="R98" s="10" t="s">
        <v>234</v>
      </c>
      <c r="S98" s="10" t="s">
        <v>1319</v>
      </c>
      <c r="T98" s="25">
        <v>19134</v>
      </c>
      <c r="U98" s="11">
        <v>42028</v>
      </c>
      <c r="V98" s="25">
        <f>YEAR(Table1[[#This Row],[Order Date]])</f>
        <v>2015</v>
      </c>
      <c r="W98" s="25">
        <f>MONTH(Table1[[#This Row],[Order Date]])</f>
        <v>1</v>
      </c>
      <c r="X98" s="25">
        <f>DAY(Table1[[#This Row],[Order Date]])</f>
        <v>24</v>
      </c>
      <c r="Y98" s="11">
        <v>42030</v>
      </c>
      <c r="Z98" s="25">
        <f>DATEDIF(Table1[[#This Row],[Order Date]],Table1[[#This Row],[Ship Date]],"D")</f>
        <v>2</v>
      </c>
      <c r="AA98" s="25">
        <v>393.41999999999996</v>
      </c>
      <c r="AB98" s="10">
        <v>21</v>
      </c>
      <c r="AC98" s="12">
        <v>4429.6899999999996</v>
      </c>
      <c r="AD98" s="10" t="str">
        <f>IF(Table1[[#This Row],[Profit]]&gt;0,"Profit","loss")</f>
        <v>Profit</v>
      </c>
      <c r="AE98" s="10" t="str">
        <f>_xlfn.CONCAT(Table1[[#This Row],[Customer Name]]," ",Table1[[#This Row],[Product Name]]," ",Table1[[#This Row],[Country]])</f>
        <v>Dana Sharpe Canon PC-428 Personal Copier United States</v>
      </c>
      <c r="AF98" s="10" t="str">
        <f>LEFT(Table1[[#This Row],[Product Name]],4)</f>
        <v>Cano</v>
      </c>
    </row>
    <row r="99" spans="1:32" ht="12.75" customHeight="1" x14ac:dyDescent="0.2">
      <c r="A99" s="18">
        <v>4131</v>
      </c>
      <c r="B99" s="25">
        <v>29350</v>
      </c>
      <c r="C99" s="10" t="s">
        <v>25</v>
      </c>
      <c r="D99" s="36">
        <v>0.05</v>
      </c>
      <c r="E99" s="28">
        <v>52.4</v>
      </c>
      <c r="F99" s="32">
        <v>16.11</v>
      </c>
      <c r="G99" s="25">
        <v>1193</v>
      </c>
      <c r="H99" s="10" t="s">
        <v>1288</v>
      </c>
      <c r="I99" s="10" t="s">
        <v>49</v>
      </c>
      <c r="J99" s="10" t="s">
        <v>114</v>
      </c>
      <c r="K99" s="10" t="s">
        <v>29</v>
      </c>
      <c r="L99" s="10" t="s">
        <v>109</v>
      </c>
      <c r="M99" s="10" t="s">
        <v>59</v>
      </c>
      <c r="N99" s="9" t="s">
        <v>1289</v>
      </c>
      <c r="O99" s="22">
        <v>0.39</v>
      </c>
      <c r="P99" s="10" t="s">
        <v>33</v>
      </c>
      <c r="Q99" s="10" t="s">
        <v>53</v>
      </c>
      <c r="R99" s="10" t="s">
        <v>1008</v>
      </c>
      <c r="S99" s="10" t="s">
        <v>35</v>
      </c>
      <c r="T99" s="25">
        <v>20016</v>
      </c>
      <c r="U99" s="11">
        <v>42060</v>
      </c>
      <c r="V99" s="25">
        <f>YEAR(Table1[[#This Row],[Order Date]])</f>
        <v>2015</v>
      </c>
      <c r="W99" s="25">
        <f>MONTH(Table1[[#This Row],[Order Date]])</f>
        <v>2</v>
      </c>
      <c r="X99" s="25">
        <f>DAY(Table1[[#This Row],[Order Date]])</f>
        <v>25</v>
      </c>
      <c r="Y99" s="11">
        <v>42062</v>
      </c>
      <c r="Z99" s="25">
        <f>DATEDIF(Table1[[#This Row],[Order Date]],Table1[[#This Row],[Ship Date]],"D")</f>
        <v>2</v>
      </c>
      <c r="AA99" s="25">
        <v>592.52650000000006</v>
      </c>
      <c r="AB99" s="10">
        <v>85</v>
      </c>
      <c r="AC99" s="12">
        <v>4556.63</v>
      </c>
      <c r="AD99" s="10" t="str">
        <f>IF(Table1[[#This Row],[Profit]]&gt;0,"Profit","loss")</f>
        <v>Profit</v>
      </c>
      <c r="AE99" s="10" t="str">
        <f>_xlfn.CONCAT(Table1[[#This Row],[Customer Name]]," ",Table1[[#This Row],[Product Name]]," ",Table1[[#This Row],[Country]])</f>
        <v>Louis Parrish Ibico Laser Imprintable Binding System Covers United States</v>
      </c>
      <c r="AF99" s="10" t="str">
        <f>LEFT(Table1[[#This Row],[Product Name]],4)</f>
        <v>Ibic</v>
      </c>
    </row>
    <row r="100" spans="1:32" ht="12.75" customHeight="1" x14ac:dyDescent="0.2">
      <c r="A100" s="18">
        <v>4133</v>
      </c>
      <c r="B100" s="25">
        <v>29350</v>
      </c>
      <c r="C100" s="10" t="s">
        <v>25</v>
      </c>
      <c r="D100" s="36">
        <v>0.05</v>
      </c>
      <c r="E100" s="28">
        <v>36.549999999999997</v>
      </c>
      <c r="F100" s="32">
        <v>13.89</v>
      </c>
      <c r="G100" s="25">
        <v>1193</v>
      </c>
      <c r="H100" s="10" t="s">
        <v>1288</v>
      </c>
      <c r="I100" s="10" t="s">
        <v>27</v>
      </c>
      <c r="J100" s="10" t="s">
        <v>114</v>
      </c>
      <c r="K100" s="10" t="s">
        <v>29</v>
      </c>
      <c r="L100" s="10" t="s">
        <v>30</v>
      </c>
      <c r="M100" s="10" t="s">
        <v>31</v>
      </c>
      <c r="N100" s="9" t="s">
        <v>1290</v>
      </c>
      <c r="O100" s="22">
        <v>0.41</v>
      </c>
      <c r="P100" s="10" t="s">
        <v>33</v>
      </c>
      <c r="Q100" s="10" t="s">
        <v>53</v>
      </c>
      <c r="R100" s="10" t="s">
        <v>1008</v>
      </c>
      <c r="S100" s="10" t="s">
        <v>35</v>
      </c>
      <c r="T100" s="25">
        <v>20016</v>
      </c>
      <c r="U100" s="11">
        <v>42060</v>
      </c>
      <c r="V100" s="25">
        <f>YEAR(Table1[[#This Row],[Order Date]])</f>
        <v>2015</v>
      </c>
      <c r="W100" s="25">
        <f>MONTH(Table1[[#This Row],[Order Date]])</f>
        <v>2</v>
      </c>
      <c r="X100" s="25">
        <f>DAY(Table1[[#This Row],[Order Date]])</f>
        <v>25</v>
      </c>
      <c r="Y100" s="11">
        <v>42061</v>
      </c>
      <c r="Z100" s="25">
        <f>DATEDIF(Table1[[#This Row],[Order Date]],Table1[[#This Row],[Ship Date]],"D")</f>
        <v>1</v>
      </c>
      <c r="AA100" s="25">
        <v>232.8</v>
      </c>
      <c r="AB100" s="10">
        <v>83</v>
      </c>
      <c r="AC100" s="12">
        <v>2948.61</v>
      </c>
      <c r="AD100" s="10" t="str">
        <f>IF(Table1[[#This Row],[Profit]]&gt;0,"Profit","loss")</f>
        <v>Profit</v>
      </c>
      <c r="AE100" s="10" t="str">
        <f>_xlfn.CONCAT(Table1[[#This Row],[Customer Name]]," ",Table1[[#This Row],[Product Name]]," ",Table1[[#This Row],[Country]])</f>
        <v>Louis Parrish Dixon Ticonderoga Core-Lock Colored Pencils, 48-Color Set United States</v>
      </c>
      <c r="AF100" s="10" t="str">
        <f>LEFT(Table1[[#This Row],[Product Name]],4)</f>
        <v>Dixo</v>
      </c>
    </row>
    <row r="101" spans="1:32" ht="12.75" customHeight="1" x14ac:dyDescent="0.2">
      <c r="A101" s="18">
        <v>4204</v>
      </c>
      <c r="B101" s="25">
        <v>29889</v>
      </c>
      <c r="C101" s="10" t="s">
        <v>37</v>
      </c>
      <c r="D101" s="36">
        <v>0.09</v>
      </c>
      <c r="E101" s="28">
        <v>5.98</v>
      </c>
      <c r="F101" s="32">
        <v>1.67</v>
      </c>
      <c r="G101" s="25">
        <v>2548</v>
      </c>
      <c r="H101" s="10" t="s">
        <v>2384</v>
      </c>
      <c r="I101" s="10" t="s">
        <v>49</v>
      </c>
      <c r="J101" s="10" t="s">
        <v>58</v>
      </c>
      <c r="K101" s="10" t="s">
        <v>29</v>
      </c>
      <c r="L101" s="10" t="s">
        <v>30</v>
      </c>
      <c r="M101" s="10" t="s">
        <v>31</v>
      </c>
      <c r="N101" s="9" t="s">
        <v>2387</v>
      </c>
      <c r="O101" s="22">
        <v>0.51</v>
      </c>
      <c r="P101" s="10" t="s">
        <v>33</v>
      </c>
      <c r="Q101" s="10" t="s">
        <v>34</v>
      </c>
      <c r="R101" s="10" t="s">
        <v>45</v>
      </c>
      <c r="S101" s="10" t="s">
        <v>663</v>
      </c>
      <c r="T101" s="25">
        <v>90068</v>
      </c>
      <c r="U101" s="11">
        <v>42159</v>
      </c>
      <c r="V101" s="25">
        <f>YEAR(Table1[[#This Row],[Order Date]])</f>
        <v>2015</v>
      </c>
      <c r="W101" s="25">
        <f>MONTH(Table1[[#This Row],[Order Date]])</f>
        <v>6</v>
      </c>
      <c r="X101" s="25">
        <f>DAY(Table1[[#This Row],[Order Date]])</f>
        <v>4</v>
      </c>
      <c r="Y101" s="11">
        <v>42162</v>
      </c>
      <c r="Z101" s="25">
        <f>DATEDIF(Table1[[#This Row],[Order Date]],Table1[[#This Row],[Ship Date]],"D")</f>
        <v>3</v>
      </c>
      <c r="AA101" s="25">
        <v>23.87</v>
      </c>
      <c r="AB101" s="10">
        <v>81</v>
      </c>
      <c r="AC101" s="12">
        <v>448.26</v>
      </c>
      <c r="AD101" s="10" t="str">
        <f>IF(Table1[[#This Row],[Profit]]&gt;0,"Profit","loss")</f>
        <v>Profit</v>
      </c>
      <c r="AE101" s="10" t="str">
        <f>_xlfn.CONCAT(Table1[[#This Row],[Customer Name]]," ",Table1[[#This Row],[Product Name]]," ",Table1[[#This Row],[Country]])</f>
        <v>Wayne Bass Dixon Ticonderoga® Erasable Colored Pencil Set, 12-Color United States</v>
      </c>
      <c r="AF101" s="10" t="str">
        <f>LEFT(Table1[[#This Row],[Product Name]],4)</f>
        <v>Dixo</v>
      </c>
    </row>
    <row r="102" spans="1:32" ht="12.75" customHeight="1" x14ac:dyDescent="0.2">
      <c r="A102" s="18">
        <v>4321</v>
      </c>
      <c r="B102" s="25">
        <v>30785</v>
      </c>
      <c r="C102" s="10" t="s">
        <v>25</v>
      </c>
      <c r="D102" s="36">
        <v>0.03</v>
      </c>
      <c r="E102" s="28">
        <v>6.48</v>
      </c>
      <c r="F102" s="32">
        <v>8.73</v>
      </c>
      <c r="G102" s="25">
        <v>2460</v>
      </c>
      <c r="H102" s="10" t="s">
        <v>2313</v>
      </c>
      <c r="I102" s="10" t="s">
        <v>49</v>
      </c>
      <c r="J102" s="10" t="s">
        <v>40</v>
      </c>
      <c r="K102" s="10" t="s">
        <v>29</v>
      </c>
      <c r="L102" s="10" t="s">
        <v>93</v>
      </c>
      <c r="M102" s="10" t="s">
        <v>59</v>
      </c>
      <c r="N102" s="9" t="s">
        <v>2312</v>
      </c>
      <c r="O102" s="22">
        <v>0.37</v>
      </c>
      <c r="P102" s="10" t="s">
        <v>33</v>
      </c>
      <c r="Q102" s="10" t="s">
        <v>53</v>
      </c>
      <c r="R102" s="10" t="s">
        <v>71</v>
      </c>
      <c r="S102" s="10" t="s">
        <v>90</v>
      </c>
      <c r="T102" s="25">
        <v>10035</v>
      </c>
      <c r="U102" s="11">
        <v>42007</v>
      </c>
      <c r="V102" s="25">
        <f>YEAR(Table1[[#This Row],[Order Date]])</f>
        <v>2015</v>
      </c>
      <c r="W102" s="25">
        <f>MONTH(Table1[[#This Row],[Order Date]])</f>
        <v>1</v>
      </c>
      <c r="X102" s="25">
        <f>DAY(Table1[[#This Row],[Order Date]])</f>
        <v>3</v>
      </c>
      <c r="Y102" s="11">
        <v>42009</v>
      </c>
      <c r="Z102" s="25">
        <f>DATEDIF(Table1[[#This Row],[Order Date]],Table1[[#This Row],[Ship Date]],"D")</f>
        <v>2</v>
      </c>
      <c r="AA102" s="25">
        <v>-35.04</v>
      </c>
      <c r="AB102" s="10">
        <v>8</v>
      </c>
      <c r="AC102" s="12">
        <v>63.78</v>
      </c>
      <c r="AD102" s="10" t="str">
        <f>IF(Table1[[#This Row],[Profit]]&gt;0,"Profit","loss")</f>
        <v>loss</v>
      </c>
      <c r="AE102" s="10" t="str">
        <f>_xlfn.CONCAT(Table1[[#This Row],[Customer Name]]," ",Table1[[#This Row],[Product Name]]," ",Table1[[#This Row],[Country]])</f>
        <v>Lucille Gibbons Xerox 227 United States</v>
      </c>
      <c r="AF102" s="10" t="str">
        <f>LEFT(Table1[[#This Row],[Product Name]],4)</f>
        <v>Xero</v>
      </c>
    </row>
    <row r="103" spans="1:32" ht="12.75" customHeight="1" x14ac:dyDescent="0.2">
      <c r="A103" s="18">
        <v>4322</v>
      </c>
      <c r="B103" s="25">
        <v>30785</v>
      </c>
      <c r="C103" s="10" t="s">
        <v>25</v>
      </c>
      <c r="D103" s="36">
        <v>7.0000000000000007E-2</v>
      </c>
      <c r="E103" s="28">
        <v>9.93</v>
      </c>
      <c r="F103" s="32">
        <v>1.0900000000000001</v>
      </c>
      <c r="G103" s="25">
        <v>2460</v>
      </c>
      <c r="H103" s="10" t="s">
        <v>2313</v>
      </c>
      <c r="I103" s="10" t="s">
        <v>49</v>
      </c>
      <c r="J103" s="10" t="s">
        <v>40</v>
      </c>
      <c r="K103" s="10" t="s">
        <v>29</v>
      </c>
      <c r="L103" s="10" t="s">
        <v>30</v>
      </c>
      <c r="M103" s="10" t="s">
        <v>31</v>
      </c>
      <c r="N103" s="9" t="s">
        <v>2314</v>
      </c>
      <c r="O103" s="22">
        <v>0.43</v>
      </c>
      <c r="P103" s="10" t="s">
        <v>33</v>
      </c>
      <c r="Q103" s="10" t="s">
        <v>53</v>
      </c>
      <c r="R103" s="10" t="s">
        <v>71</v>
      </c>
      <c r="S103" s="10" t="s">
        <v>90</v>
      </c>
      <c r="T103" s="25">
        <v>10035</v>
      </c>
      <c r="U103" s="11">
        <v>42007</v>
      </c>
      <c r="V103" s="25">
        <f>YEAR(Table1[[#This Row],[Order Date]])</f>
        <v>2015</v>
      </c>
      <c r="W103" s="25">
        <f>MONTH(Table1[[#This Row],[Order Date]])</f>
        <v>1</v>
      </c>
      <c r="X103" s="25">
        <f>DAY(Table1[[#This Row],[Order Date]])</f>
        <v>3</v>
      </c>
      <c r="Y103" s="11">
        <v>42010</v>
      </c>
      <c r="Z103" s="25">
        <f>DATEDIF(Table1[[#This Row],[Order Date]],Table1[[#This Row],[Ship Date]],"D")</f>
        <v>3</v>
      </c>
      <c r="AA103" s="25">
        <v>149.53</v>
      </c>
      <c r="AB103" s="10">
        <v>46</v>
      </c>
      <c r="AC103" s="12">
        <v>451.61</v>
      </c>
      <c r="AD103" s="10" t="str">
        <f>IF(Table1[[#This Row],[Profit]]&gt;0,"Profit","loss")</f>
        <v>Profit</v>
      </c>
      <c r="AE103" s="10" t="str">
        <f>_xlfn.CONCAT(Table1[[#This Row],[Customer Name]]," ",Table1[[#This Row],[Product Name]]," ",Table1[[#This Row],[Country]])</f>
        <v>Lucille Gibbons Peel-Off® China Markers United States</v>
      </c>
      <c r="AF103" s="10" t="str">
        <f>LEFT(Table1[[#This Row],[Product Name]],4)</f>
        <v>Peel</v>
      </c>
    </row>
    <row r="104" spans="1:32" ht="12.75" customHeight="1" x14ac:dyDescent="0.2">
      <c r="A104" s="18">
        <v>4501</v>
      </c>
      <c r="B104" s="25">
        <v>32037</v>
      </c>
      <c r="C104" s="10" t="s">
        <v>106</v>
      </c>
      <c r="D104" s="36">
        <v>0.04</v>
      </c>
      <c r="E104" s="28">
        <v>8.6</v>
      </c>
      <c r="F104" s="32">
        <v>6.19</v>
      </c>
      <c r="G104" s="25">
        <v>1129</v>
      </c>
      <c r="H104" s="10" t="s">
        <v>1236</v>
      </c>
      <c r="I104" s="10" t="s">
        <v>49</v>
      </c>
      <c r="J104" s="10" t="s">
        <v>40</v>
      </c>
      <c r="K104" s="10" t="s">
        <v>29</v>
      </c>
      <c r="L104" s="10" t="s">
        <v>109</v>
      </c>
      <c r="M104" s="10" t="s">
        <v>59</v>
      </c>
      <c r="N104" s="9" t="s">
        <v>924</v>
      </c>
      <c r="O104" s="22">
        <v>0.38</v>
      </c>
      <c r="P104" s="10" t="s">
        <v>33</v>
      </c>
      <c r="Q104" s="10" t="s">
        <v>53</v>
      </c>
      <c r="R104" s="10" t="s">
        <v>193</v>
      </c>
      <c r="S104" s="10" t="s">
        <v>194</v>
      </c>
      <c r="T104" s="25">
        <v>2118</v>
      </c>
      <c r="U104" s="11">
        <v>42051</v>
      </c>
      <c r="V104" s="25">
        <f>YEAR(Table1[[#This Row],[Order Date]])</f>
        <v>2015</v>
      </c>
      <c r="W104" s="25">
        <f>MONTH(Table1[[#This Row],[Order Date]])</f>
        <v>2</v>
      </c>
      <c r="X104" s="25">
        <f>DAY(Table1[[#This Row],[Order Date]])</f>
        <v>16</v>
      </c>
      <c r="Y104" s="11">
        <v>42058</v>
      </c>
      <c r="Z104" s="25">
        <f>DATEDIF(Table1[[#This Row],[Order Date]],Table1[[#This Row],[Ship Date]],"D")</f>
        <v>7</v>
      </c>
      <c r="AA104" s="25">
        <v>-63.813500000000005</v>
      </c>
      <c r="AB104" s="10">
        <v>37</v>
      </c>
      <c r="AC104" s="12">
        <v>311.66000000000003</v>
      </c>
      <c r="AD104" s="10" t="str">
        <f>IF(Table1[[#This Row],[Profit]]&gt;0,"Profit","loss")</f>
        <v>loss</v>
      </c>
      <c r="AE104" s="10" t="str">
        <f>_xlfn.CONCAT(Table1[[#This Row],[Customer Name]]," ",Table1[[#This Row],[Product Name]]," ",Table1[[#This Row],[Country]])</f>
        <v>Pam Patton Avery Printable Repositionable Plastic Tabs United States</v>
      </c>
      <c r="AF104" s="10" t="str">
        <f>LEFT(Table1[[#This Row],[Product Name]],4)</f>
        <v>Aver</v>
      </c>
    </row>
    <row r="105" spans="1:32" ht="12.75" customHeight="1" x14ac:dyDescent="0.2">
      <c r="A105" s="18">
        <v>4502</v>
      </c>
      <c r="B105" s="25">
        <v>32037</v>
      </c>
      <c r="C105" s="10" t="s">
        <v>106</v>
      </c>
      <c r="D105" s="36">
        <v>7.0000000000000007E-2</v>
      </c>
      <c r="E105" s="28">
        <v>699.99</v>
      </c>
      <c r="F105" s="32">
        <v>24.49</v>
      </c>
      <c r="G105" s="25">
        <v>1129</v>
      </c>
      <c r="H105" s="10" t="s">
        <v>1236</v>
      </c>
      <c r="I105" s="10" t="s">
        <v>49</v>
      </c>
      <c r="J105" s="10" t="s">
        <v>40</v>
      </c>
      <c r="K105" s="10" t="s">
        <v>77</v>
      </c>
      <c r="L105" s="10" t="s">
        <v>587</v>
      </c>
      <c r="M105" s="10" t="s">
        <v>236</v>
      </c>
      <c r="N105" s="9" t="s">
        <v>1237</v>
      </c>
      <c r="O105" s="22">
        <v>0.54</v>
      </c>
      <c r="P105" s="10" t="s">
        <v>33</v>
      </c>
      <c r="Q105" s="10" t="s">
        <v>53</v>
      </c>
      <c r="R105" s="10" t="s">
        <v>193</v>
      </c>
      <c r="S105" s="10" t="s">
        <v>194</v>
      </c>
      <c r="T105" s="25">
        <v>2118</v>
      </c>
      <c r="U105" s="11">
        <v>42051</v>
      </c>
      <c r="V105" s="25">
        <f>YEAR(Table1[[#This Row],[Order Date]])</f>
        <v>2015</v>
      </c>
      <c r="W105" s="25">
        <f>MONTH(Table1[[#This Row],[Order Date]])</f>
        <v>2</v>
      </c>
      <c r="X105" s="25">
        <f>DAY(Table1[[#This Row],[Order Date]])</f>
        <v>16</v>
      </c>
      <c r="Y105" s="11">
        <v>42055</v>
      </c>
      <c r="Z105" s="25">
        <f>DATEDIF(Table1[[#This Row],[Order Date]],Table1[[#This Row],[Ship Date]],"D")</f>
        <v>4</v>
      </c>
      <c r="AA105" s="25">
        <v>325.29000000000002</v>
      </c>
      <c r="AB105" s="10">
        <v>15</v>
      </c>
      <c r="AC105" s="12">
        <v>9862.51</v>
      </c>
      <c r="AD105" s="10" t="str">
        <f>IF(Table1[[#This Row],[Profit]]&gt;0,"Profit","loss")</f>
        <v>Profit</v>
      </c>
      <c r="AE105" s="10" t="str">
        <f>_xlfn.CONCAT(Table1[[#This Row],[Customer Name]]," ",Table1[[#This Row],[Product Name]]," ",Table1[[#This Row],[Country]])</f>
        <v>Pam Patton Canon Imageclass D680 Copier / Fax United States</v>
      </c>
      <c r="AF105" s="10" t="str">
        <f>LEFT(Table1[[#This Row],[Product Name]],4)</f>
        <v>Cano</v>
      </c>
    </row>
    <row r="106" spans="1:32" ht="12.75" customHeight="1" x14ac:dyDescent="0.2">
      <c r="A106" s="18">
        <v>4556</v>
      </c>
      <c r="B106" s="25">
        <v>32420</v>
      </c>
      <c r="C106" s="10" t="s">
        <v>56</v>
      </c>
      <c r="D106" s="36">
        <v>7.0000000000000007E-2</v>
      </c>
      <c r="E106" s="28">
        <v>5.0199999999999996</v>
      </c>
      <c r="F106" s="32">
        <v>5.14</v>
      </c>
      <c r="G106" s="25">
        <v>699</v>
      </c>
      <c r="H106" s="10" t="s">
        <v>835</v>
      </c>
      <c r="I106" s="10" t="s">
        <v>49</v>
      </c>
      <c r="J106" s="10" t="s">
        <v>114</v>
      </c>
      <c r="K106" s="10" t="s">
        <v>77</v>
      </c>
      <c r="L106" s="10" t="s">
        <v>180</v>
      </c>
      <c r="M106" s="10" t="s">
        <v>51</v>
      </c>
      <c r="N106" s="9" t="s">
        <v>840</v>
      </c>
      <c r="O106" s="22">
        <v>0.79</v>
      </c>
      <c r="P106" s="10" t="s">
        <v>33</v>
      </c>
      <c r="Q106" s="10" t="s">
        <v>34</v>
      </c>
      <c r="R106" s="10" t="s">
        <v>45</v>
      </c>
      <c r="S106" s="10" t="s">
        <v>663</v>
      </c>
      <c r="T106" s="25">
        <v>90041</v>
      </c>
      <c r="U106" s="11">
        <v>42033</v>
      </c>
      <c r="V106" s="25">
        <f>YEAR(Table1[[#This Row],[Order Date]])</f>
        <v>2015</v>
      </c>
      <c r="W106" s="25">
        <f>MONTH(Table1[[#This Row],[Order Date]])</f>
        <v>1</v>
      </c>
      <c r="X106" s="25">
        <f>DAY(Table1[[#This Row],[Order Date]])</f>
        <v>29</v>
      </c>
      <c r="Y106" s="11">
        <v>42035</v>
      </c>
      <c r="Z106" s="25">
        <f>DATEDIF(Table1[[#This Row],[Order Date]],Table1[[#This Row],[Ship Date]],"D")</f>
        <v>2</v>
      </c>
      <c r="AA106" s="25">
        <v>-168.72</v>
      </c>
      <c r="AB106" s="10">
        <v>42</v>
      </c>
      <c r="AC106" s="12">
        <v>210.1</v>
      </c>
      <c r="AD106" s="10" t="str">
        <f>IF(Table1[[#This Row],[Profit]]&gt;0,"Profit","loss")</f>
        <v>loss</v>
      </c>
      <c r="AE106" s="10" t="str">
        <f>_xlfn.CONCAT(Table1[[#This Row],[Customer Name]]," ",Table1[[#This Row],[Product Name]]," ",Table1[[#This Row],[Country]])</f>
        <v>Jenny Gold Imation 3.5, DISKETTE 44766 HGHLD3.52HD/FM, 10/Pack United States</v>
      </c>
      <c r="AF106" s="10" t="str">
        <f>LEFT(Table1[[#This Row],[Product Name]],4)</f>
        <v>Imat</v>
      </c>
    </row>
    <row r="107" spans="1:32" ht="12.75" customHeight="1" x14ac:dyDescent="0.2">
      <c r="A107" s="18">
        <v>4557</v>
      </c>
      <c r="B107" s="25">
        <v>32420</v>
      </c>
      <c r="C107" s="10" t="s">
        <v>56</v>
      </c>
      <c r="D107" s="36">
        <v>7.0000000000000007E-2</v>
      </c>
      <c r="E107" s="28">
        <v>280.98</v>
      </c>
      <c r="F107" s="32">
        <v>57</v>
      </c>
      <c r="G107" s="25">
        <v>699</v>
      </c>
      <c r="H107" s="10" t="s">
        <v>835</v>
      </c>
      <c r="I107" s="10" t="s">
        <v>39</v>
      </c>
      <c r="J107" s="10" t="s">
        <v>114</v>
      </c>
      <c r="K107" s="10" t="s">
        <v>41</v>
      </c>
      <c r="L107" s="10" t="s">
        <v>42</v>
      </c>
      <c r="M107" s="10" t="s">
        <v>43</v>
      </c>
      <c r="N107" s="9" t="s">
        <v>670</v>
      </c>
      <c r="O107" s="22">
        <v>0.78</v>
      </c>
      <c r="P107" s="10" t="s">
        <v>33</v>
      </c>
      <c r="Q107" s="10" t="s">
        <v>34</v>
      </c>
      <c r="R107" s="10" t="s">
        <v>45</v>
      </c>
      <c r="S107" s="10" t="s">
        <v>663</v>
      </c>
      <c r="T107" s="25">
        <v>90041</v>
      </c>
      <c r="U107" s="11">
        <v>42033</v>
      </c>
      <c r="V107" s="25">
        <f>YEAR(Table1[[#This Row],[Order Date]])</f>
        <v>2015</v>
      </c>
      <c r="W107" s="25">
        <f>MONTH(Table1[[#This Row],[Order Date]])</f>
        <v>1</v>
      </c>
      <c r="X107" s="25">
        <f>DAY(Table1[[#This Row],[Order Date]])</f>
        <v>29</v>
      </c>
      <c r="Y107" s="11">
        <v>42035</v>
      </c>
      <c r="Z107" s="25">
        <f>DATEDIF(Table1[[#This Row],[Order Date]],Table1[[#This Row],[Ship Date]],"D")</f>
        <v>2</v>
      </c>
      <c r="AA107" s="25">
        <v>-439.62</v>
      </c>
      <c r="AB107" s="10">
        <v>23</v>
      </c>
      <c r="AC107" s="12">
        <v>6499.87</v>
      </c>
      <c r="AD107" s="10" t="str">
        <f>IF(Table1[[#This Row],[Profit]]&gt;0,"Profit","loss")</f>
        <v>loss</v>
      </c>
      <c r="AE107" s="10" t="str">
        <f>_xlfn.CONCAT(Table1[[#This Row],[Customer Name]]," ",Table1[[#This Row],[Product Name]]," ",Table1[[#This Row],[Country]])</f>
        <v>Jenny Gold Hon 2090 “Pillow Soft” Series Mid Back Swivel/Tilt Chairs United States</v>
      </c>
      <c r="AF107" s="10" t="str">
        <f>LEFT(Table1[[#This Row],[Product Name]],4)</f>
        <v xml:space="preserve">Hon </v>
      </c>
    </row>
    <row r="108" spans="1:32" ht="12.75" customHeight="1" x14ac:dyDescent="0.2">
      <c r="A108" s="18">
        <v>4596</v>
      </c>
      <c r="B108" s="25">
        <v>32710</v>
      </c>
      <c r="C108" s="10" t="s">
        <v>25</v>
      </c>
      <c r="D108" s="36">
        <v>0.04</v>
      </c>
      <c r="E108" s="28">
        <v>12.44</v>
      </c>
      <c r="F108" s="32">
        <v>6.27</v>
      </c>
      <c r="G108" s="25">
        <v>1723</v>
      </c>
      <c r="H108" s="10" t="s">
        <v>1730</v>
      </c>
      <c r="I108" s="10" t="s">
        <v>49</v>
      </c>
      <c r="J108" s="10" t="s">
        <v>28</v>
      </c>
      <c r="K108" s="10" t="s">
        <v>29</v>
      </c>
      <c r="L108" s="10" t="s">
        <v>141</v>
      </c>
      <c r="M108" s="10" t="s">
        <v>86</v>
      </c>
      <c r="N108" s="9" t="s">
        <v>1728</v>
      </c>
      <c r="O108" s="22">
        <v>0.56999999999999995</v>
      </c>
      <c r="P108" s="10" t="s">
        <v>33</v>
      </c>
      <c r="Q108" s="10" t="s">
        <v>34</v>
      </c>
      <c r="R108" s="10" t="s">
        <v>45</v>
      </c>
      <c r="S108" s="10" t="s">
        <v>1732</v>
      </c>
      <c r="T108" s="25">
        <v>92037</v>
      </c>
      <c r="U108" s="11">
        <v>42140</v>
      </c>
      <c r="V108" s="25">
        <f>YEAR(Table1[[#This Row],[Order Date]])</f>
        <v>2015</v>
      </c>
      <c r="W108" s="25">
        <f>MONTH(Table1[[#This Row],[Order Date]])</f>
        <v>5</v>
      </c>
      <c r="X108" s="25">
        <f>DAY(Table1[[#This Row],[Order Date]])</f>
        <v>16</v>
      </c>
      <c r="Y108" s="11">
        <v>42141</v>
      </c>
      <c r="Z108" s="25">
        <f>DATEDIF(Table1[[#This Row],[Order Date]],Table1[[#This Row],[Ship Date]],"D")</f>
        <v>1</v>
      </c>
      <c r="AA108" s="25">
        <v>-59.06</v>
      </c>
      <c r="AB108" s="10">
        <v>146</v>
      </c>
      <c r="AC108" s="12">
        <v>1834.61</v>
      </c>
      <c r="AD108" s="10" t="str">
        <f>IF(Table1[[#This Row],[Profit]]&gt;0,"Profit","loss")</f>
        <v>loss</v>
      </c>
      <c r="AE108" s="10" t="str">
        <f>_xlfn.CONCAT(Table1[[#This Row],[Customer Name]]," ",Table1[[#This Row],[Product Name]]," ",Table1[[#This Row],[Country]])</f>
        <v>Constance Flowers Eldon Simplefile® Box Office® United States</v>
      </c>
      <c r="AF108" s="10" t="str">
        <f>LEFT(Table1[[#This Row],[Product Name]],4)</f>
        <v>Eldo</v>
      </c>
    </row>
    <row r="109" spans="1:32" ht="12.75" customHeight="1" x14ac:dyDescent="0.2">
      <c r="A109" s="18">
        <v>4613</v>
      </c>
      <c r="B109" s="25">
        <v>32869</v>
      </c>
      <c r="C109" s="10" t="s">
        <v>56</v>
      </c>
      <c r="D109" s="36">
        <v>0.06</v>
      </c>
      <c r="E109" s="28">
        <v>8.1199999999999992</v>
      </c>
      <c r="F109" s="32">
        <v>2.83</v>
      </c>
      <c r="G109" s="25">
        <v>698</v>
      </c>
      <c r="H109" s="10" t="s">
        <v>834</v>
      </c>
      <c r="I109" s="10" t="s">
        <v>49</v>
      </c>
      <c r="J109" s="10" t="s">
        <v>28</v>
      </c>
      <c r="K109" s="10" t="s">
        <v>77</v>
      </c>
      <c r="L109" s="10" t="s">
        <v>180</v>
      </c>
      <c r="M109" s="10" t="s">
        <v>51</v>
      </c>
      <c r="N109" s="9" t="s">
        <v>827</v>
      </c>
      <c r="O109" s="22">
        <v>0.77</v>
      </c>
      <c r="P109" s="10" t="s">
        <v>33</v>
      </c>
      <c r="Q109" s="10" t="s">
        <v>34</v>
      </c>
      <c r="R109" s="10" t="s">
        <v>35</v>
      </c>
      <c r="S109" s="10" t="s">
        <v>209</v>
      </c>
      <c r="T109" s="25">
        <v>98105</v>
      </c>
      <c r="U109" s="11">
        <v>42090</v>
      </c>
      <c r="V109" s="25">
        <f>YEAR(Table1[[#This Row],[Order Date]])</f>
        <v>2015</v>
      </c>
      <c r="W109" s="25">
        <f>MONTH(Table1[[#This Row],[Order Date]])</f>
        <v>3</v>
      </c>
      <c r="X109" s="25">
        <f>DAY(Table1[[#This Row],[Order Date]])</f>
        <v>27</v>
      </c>
      <c r="Y109" s="11">
        <v>42091</v>
      </c>
      <c r="Z109" s="25">
        <f>DATEDIF(Table1[[#This Row],[Order Date]],Table1[[#This Row],[Ship Date]],"D")</f>
        <v>1</v>
      </c>
      <c r="AA109" s="25">
        <v>-82.83</v>
      </c>
      <c r="AB109" s="10">
        <v>41</v>
      </c>
      <c r="AC109" s="12">
        <v>322.02999999999997</v>
      </c>
      <c r="AD109" s="10" t="str">
        <f>IF(Table1[[#This Row],[Profit]]&gt;0,"Profit","loss")</f>
        <v>loss</v>
      </c>
      <c r="AE109" s="10" t="str">
        <f>_xlfn.CONCAT(Table1[[#This Row],[Customer Name]]," ",Table1[[#This Row],[Product Name]]," ",Table1[[#This Row],[Country]])</f>
        <v>Nelson Hensley Imation Neon Mac Format Diskettes, 10/Pack United States</v>
      </c>
      <c r="AF109" s="10" t="str">
        <f>LEFT(Table1[[#This Row],[Product Name]],4)</f>
        <v>Imat</v>
      </c>
    </row>
    <row r="110" spans="1:32" ht="12.75" customHeight="1" x14ac:dyDescent="0.2">
      <c r="A110" s="18">
        <v>4614</v>
      </c>
      <c r="B110" s="25">
        <v>32869</v>
      </c>
      <c r="C110" s="10" t="s">
        <v>56</v>
      </c>
      <c r="D110" s="36">
        <v>0.05</v>
      </c>
      <c r="E110" s="28">
        <v>51.65</v>
      </c>
      <c r="F110" s="32">
        <v>18.45</v>
      </c>
      <c r="G110" s="25">
        <v>698</v>
      </c>
      <c r="H110" s="10" t="s">
        <v>834</v>
      </c>
      <c r="I110" s="10" t="s">
        <v>49</v>
      </c>
      <c r="J110" s="10" t="s">
        <v>28</v>
      </c>
      <c r="K110" s="10" t="s">
        <v>41</v>
      </c>
      <c r="L110" s="10" t="s">
        <v>50</v>
      </c>
      <c r="M110" s="10" t="s">
        <v>86</v>
      </c>
      <c r="N110" s="9" t="s">
        <v>829</v>
      </c>
      <c r="O110" s="22">
        <v>0.65</v>
      </c>
      <c r="P110" s="10" t="s">
        <v>33</v>
      </c>
      <c r="Q110" s="10" t="s">
        <v>34</v>
      </c>
      <c r="R110" s="10" t="s">
        <v>35</v>
      </c>
      <c r="S110" s="10" t="s">
        <v>209</v>
      </c>
      <c r="T110" s="25">
        <v>98105</v>
      </c>
      <c r="U110" s="11">
        <v>42090</v>
      </c>
      <c r="V110" s="25">
        <f>YEAR(Table1[[#This Row],[Order Date]])</f>
        <v>2015</v>
      </c>
      <c r="W110" s="25">
        <f>MONTH(Table1[[#This Row],[Order Date]])</f>
        <v>3</v>
      </c>
      <c r="X110" s="25">
        <f>DAY(Table1[[#This Row],[Order Date]])</f>
        <v>27</v>
      </c>
      <c r="Y110" s="11">
        <v>42091</v>
      </c>
      <c r="Z110" s="25">
        <f>DATEDIF(Table1[[#This Row],[Order Date]],Table1[[#This Row],[Ship Date]],"D")</f>
        <v>1</v>
      </c>
      <c r="AA110" s="25">
        <v>25.04</v>
      </c>
      <c r="AB110" s="10">
        <v>49</v>
      </c>
      <c r="AC110" s="12">
        <v>2470.84</v>
      </c>
      <c r="AD110" s="10" t="str">
        <f>IF(Table1[[#This Row],[Profit]]&gt;0,"Profit","loss")</f>
        <v>Profit</v>
      </c>
      <c r="AE110" s="10" t="str">
        <f>_xlfn.CONCAT(Table1[[#This Row],[Customer Name]]," ",Table1[[#This Row],[Product Name]]," ",Table1[[#This Row],[Country]])</f>
        <v>Nelson Hensley Deflect-o EconoMat Nonstudded, No Bevel Mat United States</v>
      </c>
      <c r="AF110" s="10" t="str">
        <f>LEFT(Table1[[#This Row],[Product Name]],4)</f>
        <v>Defl</v>
      </c>
    </row>
    <row r="111" spans="1:32" ht="12.75" customHeight="1" x14ac:dyDescent="0.2">
      <c r="A111" s="18">
        <v>4616</v>
      </c>
      <c r="B111" s="25">
        <v>32869</v>
      </c>
      <c r="C111" s="10" t="s">
        <v>56</v>
      </c>
      <c r="D111" s="36">
        <v>0.1</v>
      </c>
      <c r="E111" s="28">
        <v>175.99</v>
      </c>
      <c r="F111" s="32">
        <v>8.99</v>
      </c>
      <c r="G111" s="25">
        <v>698</v>
      </c>
      <c r="H111" s="10" t="s">
        <v>834</v>
      </c>
      <c r="I111" s="10" t="s">
        <v>49</v>
      </c>
      <c r="J111" s="10" t="s">
        <v>28</v>
      </c>
      <c r="K111" s="10" t="s">
        <v>77</v>
      </c>
      <c r="L111" s="10" t="s">
        <v>78</v>
      </c>
      <c r="M111" s="10" t="s">
        <v>59</v>
      </c>
      <c r="N111" s="9" t="s">
        <v>168</v>
      </c>
      <c r="O111" s="22">
        <v>0.56999999999999995</v>
      </c>
      <c r="P111" s="10" t="s">
        <v>33</v>
      </c>
      <c r="Q111" s="10" t="s">
        <v>34</v>
      </c>
      <c r="R111" s="10" t="s">
        <v>35</v>
      </c>
      <c r="S111" s="10" t="s">
        <v>209</v>
      </c>
      <c r="T111" s="25">
        <v>98105</v>
      </c>
      <c r="U111" s="11">
        <v>42090</v>
      </c>
      <c r="V111" s="25">
        <f>YEAR(Table1[[#This Row],[Order Date]])</f>
        <v>2015</v>
      </c>
      <c r="W111" s="25">
        <f>MONTH(Table1[[#This Row],[Order Date]])</f>
        <v>3</v>
      </c>
      <c r="X111" s="25">
        <f>DAY(Table1[[#This Row],[Order Date]])</f>
        <v>27</v>
      </c>
      <c r="Y111" s="11">
        <v>42091</v>
      </c>
      <c r="Z111" s="25">
        <f>DATEDIF(Table1[[#This Row],[Order Date]],Table1[[#This Row],[Ship Date]],"D")</f>
        <v>1</v>
      </c>
      <c r="AA111" s="25">
        <v>930.98700000000008</v>
      </c>
      <c r="AB111" s="10">
        <v>39</v>
      </c>
      <c r="AC111" s="12">
        <v>5250.66</v>
      </c>
      <c r="AD111" s="10" t="str">
        <f>IF(Table1[[#This Row],[Profit]]&gt;0,"Profit","loss")</f>
        <v>Profit</v>
      </c>
      <c r="AE111" s="10" t="str">
        <f>_xlfn.CONCAT(Table1[[#This Row],[Customer Name]]," ",Table1[[#This Row],[Product Name]]," ",Table1[[#This Row],[Country]])</f>
        <v>Nelson Hensley 2180 United States</v>
      </c>
      <c r="AF111" s="10" t="str">
        <f>LEFT(Table1[[#This Row],[Product Name]],4)</f>
        <v>2180</v>
      </c>
    </row>
    <row r="112" spans="1:32" ht="12.75" customHeight="1" x14ac:dyDescent="0.2">
      <c r="A112" s="18">
        <v>4724</v>
      </c>
      <c r="B112" s="25">
        <v>33635</v>
      </c>
      <c r="C112" s="10" t="s">
        <v>25</v>
      </c>
      <c r="D112" s="36">
        <v>0.04</v>
      </c>
      <c r="E112" s="28">
        <v>90.97</v>
      </c>
      <c r="F112" s="32">
        <v>28</v>
      </c>
      <c r="G112" s="25">
        <v>898</v>
      </c>
      <c r="H112" s="10" t="s">
        <v>1014</v>
      </c>
      <c r="I112" s="10" t="s">
        <v>39</v>
      </c>
      <c r="J112" s="10" t="s">
        <v>58</v>
      </c>
      <c r="K112" s="10" t="s">
        <v>77</v>
      </c>
      <c r="L112" s="10" t="s">
        <v>85</v>
      </c>
      <c r="M112" s="10" t="s">
        <v>43</v>
      </c>
      <c r="N112" s="9" t="s">
        <v>1015</v>
      </c>
      <c r="O112" s="22">
        <v>0.38</v>
      </c>
      <c r="P112" s="10" t="s">
        <v>33</v>
      </c>
      <c r="Q112" s="10" t="s">
        <v>53</v>
      </c>
      <c r="R112" s="10" t="s">
        <v>71</v>
      </c>
      <c r="S112" s="10" t="s">
        <v>90</v>
      </c>
      <c r="T112" s="25">
        <v>10039</v>
      </c>
      <c r="U112" s="11">
        <v>42016</v>
      </c>
      <c r="V112" s="25">
        <f>YEAR(Table1[[#This Row],[Order Date]])</f>
        <v>2015</v>
      </c>
      <c r="W112" s="25">
        <f>MONTH(Table1[[#This Row],[Order Date]])</f>
        <v>1</v>
      </c>
      <c r="X112" s="25">
        <f>DAY(Table1[[#This Row],[Order Date]])</f>
        <v>12</v>
      </c>
      <c r="Y112" s="11">
        <v>42017</v>
      </c>
      <c r="Z112" s="25">
        <f>DATEDIF(Table1[[#This Row],[Order Date]],Table1[[#This Row],[Ship Date]],"D")</f>
        <v>1</v>
      </c>
      <c r="AA112" s="25">
        <v>-173.09520000000001</v>
      </c>
      <c r="AB112" s="10">
        <v>6</v>
      </c>
      <c r="AC112" s="12">
        <v>573.30999999999995</v>
      </c>
      <c r="AD112" s="10" t="str">
        <f>IF(Table1[[#This Row],[Profit]]&gt;0,"Profit","loss")</f>
        <v>loss</v>
      </c>
      <c r="AE112" s="10" t="str">
        <f>_xlfn.CONCAT(Table1[[#This Row],[Customer Name]]," ",Table1[[#This Row],[Product Name]]," ",Table1[[#This Row],[Country]])</f>
        <v>Harriet Hodges Lexmark Z55se Color Inkjet Printer United States</v>
      </c>
      <c r="AF112" s="10" t="str">
        <f>LEFT(Table1[[#This Row],[Product Name]],4)</f>
        <v>Lexm</v>
      </c>
    </row>
    <row r="113" spans="1:32" ht="12.75" customHeight="1" x14ac:dyDescent="0.2">
      <c r="A113" s="18">
        <v>4725</v>
      </c>
      <c r="B113" s="25">
        <v>33635</v>
      </c>
      <c r="C113" s="10" t="s">
        <v>25</v>
      </c>
      <c r="D113" s="36">
        <v>7.0000000000000007E-2</v>
      </c>
      <c r="E113" s="28">
        <v>20.34</v>
      </c>
      <c r="F113" s="32">
        <v>35</v>
      </c>
      <c r="G113" s="25">
        <v>898</v>
      </c>
      <c r="H113" s="10" t="s">
        <v>1014</v>
      </c>
      <c r="I113" s="10" t="s">
        <v>49</v>
      </c>
      <c r="J113" s="10" t="s">
        <v>58</v>
      </c>
      <c r="K113" s="10" t="s">
        <v>29</v>
      </c>
      <c r="L113" s="10" t="s">
        <v>141</v>
      </c>
      <c r="M113" s="10" t="s">
        <v>236</v>
      </c>
      <c r="N113" s="9" t="s">
        <v>375</v>
      </c>
      <c r="O113" s="22">
        <v>0.84</v>
      </c>
      <c r="P113" s="10" t="s">
        <v>33</v>
      </c>
      <c r="Q113" s="10" t="s">
        <v>53</v>
      </c>
      <c r="R113" s="10" t="s">
        <v>71</v>
      </c>
      <c r="S113" s="10" t="s">
        <v>90</v>
      </c>
      <c r="T113" s="25">
        <v>10039</v>
      </c>
      <c r="U113" s="11">
        <v>42016</v>
      </c>
      <c r="V113" s="25">
        <f>YEAR(Table1[[#This Row],[Order Date]])</f>
        <v>2015</v>
      </c>
      <c r="W113" s="25">
        <f>MONTH(Table1[[#This Row],[Order Date]])</f>
        <v>1</v>
      </c>
      <c r="X113" s="25">
        <f>DAY(Table1[[#This Row],[Order Date]])</f>
        <v>12</v>
      </c>
      <c r="Y113" s="11">
        <v>42017</v>
      </c>
      <c r="Z113" s="25">
        <f>DATEDIF(Table1[[#This Row],[Order Date]],Table1[[#This Row],[Ship Date]],"D")</f>
        <v>1</v>
      </c>
      <c r="AA113" s="25">
        <v>-96.16</v>
      </c>
      <c r="AB113" s="10">
        <v>5</v>
      </c>
      <c r="AC113" s="12">
        <v>140.22999999999999</v>
      </c>
      <c r="AD113" s="10" t="str">
        <f>IF(Table1[[#This Row],[Profit]]&gt;0,"Profit","loss")</f>
        <v>loss</v>
      </c>
      <c r="AE113" s="10" t="str">
        <f>_xlfn.CONCAT(Table1[[#This Row],[Customer Name]]," ",Table1[[#This Row],[Product Name]]," ",Table1[[#This Row],[Country]])</f>
        <v>Harriet Hodges Tennsco Commercial Shelving United States</v>
      </c>
      <c r="AF113" s="10" t="str">
        <f>LEFT(Table1[[#This Row],[Product Name]],4)</f>
        <v>Tenn</v>
      </c>
    </row>
    <row r="114" spans="1:32" ht="12.75" customHeight="1" x14ac:dyDescent="0.2">
      <c r="A114" s="18">
        <v>4788</v>
      </c>
      <c r="B114" s="25">
        <v>34017</v>
      </c>
      <c r="C114" s="10" t="s">
        <v>25</v>
      </c>
      <c r="D114" s="36">
        <v>0.05</v>
      </c>
      <c r="E114" s="28">
        <v>4.84</v>
      </c>
      <c r="F114" s="32">
        <v>0.71</v>
      </c>
      <c r="G114" s="25">
        <v>2618</v>
      </c>
      <c r="H114" s="10" t="s">
        <v>2437</v>
      </c>
      <c r="I114" s="10" t="s">
        <v>27</v>
      </c>
      <c r="J114" s="10" t="s">
        <v>28</v>
      </c>
      <c r="K114" s="10" t="s">
        <v>29</v>
      </c>
      <c r="L114" s="10" t="s">
        <v>30</v>
      </c>
      <c r="M114" s="10" t="s">
        <v>31</v>
      </c>
      <c r="N114" s="9" t="s">
        <v>1476</v>
      </c>
      <c r="O114" s="22">
        <v>0.52</v>
      </c>
      <c r="P114" s="10" t="s">
        <v>33</v>
      </c>
      <c r="Q114" s="10" t="s">
        <v>53</v>
      </c>
      <c r="R114" s="10" t="s">
        <v>71</v>
      </c>
      <c r="S114" s="10" t="s">
        <v>90</v>
      </c>
      <c r="T114" s="25">
        <v>10004</v>
      </c>
      <c r="U114" s="11">
        <v>42086</v>
      </c>
      <c r="V114" s="25">
        <f>YEAR(Table1[[#This Row],[Order Date]])</f>
        <v>2015</v>
      </c>
      <c r="W114" s="25">
        <f>MONTH(Table1[[#This Row],[Order Date]])</f>
        <v>3</v>
      </c>
      <c r="X114" s="25">
        <f>DAY(Table1[[#This Row],[Order Date]])</f>
        <v>23</v>
      </c>
      <c r="Y114" s="11">
        <v>42086</v>
      </c>
      <c r="Z114" s="25">
        <f>DATEDIF(Table1[[#This Row],[Order Date]],Table1[[#This Row],[Ship Date]],"D")</f>
        <v>0</v>
      </c>
      <c r="AA114" s="25">
        <v>29.17</v>
      </c>
      <c r="AB114" s="10">
        <v>20</v>
      </c>
      <c r="AC114" s="12">
        <v>103.39</v>
      </c>
      <c r="AD114" s="10" t="str">
        <f>IF(Table1[[#This Row],[Profit]]&gt;0,"Profit","loss")</f>
        <v>Profit</v>
      </c>
      <c r="AE114" s="10" t="str">
        <f>_xlfn.CONCAT(Table1[[#This Row],[Customer Name]]," ",Table1[[#This Row],[Product Name]]," ",Table1[[#This Row],[Country]])</f>
        <v>Amy Hamrick Melvin *Staples* Highlighting Markers United States</v>
      </c>
      <c r="AF114" s="10" t="str">
        <f>LEFT(Table1[[#This Row],[Product Name]],4)</f>
        <v>*Sta</v>
      </c>
    </row>
    <row r="115" spans="1:32" ht="12.75" customHeight="1" x14ac:dyDescent="0.2">
      <c r="A115" s="18">
        <v>4789</v>
      </c>
      <c r="B115" s="25">
        <v>34017</v>
      </c>
      <c r="C115" s="10" t="s">
        <v>25</v>
      </c>
      <c r="D115" s="36">
        <v>0.01</v>
      </c>
      <c r="E115" s="28">
        <v>14.98</v>
      </c>
      <c r="F115" s="32">
        <v>7.69</v>
      </c>
      <c r="G115" s="25">
        <v>2618</v>
      </c>
      <c r="H115" s="10" t="s">
        <v>2437</v>
      </c>
      <c r="I115" s="10" t="s">
        <v>49</v>
      </c>
      <c r="J115" s="10" t="s">
        <v>28</v>
      </c>
      <c r="K115" s="10" t="s">
        <v>29</v>
      </c>
      <c r="L115" s="10" t="s">
        <v>141</v>
      </c>
      <c r="M115" s="10" t="s">
        <v>59</v>
      </c>
      <c r="N115" s="9" t="s">
        <v>1736</v>
      </c>
      <c r="O115" s="22">
        <v>0.56999999999999995</v>
      </c>
      <c r="P115" s="10" t="s">
        <v>33</v>
      </c>
      <c r="Q115" s="10" t="s">
        <v>53</v>
      </c>
      <c r="R115" s="10" t="s">
        <v>71</v>
      </c>
      <c r="S115" s="10" t="s">
        <v>90</v>
      </c>
      <c r="T115" s="25">
        <v>10004</v>
      </c>
      <c r="U115" s="11">
        <v>42086</v>
      </c>
      <c r="V115" s="25">
        <f>YEAR(Table1[[#This Row],[Order Date]])</f>
        <v>2015</v>
      </c>
      <c r="W115" s="25">
        <f>MONTH(Table1[[#This Row],[Order Date]])</f>
        <v>3</v>
      </c>
      <c r="X115" s="25">
        <f>DAY(Table1[[#This Row],[Order Date]])</f>
        <v>23</v>
      </c>
      <c r="Y115" s="11">
        <v>42088</v>
      </c>
      <c r="Z115" s="25">
        <f>DATEDIF(Table1[[#This Row],[Order Date]],Table1[[#This Row],[Ship Date]],"D")</f>
        <v>2</v>
      </c>
      <c r="AA115" s="25">
        <v>-48.97</v>
      </c>
      <c r="AB115" s="10">
        <v>28</v>
      </c>
      <c r="AC115" s="12">
        <v>435.39</v>
      </c>
      <c r="AD115" s="10" t="str">
        <f>IF(Table1[[#This Row],[Profit]]&gt;0,"Profit","loss")</f>
        <v>loss</v>
      </c>
      <c r="AE115" s="10" t="str">
        <f>_xlfn.CONCAT(Table1[[#This Row],[Customer Name]]," ",Table1[[#This Row],[Product Name]]," ",Table1[[#This Row],[Country]])</f>
        <v>Amy Hamrick Melvin Super Decoflex Portable Personal File United States</v>
      </c>
      <c r="AF115" s="10" t="str">
        <f>LEFT(Table1[[#This Row],[Product Name]],4)</f>
        <v>Supe</v>
      </c>
    </row>
    <row r="116" spans="1:32" ht="12.75" customHeight="1" x14ac:dyDescent="0.2">
      <c r="A116" s="18">
        <v>4843</v>
      </c>
      <c r="B116" s="25">
        <v>34435</v>
      </c>
      <c r="C116" s="10" t="s">
        <v>106</v>
      </c>
      <c r="D116" s="36">
        <v>0.01</v>
      </c>
      <c r="E116" s="28">
        <v>10.48</v>
      </c>
      <c r="F116" s="32">
        <v>2.89</v>
      </c>
      <c r="G116" s="25">
        <v>1821</v>
      </c>
      <c r="H116" s="10" t="s">
        <v>1812</v>
      </c>
      <c r="I116" s="10" t="s">
        <v>49</v>
      </c>
      <c r="J116" s="10" t="s">
        <v>114</v>
      </c>
      <c r="K116" s="10" t="s">
        <v>29</v>
      </c>
      <c r="L116" s="10" t="s">
        <v>30</v>
      </c>
      <c r="M116" s="10" t="s">
        <v>51</v>
      </c>
      <c r="N116" s="9" t="s">
        <v>1808</v>
      </c>
      <c r="O116" s="22">
        <v>0.6</v>
      </c>
      <c r="P116" s="10" t="s">
        <v>33</v>
      </c>
      <c r="Q116" s="10" t="s">
        <v>53</v>
      </c>
      <c r="R116" s="10" t="s">
        <v>71</v>
      </c>
      <c r="S116" s="10" t="s">
        <v>90</v>
      </c>
      <c r="T116" s="25">
        <v>10177</v>
      </c>
      <c r="U116" s="11">
        <v>42040</v>
      </c>
      <c r="V116" s="25">
        <f>YEAR(Table1[[#This Row],[Order Date]])</f>
        <v>2015</v>
      </c>
      <c r="W116" s="25">
        <f>MONTH(Table1[[#This Row],[Order Date]])</f>
        <v>2</v>
      </c>
      <c r="X116" s="25">
        <f>DAY(Table1[[#This Row],[Order Date]])</f>
        <v>5</v>
      </c>
      <c r="Y116" s="11">
        <v>42042</v>
      </c>
      <c r="Z116" s="25">
        <f>DATEDIF(Table1[[#This Row],[Order Date]],Table1[[#This Row],[Ship Date]],"D")</f>
        <v>2</v>
      </c>
      <c r="AA116" s="25">
        <v>40.92</v>
      </c>
      <c r="AB116" s="10">
        <v>76</v>
      </c>
      <c r="AC116" s="12">
        <v>809.51</v>
      </c>
      <c r="AD116" s="10" t="str">
        <f>IF(Table1[[#This Row],[Profit]]&gt;0,"Profit","loss")</f>
        <v>Profit</v>
      </c>
      <c r="AE116" s="10" t="str">
        <f>_xlfn.CONCAT(Table1[[#This Row],[Customer Name]]," ",Table1[[#This Row],[Product Name]]," ",Table1[[#This Row],[Country]])</f>
        <v>Vanessa Boyer Staples Battery-Operated Desktop Pencil Sharpener United States</v>
      </c>
      <c r="AF116" s="10" t="str">
        <f>LEFT(Table1[[#This Row],[Product Name]],4)</f>
        <v>Stap</v>
      </c>
    </row>
    <row r="117" spans="1:32" ht="12.75" customHeight="1" x14ac:dyDescent="0.2">
      <c r="A117" s="18">
        <v>4903</v>
      </c>
      <c r="B117" s="25">
        <v>34882</v>
      </c>
      <c r="C117" s="10" t="s">
        <v>47</v>
      </c>
      <c r="D117" s="36">
        <v>0.03</v>
      </c>
      <c r="E117" s="28">
        <v>1.88</v>
      </c>
      <c r="F117" s="32">
        <v>1.49</v>
      </c>
      <c r="G117" s="25">
        <v>604</v>
      </c>
      <c r="H117" s="10" t="s">
        <v>719</v>
      </c>
      <c r="I117" s="10" t="s">
        <v>49</v>
      </c>
      <c r="J117" s="10" t="s">
        <v>40</v>
      </c>
      <c r="K117" s="10" t="s">
        <v>29</v>
      </c>
      <c r="L117" s="10" t="s">
        <v>109</v>
      </c>
      <c r="M117" s="10" t="s">
        <v>59</v>
      </c>
      <c r="N117" s="9" t="s">
        <v>272</v>
      </c>
      <c r="O117" s="22">
        <v>0.37</v>
      </c>
      <c r="P117" s="10" t="s">
        <v>33</v>
      </c>
      <c r="Q117" s="10" t="s">
        <v>34</v>
      </c>
      <c r="R117" s="10" t="s">
        <v>45</v>
      </c>
      <c r="S117" s="10" t="s">
        <v>663</v>
      </c>
      <c r="T117" s="25">
        <v>90045</v>
      </c>
      <c r="U117" s="11">
        <v>42028</v>
      </c>
      <c r="V117" s="25">
        <f>YEAR(Table1[[#This Row],[Order Date]])</f>
        <v>2015</v>
      </c>
      <c r="W117" s="25">
        <f>MONTH(Table1[[#This Row],[Order Date]])</f>
        <v>1</v>
      </c>
      <c r="X117" s="25">
        <f>DAY(Table1[[#This Row],[Order Date]])</f>
        <v>24</v>
      </c>
      <c r="Y117" s="11">
        <v>42029</v>
      </c>
      <c r="Z117" s="25">
        <f>DATEDIF(Table1[[#This Row],[Order Date]],Table1[[#This Row],[Ship Date]],"D")</f>
        <v>1</v>
      </c>
      <c r="AA117" s="25">
        <v>-15.099500000000001</v>
      </c>
      <c r="AB117" s="10">
        <v>52</v>
      </c>
      <c r="AC117" s="12">
        <v>102.32</v>
      </c>
      <c r="AD117" s="10" t="str">
        <f>IF(Table1[[#This Row],[Profit]]&gt;0,"Profit","loss")</f>
        <v>loss</v>
      </c>
      <c r="AE117" s="10" t="str">
        <f>_xlfn.CONCAT(Table1[[#This Row],[Customer Name]]," ",Table1[[#This Row],[Product Name]]," ",Table1[[#This Row],[Country]])</f>
        <v>Lindsay P Ashley Staples® General Use 3-Ring Binders United States</v>
      </c>
      <c r="AF117" s="10" t="str">
        <f>LEFT(Table1[[#This Row],[Product Name]],4)</f>
        <v>Stap</v>
      </c>
    </row>
    <row r="118" spans="1:32" ht="12.75" customHeight="1" x14ac:dyDescent="0.2">
      <c r="A118" s="18">
        <v>4949</v>
      </c>
      <c r="B118" s="25">
        <v>35200</v>
      </c>
      <c r="C118" s="10" t="s">
        <v>56</v>
      </c>
      <c r="D118" s="36">
        <v>0.08</v>
      </c>
      <c r="E118" s="28">
        <v>9.98</v>
      </c>
      <c r="F118" s="32">
        <v>12.52</v>
      </c>
      <c r="G118" s="25">
        <v>2747</v>
      </c>
      <c r="H118" s="10" t="s">
        <v>2528</v>
      </c>
      <c r="I118" s="10" t="s">
        <v>49</v>
      </c>
      <c r="J118" s="10" t="s">
        <v>28</v>
      </c>
      <c r="K118" s="10" t="s">
        <v>41</v>
      </c>
      <c r="L118" s="10" t="s">
        <v>50</v>
      </c>
      <c r="M118" s="10" t="s">
        <v>59</v>
      </c>
      <c r="N118" s="9" t="s">
        <v>2529</v>
      </c>
      <c r="O118" s="22">
        <v>0.56999999999999995</v>
      </c>
      <c r="P118" s="10" t="s">
        <v>33</v>
      </c>
      <c r="Q118" s="10" t="s">
        <v>53</v>
      </c>
      <c r="R118" s="10" t="s">
        <v>71</v>
      </c>
      <c r="S118" s="10" t="s">
        <v>90</v>
      </c>
      <c r="T118" s="25">
        <v>10115</v>
      </c>
      <c r="U118" s="11">
        <v>42040</v>
      </c>
      <c r="V118" s="25">
        <f>YEAR(Table1[[#This Row],[Order Date]])</f>
        <v>2015</v>
      </c>
      <c r="W118" s="25">
        <f>MONTH(Table1[[#This Row],[Order Date]])</f>
        <v>2</v>
      </c>
      <c r="X118" s="25">
        <f>DAY(Table1[[#This Row],[Order Date]])</f>
        <v>5</v>
      </c>
      <c r="Y118" s="11">
        <v>42042</v>
      </c>
      <c r="Z118" s="25">
        <f>DATEDIF(Table1[[#This Row],[Order Date]],Table1[[#This Row],[Ship Date]],"D")</f>
        <v>2</v>
      </c>
      <c r="AA118" s="25">
        <v>-102.93</v>
      </c>
      <c r="AB118" s="10">
        <v>15</v>
      </c>
      <c r="AC118" s="12">
        <v>150.24</v>
      </c>
      <c r="AD118" s="10" t="str">
        <f>IF(Table1[[#This Row],[Profit]]&gt;0,"Profit","loss")</f>
        <v>loss</v>
      </c>
      <c r="AE118" s="10" t="str">
        <f>_xlfn.CONCAT(Table1[[#This Row],[Customer Name]]," ",Table1[[#This Row],[Product Name]]," ",Table1[[#This Row],[Country]])</f>
        <v>Brian Grady Eldon® Expressions™ Wood and Plastic Desk Accessories, Oak United States</v>
      </c>
      <c r="AF118" s="10" t="str">
        <f>LEFT(Table1[[#This Row],[Product Name]],4)</f>
        <v>Eldo</v>
      </c>
    </row>
    <row r="119" spans="1:32" ht="12.75" customHeight="1" x14ac:dyDescent="0.2">
      <c r="A119" s="18">
        <v>5059</v>
      </c>
      <c r="B119" s="25">
        <v>36069</v>
      </c>
      <c r="C119" s="10" t="s">
        <v>106</v>
      </c>
      <c r="D119" s="36">
        <v>0.09</v>
      </c>
      <c r="E119" s="28">
        <v>35.94</v>
      </c>
      <c r="F119" s="32">
        <v>6.66</v>
      </c>
      <c r="G119" s="25">
        <v>272</v>
      </c>
      <c r="H119" s="10" t="s">
        <v>389</v>
      </c>
      <c r="I119" s="10" t="s">
        <v>49</v>
      </c>
      <c r="J119" s="10" t="s">
        <v>40</v>
      </c>
      <c r="K119" s="10" t="s">
        <v>29</v>
      </c>
      <c r="L119" s="10" t="s">
        <v>69</v>
      </c>
      <c r="M119" s="10" t="s">
        <v>59</v>
      </c>
      <c r="N119" s="9" t="s">
        <v>73</v>
      </c>
      <c r="O119" s="22">
        <v>0.4</v>
      </c>
      <c r="P119" s="10" t="s">
        <v>33</v>
      </c>
      <c r="Q119" s="10" t="s">
        <v>136</v>
      </c>
      <c r="R119" s="10" t="s">
        <v>322</v>
      </c>
      <c r="S119" s="10" t="s">
        <v>390</v>
      </c>
      <c r="T119" s="25">
        <v>28204</v>
      </c>
      <c r="U119" s="11">
        <v>42160</v>
      </c>
      <c r="V119" s="25">
        <f>YEAR(Table1[[#This Row],[Order Date]])</f>
        <v>2015</v>
      </c>
      <c r="W119" s="25">
        <f>MONTH(Table1[[#This Row],[Order Date]])</f>
        <v>6</v>
      </c>
      <c r="X119" s="25">
        <f>DAY(Table1[[#This Row],[Order Date]])</f>
        <v>5</v>
      </c>
      <c r="Y119" s="11">
        <v>42165</v>
      </c>
      <c r="Z119" s="25">
        <f>DATEDIF(Table1[[#This Row],[Order Date]],Table1[[#This Row],[Ship Date]],"D")</f>
        <v>5</v>
      </c>
      <c r="AA119" s="25">
        <v>72.1858</v>
      </c>
      <c r="AB119" s="10">
        <v>24</v>
      </c>
      <c r="AC119" s="12">
        <v>836.47</v>
      </c>
      <c r="AD119" s="10" t="str">
        <f>IF(Table1[[#This Row],[Profit]]&gt;0,"Profit","loss")</f>
        <v>Profit</v>
      </c>
      <c r="AE119" s="10" t="str">
        <f>_xlfn.CONCAT(Table1[[#This Row],[Customer Name]]," ",Table1[[#This Row],[Product Name]]," ",Table1[[#This Row],[Country]])</f>
        <v>Eleanor Swain Tyvek ® Top-Opening Peel &amp; Seel ® Envelopes, Gray United States</v>
      </c>
      <c r="AF119" s="10" t="str">
        <f>LEFT(Table1[[#This Row],[Product Name]],4)</f>
        <v>Tyve</v>
      </c>
    </row>
    <row r="120" spans="1:32" ht="12.75" customHeight="1" x14ac:dyDescent="0.2">
      <c r="A120" s="18">
        <v>5061</v>
      </c>
      <c r="B120" s="25">
        <v>36069</v>
      </c>
      <c r="C120" s="10" t="s">
        <v>106</v>
      </c>
      <c r="D120" s="36">
        <v>0.09</v>
      </c>
      <c r="E120" s="28">
        <v>4.9800000000000004</v>
      </c>
      <c r="F120" s="32">
        <v>7.44</v>
      </c>
      <c r="G120" s="25">
        <v>272</v>
      </c>
      <c r="H120" s="10" t="s">
        <v>389</v>
      </c>
      <c r="I120" s="10" t="s">
        <v>49</v>
      </c>
      <c r="J120" s="10" t="s">
        <v>40</v>
      </c>
      <c r="K120" s="10" t="s">
        <v>29</v>
      </c>
      <c r="L120" s="10" t="s">
        <v>93</v>
      </c>
      <c r="M120" s="10" t="s">
        <v>59</v>
      </c>
      <c r="N120" s="9" t="s">
        <v>384</v>
      </c>
      <c r="O120" s="22">
        <v>0.36</v>
      </c>
      <c r="P120" s="10" t="s">
        <v>33</v>
      </c>
      <c r="Q120" s="10" t="s">
        <v>136</v>
      </c>
      <c r="R120" s="10" t="s">
        <v>322</v>
      </c>
      <c r="S120" s="10" t="s">
        <v>390</v>
      </c>
      <c r="T120" s="25">
        <v>28204</v>
      </c>
      <c r="U120" s="11">
        <v>42160</v>
      </c>
      <c r="V120" s="25">
        <f>YEAR(Table1[[#This Row],[Order Date]])</f>
        <v>2015</v>
      </c>
      <c r="W120" s="25">
        <f>MONTH(Table1[[#This Row],[Order Date]])</f>
        <v>6</v>
      </c>
      <c r="X120" s="25">
        <f>DAY(Table1[[#This Row],[Order Date]])</f>
        <v>5</v>
      </c>
      <c r="Y120" s="11">
        <v>42162</v>
      </c>
      <c r="Z120" s="25">
        <f>DATEDIF(Table1[[#This Row],[Order Date]],Table1[[#This Row],[Ship Date]],"D")</f>
        <v>2</v>
      </c>
      <c r="AA120" s="25">
        <v>-122.3733</v>
      </c>
      <c r="AB120" s="10">
        <v>37</v>
      </c>
      <c r="AC120" s="12">
        <v>189.83</v>
      </c>
      <c r="AD120" s="10" t="str">
        <f>IF(Table1[[#This Row],[Profit]]&gt;0,"Profit","loss")</f>
        <v>loss</v>
      </c>
      <c r="AE120" s="10" t="str">
        <f>_xlfn.CONCAT(Table1[[#This Row],[Customer Name]]," ",Table1[[#This Row],[Product Name]]," ",Table1[[#This Row],[Country]])</f>
        <v>Eleanor Swain Xerox 1922 United States</v>
      </c>
      <c r="AF120" s="10" t="str">
        <f>LEFT(Table1[[#This Row],[Product Name]],4)</f>
        <v>Xero</v>
      </c>
    </row>
    <row r="121" spans="1:32" ht="12.75" customHeight="1" x14ac:dyDescent="0.2">
      <c r="A121" s="18">
        <v>5117</v>
      </c>
      <c r="B121" s="25">
        <v>36452</v>
      </c>
      <c r="C121" s="10" t="s">
        <v>25</v>
      </c>
      <c r="D121" s="36">
        <v>0.1</v>
      </c>
      <c r="E121" s="28">
        <v>22.38</v>
      </c>
      <c r="F121" s="32">
        <v>15.1</v>
      </c>
      <c r="G121" s="25">
        <v>1246</v>
      </c>
      <c r="H121" s="10" t="s">
        <v>1334</v>
      </c>
      <c r="I121" s="10" t="s">
        <v>49</v>
      </c>
      <c r="J121" s="10" t="s">
        <v>40</v>
      </c>
      <c r="K121" s="10" t="s">
        <v>29</v>
      </c>
      <c r="L121" s="10" t="s">
        <v>109</v>
      </c>
      <c r="M121" s="10" t="s">
        <v>59</v>
      </c>
      <c r="N121" s="9" t="s">
        <v>1175</v>
      </c>
      <c r="O121" s="22">
        <v>0.38</v>
      </c>
      <c r="P121" s="10" t="s">
        <v>33</v>
      </c>
      <c r="Q121" s="10" t="s">
        <v>53</v>
      </c>
      <c r="R121" s="10" t="s">
        <v>71</v>
      </c>
      <c r="S121" s="10" t="s">
        <v>90</v>
      </c>
      <c r="T121" s="25">
        <v>10009</v>
      </c>
      <c r="U121" s="11">
        <v>42099</v>
      </c>
      <c r="V121" s="25">
        <f>YEAR(Table1[[#This Row],[Order Date]])</f>
        <v>2015</v>
      </c>
      <c r="W121" s="25">
        <f>MONTH(Table1[[#This Row],[Order Date]])</f>
        <v>4</v>
      </c>
      <c r="X121" s="25">
        <f>DAY(Table1[[#This Row],[Order Date]])</f>
        <v>5</v>
      </c>
      <c r="Y121" s="11">
        <v>42100</v>
      </c>
      <c r="Z121" s="25">
        <f>DATEDIF(Table1[[#This Row],[Order Date]],Table1[[#This Row],[Ship Date]],"D")</f>
        <v>1</v>
      </c>
      <c r="AA121" s="25">
        <v>-107.51349999999999</v>
      </c>
      <c r="AB121" s="10">
        <v>26</v>
      </c>
      <c r="AC121" s="12">
        <v>564.98</v>
      </c>
      <c r="AD121" s="10" t="str">
        <f>IF(Table1[[#This Row],[Profit]]&gt;0,"Profit","loss")</f>
        <v>loss</v>
      </c>
      <c r="AE121" s="10" t="str">
        <f>_xlfn.CONCAT(Table1[[#This Row],[Customer Name]]," ",Table1[[#This Row],[Product Name]]," ",Table1[[#This Row],[Country]])</f>
        <v>Lois Hansen Avery Flip-Chart Easel Binder, Black United States</v>
      </c>
      <c r="AF121" s="10" t="str">
        <f>LEFT(Table1[[#This Row],[Product Name]],4)</f>
        <v>Aver</v>
      </c>
    </row>
    <row r="122" spans="1:32" ht="12.75" customHeight="1" x14ac:dyDescent="0.2">
      <c r="A122" s="18">
        <v>5118</v>
      </c>
      <c r="B122" s="25">
        <v>36452</v>
      </c>
      <c r="C122" s="10" t="s">
        <v>25</v>
      </c>
      <c r="D122" s="36">
        <v>0.04</v>
      </c>
      <c r="E122" s="28">
        <v>6.98</v>
      </c>
      <c r="F122" s="32">
        <v>2.83</v>
      </c>
      <c r="G122" s="25">
        <v>1246</v>
      </c>
      <c r="H122" s="10" t="s">
        <v>1334</v>
      </c>
      <c r="I122" s="10" t="s">
        <v>49</v>
      </c>
      <c r="J122" s="10" t="s">
        <v>40</v>
      </c>
      <c r="K122" s="10" t="s">
        <v>41</v>
      </c>
      <c r="L122" s="10" t="s">
        <v>50</v>
      </c>
      <c r="M122" s="10" t="s">
        <v>51</v>
      </c>
      <c r="N122" s="9" t="s">
        <v>1335</v>
      </c>
      <c r="O122" s="22">
        <v>0.37</v>
      </c>
      <c r="P122" s="10" t="s">
        <v>33</v>
      </c>
      <c r="Q122" s="10" t="s">
        <v>53</v>
      </c>
      <c r="R122" s="10" t="s">
        <v>71</v>
      </c>
      <c r="S122" s="10" t="s">
        <v>90</v>
      </c>
      <c r="T122" s="25">
        <v>10009</v>
      </c>
      <c r="U122" s="11">
        <v>42099</v>
      </c>
      <c r="V122" s="25">
        <f>YEAR(Table1[[#This Row],[Order Date]])</f>
        <v>2015</v>
      </c>
      <c r="W122" s="25">
        <f>MONTH(Table1[[#This Row],[Order Date]])</f>
        <v>4</v>
      </c>
      <c r="X122" s="25">
        <f>DAY(Table1[[#This Row],[Order Date]])</f>
        <v>5</v>
      </c>
      <c r="Y122" s="11">
        <v>42101</v>
      </c>
      <c r="Z122" s="25">
        <f>DATEDIF(Table1[[#This Row],[Order Date]],Table1[[#This Row],[Ship Date]],"D")</f>
        <v>2</v>
      </c>
      <c r="AA122" s="25">
        <v>46.01</v>
      </c>
      <c r="AB122" s="10">
        <v>18</v>
      </c>
      <c r="AC122" s="12">
        <v>129.47999999999999</v>
      </c>
      <c r="AD122" s="10" t="str">
        <f>IF(Table1[[#This Row],[Profit]]&gt;0,"Profit","loss")</f>
        <v>Profit</v>
      </c>
      <c r="AE122" s="10" t="str">
        <f>_xlfn.CONCAT(Table1[[#This Row],[Customer Name]]," ",Table1[[#This Row],[Product Name]]," ",Table1[[#This Row],[Country]])</f>
        <v>Lois Hansen G.E. Halogen Desk Lamp Bulbs United States</v>
      </c>
      <c r="AF122" s="10" t="str">
        <f>LEFT(Table1[[#This Row],[Product Name]],4)</f>
        <v>G.E.</v>
      </c>
    </row>
    <row r="123" spans="1:32" ht="12.75" customHeight="1" x14ac:dyDescent="0.2">
      <c r="A123" s="18">
        <v>5140</v>
      </c>
      <c r="B123" s="25">
        <v>36647</v>
      </c>
      <c r="C123" s="10" t="s">
        <v>25</v>
      </c>
      <c r="D123" s="36">
        <v>0.01</v>
      </c>
      <c r="E123" s="28">
        <v>7.89</v>
      </c>
      <c r="F123" s="32">
        <v>2.82</v>
      </c>
      <c r="G123" s="25">
        <v>699</v>
      </c>
      <c r="H123" s="10" t="s">
        <v>835</v>
      </c>
      <c r="I123" s="10" t="s">
        <v>49</v>
      </c>
      <c r="J123" s="10" t="s">
        <v>114</v>
      </c>
      <c r="K123" s="10" t="s">
        <v>29</v>
      </c>
      <c r="L123" s="10" t="s">
        <v>66</v>
      </c>
      <c r="M123" s="10" t="s">
        <v>31</v>
      </c>
      <c r="N123" s="9" t="s">
        <v>838</v>
      </c>
      <c r="O123" s="22">
        <v>0.4</v>
      </c>
      <c r="P123" s="10" t="s">
        <v>33</v>
      </c>
      <c r="Q123" s="10" t="s">
        <v>34</v>
      </c>
      <c r="R123" s="10" t="s">
        <v>45</v>
      </c>
      <c r="S123" s="10" t="s">
        <v>663</v>
      </c>
      <c r="T123" s="25">
        <v>90041</v>
      </c>
      <c r="U123" s="11">
        <v>42185</v>
      </c>
      <c r="V123" s="25">
        <f>YEAR(Table1[[#This Row],[Order Date]])</f>
        <v>2015</v>
      </c>
      <c r="W123" s="25">
        <f>MONTH(Table1[[#This Row],[Order Date]])</f>
        <v>6</v>
      </c>
      <c r="X123" s="25">
        <f>DAY(Table1[[#This Row],[Order Date]])</f>
        <v>30</v>
      </c>
      <c r="Y123" s="11">
        <v>42186</v>
      </c>
      <c r="Z123" s="25">
        <f>DATEDIF(Table1[[#This Row],[Order Date]],Table1[[#This Row],[Ship Date]],"D")</f>
        <v>1</v>
      </c>
      <c r="AA123" s="25">
        <v>38.700000000000003</v>
      </c>
      <c r="AB123" s="10">
        <v>32</v>
      </c>
      <c r="AC123" s="12">
        <v>274.26</v>
      </c>
      <c r="AD123" s="10" t="str">
        <f>IF(Table1[[#This Row],[Profit]]&gt;0,"Profit","loss")</f>
        <v>Profit</v>
      </c>
      <c r="AE123" s="10" t="str">
        <f>_xlfn.CONCAT(Table1[[#This Row],[Customer Name]]," ",Table1[[#This Row],[Product Name]]," ",Table1[[#This Row],[Country]])</f>
        <v>Jenny Gold Staples Vinyl Coated Paper Clips, 800/Box United States</v>
      </c>
      <c r="AF123" s="10" t="str">
        <f>LEFT(Table1[[#This Row],[Product Name]],4)</f>
        <v>Stap</v>
      </c>
    </row>
    <row r="124" spans="1:32" ht="12.75" customHeight="1" x14ac:dyDescent="0.2">
      <c r="A124" s="18">
        <v>5141</v>
      </c>
      <c r="B124" s="25">
        <v>36647</v>
      </c>
      <c r="C124" s="10" t="s">
        <v>25</v>
      </c>
      <c r="D124" s="36">
        <v>0.09</v>
      </c>
      <c r="E124" s="28">
        <v>3.68</v>
      </c>
      <c r="F124" s="32">
        <v>1.32</v>
      </c>
      <c r="G124" s="25">
        <v>699</v>
      </c>
      <c r="H124" s="10" t="s">
        <v>835</v>
      </c>
      <c r="I124" s="10" t="s">
        <v>49</v>
      </c>
      <c r="J124" s="10" t="s">
        <v>114</v>
      </c>
      <c r="K124" s="10" t="s">
        <v>29</v>
      </c>
      <c r="L124" s="10" t="s">
        <v>174</v>
      </c>
      <c r="M124" s="10" t="s">
        <v>31</v>
      </c>
      <c r="N124" s="9" t="s">
        <v>839</v>
      </c>
      <c r="O124" s="22">
        <v>0.83</v>
      </c>
      <c r="P124" s="10" t="s">
        <v>33</v>
      </c>
      <c r="Q124" s="10" t="s">
        <v>34</v>
      </c>
      <c r="R124" s="10" t="s">
        <v>45</v>
      </c>
      <c r="S124" s="10" t="s">
        <v>663</v>
      </c>
      <c r="T124" s="25">
        <v>90041</v>
      </c>
      <c r="U124" s="11">
        <v>42185</v>
      </c>
      <c r="V124" s="25">
        <f>YEAR(Table1[[#This Row],[Order Date]])</f>
        <v>2015</v>
      </c>
      <c r="W124" s="25">
        <f>MONTH(Table1[[#This Row],[Order Date]])</f>
        <v>6</v>
      </c>
      <c r="X124" s="25">
        <f>DAY(Table1[[#This Row],[Order Date]])</f>
        <v>30</v>
      </c>
      <c r="Y124" s="11">
        <v>42186</v>
      </c>
      <c r="Z124" s="25">
        <f>DATEDIF(Table1[[#This Row],[Order Date]],Table1[[#This Row],[Ship Date]],"D")</f>
        <v>1</v>
      </c>
      <c r="AA124" s="25">
        <v>-21.91</v>
      </c>
      <c r="AB124" s="10">
        <v>24</v>
      </c>
      <c r="AC124" s="12">
        <v>83.16</v>
      </c>
      <c r="AD124" s="10" t="str">
        <f>IF(Table1[[#This Row],[Profit]]&gt;0,"Profit","loss")</f>
        <v>loss</v>
      </c>
      <c r="AE124" s="10" t="str">
        <f>_xlfn.CONCAT(Table1[[#This Row],[Customer Name]]," ",Table1[[#This Row],[Product Name]]," ",Table1[[#This Row],[Country]])</f>
        <v>Jenny Gold *Staples* vLetter Openers, 2/Pack United States</v>
      </c>
      <c r="AF124" s="10" t="str">
        <f>LEFT(Table1[[#This Row],[Product Name]],4)</f>
        <v>*Sta</v>
      </c>
    </row>
    <row r="125" spans="1:32" ht="12.75" customHeight="1" x14ac:dyDescent="0.2">
      <c r="A125" s="18">
        <v>5142</v>
      </c>
      <c r="B125" s="25">
        <v>36647</v>
      </c>
      <c r="C125" s="10" t="s">
        <v>25</v>
      </c>
      <c r="D125" s="36">
        <v>0.1</v>
      </c>
      <c r="E125" s="28">
        <v>9.7100000000000009</v>
      </c>
      <c r="F125" s="32">
        <v>9.4499999999999993</v>
      </c>
      <c r="G125" s="25">
        <v>699</v>
      </c>
      <c r="H125" s="10" t="s">
        <v>835</v>
      </c>
      <c r="I125" s="10" t="s">
        <v>49</v>
      </c>
      <c r="J125" s="10" t="s">
        <v>114</v>
      </c>
      <c r="K125" s="10" t="s">
        <v>29</v>
      </c>
      <c r="L125" s="10" t="s">
        <v>141</v>
      </c>
      <c r="M125" s="10" t="s">
        <v>59</v>
      </c>
      <c r="N125" s="9" t="s">
        <v>510</v>
      </c>
      <c r="O125" s="22">
        <v>0.6</v>
      </c>
      <c r="P125" s="10" t="s">
        <v>33</v>
      </c>
      <c r="Q125" s="10" t="s">
        <v>34</v>
      </c>
      <c r="R125" s="10" t="s">
        <v>45</v>
      </c>
      <c r="S125" s="10" t="s">
        <v>663</v>
      </c>
      <c r="T125" s="25">
        <v>90041</v>
      </c>
      <c r="U125" s="11">
        <v>42185</v>
      </c>
      <c r="V125" s="25">
        <f>YEAR(Table1[[#This Row],[Order Date]])</f>
        <v>2015</v>
      </c>
      <c r="W125" s="25">
        <f>MONTH(Table1[[#This Row],[Order Date]])</f>
        <v>6</v>
      </c>
      <c r="X125" s="25">
        <f>DAY(Table1[[#This Row],[Order Date]])</f>
        <v>30</v>
      </c>
      <c r="Y125" s="11">
        <v>42188</v>
      </c>
      <c r="Z125" s="25">
        <f>DATEDIF(Table1[[#This Row],[Order Date]],Table1[[#This Row],[Ship Date]],"D")</f>
        <v>3</v>
      </c>
      <c r="AA125" s="25">
        <v>-119.77</v>
      </c>
      <c r="AB125" s="10">
        <v>27</v>
      </c>
      <c r="AC125" s="12">
        <v>261.93</v>
      </c>
      <c r="AD125" s="10" t="str">
        <f>IF(Table1[[#This Row],[Profit]]&gt;0,"Profit","loss")</f>
        <v>loss</v>
      </c>
      <c r="AE125" s="10" t="str">
        <f>_xlfn.CONCAT(Table1[[#This Row],[Customer Name]]," ",Table1[[#This Row],[Product Name]]," ",Table1[[#This Row],[Country]])</f>
        <v>Jenny Gold Filing/Storage Totes and Swivel Casters United States</v>
      </c>
      <c r="AF125" s="10" t="str">
        <f>LEFT(Table1[[#This Row],[Product Name]],4)</f>
        <v>Fili</v>
      </c>
    </row>
    <row r="126" spans="1:32" ht="12.75" customHeight="1" x14ac:dyDescent="0.2">
      <c r="A126" s="18">
        <v>5272</v>
      </c>
      <c r="B126" s="25">
        <v>37537</v>
      </c>
      <c r="C126" s="10" t="s">
        <v>106</v>
      </c>
      <c r="D126" s="36">
        <v>0</v>
      </c>
      <c r="E126" s="28">
        <v>291.73</v>
      </c>
      <c r="F126" s="32">
        <v>48.8</v>
      </c>
      <c r="G126" s="25">
        <v>68</v>
      </c>
      <c r="H126" s="10" t="s">
        <v>144</v>
      </c>
      <c r="I126" s="10" t="s">
        <v>39</v>
      </c>
      <c r="J126" s="10" t="s">
        <v>28</v>
      </c>
      <c r="K126" s="10" t="s">
        <v>41</v>
      </c>
      <c r="L126" s="10" t="s">
        <v>42</v>
      </c>
      <c r="M126" s="10" t="s">
        <v>43</v>
      </c>
      <c r="N126" s="9" t="s">
        <v>145</v>
      </c>
      <c r="O126" s="22">
        <v>0.56000000000000005</v>
      </c>
      <c r="P126" s="10" t="s">
        <v>33</v>
      </c>
      <c r="Q126" s="10" t="s">
        <v>53</v>
      </c>
      <c r="R126" s="10" t="s">
        <v>71</v>
      </c>
      <c r="S126" s="10" t="s">
        <v>90</v>
      </c>
      <c r="T126" s="25">
        <v>10177</v>
      </c>
      <c r="U126" s="11">
        <v>42006</v>
      </c>
      <c r="V126" s="25">
        <f>YEAR(Table1[[#This Row],[Order Date]])</f>
        <v>2015</v>
      </c>
      <c r="W126" s="25">
        <f>MONTH(Table1[[#This Row],[Order Date]])</f>
        <v>1</v>
      </c>
      <c r="X126" s="25">
        <f>DAY(Table1[[#This Row],[Order Date]])</f>
        <v>2</v>
      </c>
      <c r="Y126" s="11">
        <v>42006</v>
      </c>
      <c r="Z126" s="25">
        <f>DATEDIF(Table1[[#This Row],[Order Date]],Table1[[#This Row],[Ship Date]],"D")</f>
        <v>0</v>
      </c>
      <c r="AA126" s="25">
        <v>-308.928</v>
      </c>
      <c r="AB126" s="10">
        <v>4</v>
      </c>
      <c r="AC126" s="12">
        <v>1239.06</v>
      </c>
      <c r="AD126" s="10" t="str">
        <f>IF(Table1[[#This Row],[Profit]]&gt;0,"Profit","loss")</f>
        <v>loss</v>
      </c>
      <c r="AE126" s="10" t="str">
        <f>_xlfn.CONCAT(Table1[[#This Row],[Customer Name]]," ",Table1[[#This Row],[Product Name]]," ",Table1[[#This Row],[Country]])</f>
        <v>Scott Bunn Hon 4070 Series Pagoda™ Armless Upholstered Stacking Chairs United States</v>
      </c>
      <c r="AF126" s="10" t="str">
        <f>LEFT(Table1[[#This Row],[Product Name]],4)</f>
        <v xml:space="preserve">Hon </v>
      </c>
    </row>
    <row r="127" spans="1:32" ht="12.75" customHeight="1" x14ac:dyDescent="0.2">
      <c r="A127" s="18">
        <v>5273</v>
      </c>
      <c r="B127" s="25">
        <v>37537</v>
      </c>
      <c r="C127" s="10" t="s">
        <v>106</v>
      </c>
      <c r="D127" s="36">
        <v>7.0000000000000007E-2</v>
      </c>
      <c r="E127" s="28">
        <v>100.98</v>
      </c>
      <c r="F127" s="32">
        <v>45</v>
      </c>
      <c r="G127" s="25">
        <v>68</v>
      </c>
      <c r="H127" s="10" t="s">
        <v>144</v>
      </c>
      <c r="I127" s="10" t="s">
        <v>39</v>
      </c>
      <c r="J127" s="10" t="s">
        <v>28</v>
      </c>
      <c r="K127" s="10" t="s">
        <v>41</v>
      </c>
      <c r="L127" s="10" t="s">
        <v>42</v>
      </c>
      <c r="M127" s="10" t="s">
        <v>43</v>
      </c>
      <c r="N127" s="9" t="s">
        <v>146</v>
      </c>
      <c r="O127" s="22">
        <v>0.69</v>
      </c>
      <c r="P127" s="10" t="s">
        <v>33</v>
      </c>
      <c r="Q127" s="10" t="s">
        <v>53</v>
      </c>
      <c r="R127" s="10" t="s">
        <v>71</v>
      </c>
      <c r="S127" s="10" t="s">
        <v>90</v>
      </c>
      <c r="T127" s="25">
        <v>10177</v>
      </c>
      <c r="U127" s="11">
        <v>42006</v>
      </c>
      <c r="V127" s="25">
        <f>YEAR(Table1[[#This Row],[Order Date]])</f>
        <v>2015</v>
      </c>
      <c r="W127" s="25">
        <f>MONTH(Table1[[#This Row],[Order Date]])</f>
        <v>1</v>
      </c>
      <c r="X127" s="25">
        <f>DAY(Table1[[#This Row],[Order Date]])</f>
        <v>2</v>
      </c>
      <c r="Y127" s="11">
        <v>42008</v>
      </c>
      <c r="Z127" s="25">
        <f>DATEDIF(Table1[[#This Row],[Order Date]],Table1[[#This Row],[Ship Date]],"D")</f>
        <v>2</v>
      </c>
      <c r="AA127" s="25">
        <v>-1679.7599999999998</v>
      </c>
      <c r="AB127" s="10">
        <v>43</v>
      </c>
      <c r="AC127" s="12">
        <v>4083.19</v>
      </c>
      <c r="AD127" s="10" t="str">
        <f>IF(Table1[[#This Row],[Profit]]&gt;0,"Profit","loss")</f>
        <v>loss</v>
      </c>
      <c r="AE127" s="10" t="str">
        <f>_xlfn.CONCAT(Table1[[#This Row],[Customer Name]]," ",Table1[[#This Row],[Product Name]]," ",Table1[[#This Row],[Country]])</f>
        <v>Scott Bunn Hon Valutask™ Swivel Chairs United States</v>
      </c>
      <c r="AF127" s="10" t="str">
        <f>LEFT(Table1[[#This Row],[Product Name]],4)</f>
        <v xml:space="preserve">Hon </v>
      </c>
    </row>
    <row r="128" spans="1:32" ht="12.75" customHeight="1" x14ac:dyDescent="0.2">
      <c r="A128" s="18">
        <v>5274</v>
      </c>
      <c r="B128" s="25">
        <v>37537</v>
      </c>
      <c r="C128" s="10" t="s">
        <v>106</v>
      </c>
      <c r="D128" s="36">
        <v>0.05</v>
      </c>
      <c r="E128" s="28">
        <v>155.06</v>
      </c>
      <c r="F128" s="32">
        <v>7.07</v>
      </c>
      <c r="G128" s="25">
        <v>68</v>
      </c>
      <c r="H128" s="10" t="s">
        <v>144</v>
      </c>
      <c r="I128" s="10" t="s">
        <v>49</v>
      </c>
      <c r="J128" s="10" t="s">
        <v>28</v>
      </c>
      <c r="K128" s="10" t="s">
        <v>29</v>
      </c>
      <c r="L128" s="10" t="s">
        <v>141</v>
      </c>
      <c r="M128" s="10" t="s">
        <v>59</v>
      </c>
      <c r="N128" s="9" t="s">
        <v>142</v>
      </c>
      <c r="O128" s="22">
        <v>0.59</v>
      </c>
      <c r="P128" s="10" t="s">
        <v>33</v>
      </c>
      <c r="Q128" s="10" t="s">
        <v>53</v>
      </c>
      <c r="R128" s="10" t="s">
        <v>71</v>
      </c>
      <c r="S128" s="10" t="s">
        <v>90</v>
      </c>
      <c r="T128" s="25">
        <v>10177</v>
      </c>
      <c r="U128" s="11">
        <v>42006</v>
      </c>
      <c r="V128" s="25">
        <f>YEAR(Table1[[#This Row],[Order Date]])</f>
        <v>2015</v>
      </c>
      <c r="W128" s="25">
        <f>MONTH(Table1[[#This Row],[Order Date]])</f>
        <v>1</v>
      </c>
      <c r="X128" s="25">
        <f>DAY(Table1[[#This Row],[Order Date]])</f>
        <v>2</v>
      </c>
      <c r="Y128" s="11">
        <v>42013</v>
      </c>
      <c r="Z128" s="25">
        <f>DATEDIF(Table1[[#This Row],[Order Date]],Table1[[#This Row],[Ship Date]],"D")</f>
        <v>7</v>
      </c>
      <c r="AA128" s="25">
        <v>575.39600000000007</v>
      </c>
      <c r="AB128" s="10">
        <v>32</v>
      </c>
      <c r="AC128" s="12">
        <v>4902.38</v>
      </c>
      <c r="AD128" s="10" t="str">
        <f>IF(Table1[[#This Row],[Profit]]&gt;0,"Profit","loss")</f>
        <v>Profit</v>
      </c>
      <c r="AE128" s="10" t="str">
        <f>_xlfn.CONCAT(Table1[[#This Row],[Customer Name]]," ",Table1[[#This Row],[Product Name]]," ",Table1[[#This Row],[Country]])</f>
        <v>Scott Bunn Dual Level, Single-Width Filing Carts United States</v>
      </c>
      <c r="AF128" s="10" t="str">
        <f>LEFT(Table1[[#This Row],[Product Name]],4)</f>
        <v>Dual</v>
      </c>
    </row>
    <row r="129" spans="1:32" ht="12.75" customHeight="1" x14ac:dyDescent="0.2">
      <c r="A129" s="18">
        <v>5297</v>
      </c>
      <c r="B129" s="25">
        <v>37729</v>
      </c>
      <c r="C129" s="10" t="s">
        <v>37</v>
      </c>
      <c r="D129" s="36">
        <v>0</v>
      </c>
      <c r="E129" s="28">
        <v>8.6</v>
      </c>
      <c r="F129" s="32">
        <v>6.19</v>
      </c>
      <c r="G129" s="25">
        <v>1402</v>
      </c>
      <c r="H129" s="10" t="s">
        <v>1462</v>
      </c>
      <c r="I129" s="10" t="s">
        <v>49</v>
      </c>
      <c r="J129" s="10" t="s">
        <v>28</v>
      </c>
      <c r="K129" s="10" t="s">
        <v>29</v>
      </c>
      <c r="L129" s="10" t="s">
        <v>109</v>
      </c>
      <c r="M129" s="10" t="s">
        <v>59</v>
      </c>
      <c r="N129" s="9" t="s">
        <v>924</v>
      </c>
      <c r="O129" s="22">
        <v>0.38</v>
      </c>
      <c r="P129" s="10" t="s">
        <v>33</v>
      </c>
      <c r="Q129" s="10" t="s">
        <v>61</v>
      </c>
      <c r="R129" s="10" t="s">
        <v>178</v>
      </c>
      <c r="S129" s="10" t="s">
        <v>179</v>
      </c>
      <c r="T129" s="25">
        <v>60653</v>
      </c>
      <c r="U129" s="11">
        <v>42019</v>
      </c>
      <c r="V129" s="25">
        <f>YEAR(Table1[[#This Row],[Order Date]])</f>
        <v>2015</v>
      </c>
      <c r="W129" s="25">
        <f>MONTH(Table1[[#This Row],[Order Date]])</f>
        <v>1</v>
      </c>
      <c r="X129" s="25">
        <f>DAY(Table1[[#This Row],[Order Date]])</f>
        <v>15</v>
      </c>
      <c r="Y129" s="11">
        <v>42019</v>
      </c>
      <c r="Z129" s="25">
        <f>DATEDIF(Table1[[#This Row],[Order Date]],Table1[[#This Row],[Ship Date]],"D")</f>
        <v>0</v>
      </c>
      <c r="AA129" s="25">
        <v>-42.8536</v>
      </c>
      <c r="AB129" s="10">
        <v>48</v>
      </c>
      <c r="AC129" s="12">
        <v>447.89</v>
      </c>
      <c r="AD129" s="10" t="str">
        <f>IF(Table1[[#This Row],[Profit]]&gt;0,"Profit","loss")</f>
        <v>loss</v>
      </c>
      <c r="AE129" s="10" t="str">
        <f>_xlfn.CONCAT(Table1[[#This Row],[Customer Name]]," ",Table1[[#This Row],[Product Name]]," ",Table1[[#This Row],[Country]])</f>
        <v>Wesley Tate Avery Printable Repositionable Plastic Tabs United States</v>
      </c>
      <c r="AF129" s="10" t="str">
        <f>LEFT(Table1[[#This Row],[Product Name]],4)</f>
        <v>Aver</v>
      </c>
    </row>
    <row r="130" spans="1:32" ht="12.75" customHeight="1" x14ac:dyDescent="0.2">
      <c r="A130" s="18">
        <v>5302</v>
      </c>
      <c r="B130" s="25">
        <v>37760</v>
      </c>
      <c r="C130" s="10" t="s">
        <v>25</v>
      </c>
      <c r="D130" s="36">
        <v>0.01</v>
      </c>
      <c r="E130" s="28">
        <v>8.33</v>
      </c>
      <c r="F130" s="32">
        <v>1.99</v>
      </c>
      <c r="G130" s="25">
        <v>308</v>
      </c>
      <c r="H130" s="10" t="s">
        <v>418</v>
      </c>
      <c r="I130" s="10" t="s">
        <v>49</v>
      </c>
      <c r="J130" s="10" t="s">
        <v>58</v>
      </c>
      <c r="K130" s="10" t="s">
        <v>77</v>
      </c>
      <c r="L130" s="10" t="s">
        <v>180</v>
      </c>
      <c r="M130" s="10" t="s">
        <v>51</v>
      </c>
      <c r="N130" s="9" t="s">
        <v>414</v>
      </c>
      <c r="O130" s="22">
        <v>0.52</v>
      </c>
      <c r="P130" s="10" t="s">
        <v>33</v>
      </c>
      <c r="Q130" s="10" t="s">
        <v>34</v>
      </c>
      <c r="R130" s="10" t="s">
        <v>35</v>
      </c>
      <c r="S130" s="10" t="s">
        <v>209</v>
      </c>
      <c r="T130" s="25">
        <v>98115</v>
      </c>
      <c r="U130" s="11">
        <v>42049</v>
      </c>
      <c r="V130" s="25">
        <f>YEAR(Table1[[#This Row],[Order Date]])</f>
        <v>2015</v>
      </c>
      <c r="W130" s="25">
        <f>MONTH(Table1[[#This Row],[Order Date]])</f>
        <v>2</v>
      </c>
      <c r="X130" s="25">
        <f>DAY(Table1[[#This Row],[Order Date]])</f>
        <v>14</v>
      </c>
      <c r="Y130" s="11">
        <v>42050</v>
      </c>
      <c r="Z130" s="25">
        <f>DATEDIF(Table1[[#This Row],[Order Date]],Table1[[#This Row],[Ship Date]],"D")</f>
        <v>1</v>
      </c>
      <c r="AA130" s="25">
        <v>10.74</v>
      </c>
      <c r="AB130" s="10">
        <v>32</v>
      </c>
      <c r="AC130" s="12">
        <v>280.62</v>
      </c>
      <c r="AD130" s="10" t="str">
        <f>IF(Table1[[#This Row],[Profit]]&gt;0,"Profit","loss")</f>
        <v>Profit</v>
      </c>
      <c r="AE130" s="10" t="str">
        <f>_xlfn.CONCAT(Table1[[#This Row],[Customer Name]]," ",Table1[[#This Row],[Product Name]]," ",Table1[[#This Row],[Country]])</f>
        <v>Glen Caldwell 80 Minute Slim Jewel Case CD-R , 10/Pack - Staples United States</v>
      </c>
      <c r="AF130" s="10" t="str">
        <f>LEFT(Table1[[#This Row],[Product Name]],4)</f>
        <v>80 M</v>
      </c>
    </row>
    <row r="131" spans="1:32" ht="12.75" customHeight="1" x14ac:dyDescent="0.2">
      <c r="A131" s="18">
        <v>5338</v>
      </c>
      <c r="B131" s="25">
        <v>37924</v>
      </c>
      <c r="C131" s="10" t="s">
        <v>25</v>
      </c>
      <c r="D131" s="36">
        <v>0.05</v>
      </c>
      <c r="E131" s="28">
        <v>165.2</v>
      </c>
      <c r="F131" s="32">
        <v>19.989999999999998</v>
      </c>
      <c r="G131" s="25">
        <v>2670</v>
      </c>
      <c r="H131" s="10" t="s">
        <v>2477</v>
      </c>
      <c r="I131" s="10" t="s">
        <v>49</v>
      </c>
      <c r="J131" s="10" t="s">
        <v>40</v>
      </c>
      <c r="K131" s="10" t="s">
        <v>29</v>
      </c>
      <c r="L131" s="10" t="s">
        <v>141</v>
      </c>
      <c r="M131" s="10" t="s">
        <v>59</v>
      </c>
      <c r="N131" s="9" t="s">
        <v>562</v>
      </c>
      <c r="O131" s="22">
        <v>0.59</v>
      </c>
      <c r="P131" s="10" t="s">
        <v>33</v>
      </c>
      <c r="Q131" s="10" t="s">
        <v>34</v>
      </c>
      <c r="R131" s="10" t="s">
        <v>45</v>
      </c>
      <c r="S131" s="10" t="s">
        <v>663</v>
      </c>
      <c r="T131" s="25">
        <v>90049</v>
      </c>
      <c r="U131" s="11">
        <v>42153</v>
      </c>
      <c r="V131" s="25">
        <f>YEAR(Table1[[#This Row],[Order Date]])</f>
        <v>2015</v>
      </c>
      <c r="W131" s="25">
        <f>MONTH(Table1[[#This Row],[Order Date]])</f>
        <v>5</v>
      </c>
      <c r="X131" s="25">
        <f>DAY(Table1[[#This Row],[Order Date]])</f>
        <v>29</v>
      </c>
      <c r="Y131" s="11">
        <v>42153</v>
      </c>
      <c r="Z131" s="25">
        <f>DATEDIF(Table1[[#This Row],[Order Date]],Table1[[#This Row],[Ship Date]],"D")</f>
        <v>0</v>
      </c>
      <c r="AA131" s="25">
        <v>2008.71</v>
      </c>
      <c r="AB131" s="10">
        <v>167</v>
      </c>
      <c r="AC131" s="12">
        <v>27587.55</v>
      </c>
      <c r="AD131" s="10" t="str">
        <f>IF(Table1[[#This Row],[Profit]]&gt;0,"Profit","loss")</f>
        <v>Profit</v>
      </c>
      <c r="AE131" s="10" t="str">
        <f>_xlfn.CONCAT(Table1[[#This Row],[Customer Name]]," ",Table1[[#This Row],[Product Name]]," ",Table1[[#This Row],[Country]])</f>
        <v>Yvonne Mann Economy Rollaway Files United States</v>
      </c>
      <c r="AF131" s="10" t="str">
        <f>LEFT(Table1[[#This Row],[Product Name]],4)</f>
        <v>Econ</v>
      </c>
    </row>
    <row r="132" spans="1:32" ht="12.75" customHeight="1" x14ac:dyDescent="0.2">
      <c r="A132" s="18">
        <v>5339</v>
      </c>
      <c r="B132" s="25">
        <v>37924</v>
      </c>
      <c r="C132" s="10" t="s">
        <v>25</v>
      </c>
      <c r="D132" s="36">
        <v>0.09</v>
      </c>
      <c r="E132" s="28">
        <v>17.989999999999998</v>
      </c>
      <c r="F132" s="32">
        <v>8.65</v>
      </c>
      <c r="G132" s="25">
        <v>2670</v>
      </c>
      <c r="H132" s="10" t="s">
        <v>2477</v>
      </c>
      <c r="I132" s="10" t="s">
        <v>49</v>
      </c>
      <c r="J132" s="10" t="s">
        <v>40</v>
      </c>
      <c r="K132" s="10" t="s">
        <v>29</v>
      </c>
      <c r="L132" s="10" t="s">
        <v>30</v>
      </c>
      <c r="M132" s="10" t="s">
        <v>59</v>
      </c>
      <c r="N132" s="9" t="s">
        <v>2478</v>
      </c>
      <c r="O132" s="22">
        <v>0.56999999999999995</v>
      </c>
      <c r="P132" s="10" t="s">
        <v>33</v>
      </c>
      <c r="Q132" s="10" t="s">
        <v>34</v>
      </c>
      <c r="R132" s="10" t="s">
        <v>45</v>
      </c>
      <c r="S132" s="10" t="s">
        <v>663</v>
      </c>
      <c r="T132" s="25">
        <v>90049</v>
      </c>
      <c r="U132" s="11">
        <v>42153</v>
      </c>
      <c r="V132" s="25">
        <f>YEAR(Table1[[#This Row],[Order Date]])</f>
        <v>2015</v>
      </c>
      <c r="W132" s="25">
        <f>MONTH(Table1[[#This Row],[Order Date]])</f>
        <v>5</v>
      </c>
      <c r="X132" s="25">
        <f>DAY(Table1[[#This Row],[Order Date]])</f>
        <v>29</v>
      </c>
      <c r="Y132" s="11">
        <v>42153</v>
      </c>
      <c r="Z132" s="25">
        <f>DATEDIF(Table1[[#This Row],[Order Date]],Table1[[#This Row],[Ship Date]],"D")</f>
        <v>0</v>
      </c>
      <c r="AA132" s="25">
        <v>-80.53</v>
      </c>
      <c r="AB132" s="10">
        <v>71</v>
      </c>
      <c r="AC132" s="12">
        <v>1191.58</v>
      </c>
      <c r="AD132" s="10" t="str">
        <f>IF(Table1[[#This Row],[Profit]]&gt;0,"Profit","loss")</f>
        <v>loss</v>
      </c>
      <c r="AE132" s="10" t="str">
        <f>_xlfn.CONCAT(Table1[[#This Row],[Customer Name]]," ",Table1[[#This Row],[Product Name]]," ",Table1[[#This Row],[Country]])</f>
        <v>Yvonne Mann Model L Table or Wall-Mount Pencil Sharpener United States</v>
      </c>
      <c r="AF132" s="10" t="str">
        <f>LEFT(Table1[[#This Row],[Product Name]],4)</f>
        <v>Mode</v>
      </c>
    </row>
    <row r="133" spans="1:32" ht="12.75" customHeight="1" x14ac:dyDescent="0.2">
      <c r="A133" s="18">
        <v>5345</v>
      </c>
      <c r="B133" s="25">
        <v>37987</v>
      </c>
      <c r="C133" s="10" t="s">
        <v>25</v>
      </c>
      <c r="D133" s="36">
        <v>0.1</v>
      </c>
      <c r="E133" s="28">
        <v>146.34</v>
      </c>
      <c r="F133" s="32">
        <v>43.75</v>
      </c>
      <c r="G133" s="25">
        <v>2303</v>
      </c>
      <c r="H133" s="10" t="s">
        <v>2191</v>
      </c>
      <c r="I133" s="10" t="s">
        <v>39</v>
      </c>
      <c r="J133" s="10" t="s">
        <v>28</v>
      </c>
      <c r="K133" s="10" t="s">
        <v>41</v>
      </c>
      <c r="L133" s="10" t="s">
        <v>152</v>
      </c>
      <c r="M133" s="10" t="s">
        <v>121</v>
      </c>
      <c r="N133" s="9" t="s">
        <v>2190</v>
      </c>
      <c r="O133" s="22">
        <v>0.64</v>
      </c>
      <c r="P133" s="10" t="s">
        <v>33</v>
      </c>
      <c r="Q133" s="10" t="s">
        <v>53</v>
      </c>
      <c r="R133" s="10" t="s">
        <v>71</v>
      </c>
      <c r="S133" s="10" t="s">
        <v>90</v>
      </c>
      <c r="T133" s="25">
        <v>10011</v>
      </c>
      <c r="U133" s="11">
        <v>42007</v>
      </c>
      <c r="V133" s="25">
        <f>YEAR(Table1[[#This Row],[Order Date]])</f>
        <v>2015</v>
      </c>
      <c r="W133" s="25">
        <f>MONTH(Table1[[#This Row],[Order Date]])</f>
        <v>1</v>
      </c>
      <c r="X133" s="25">
        <f>DAY(Table1[[#This Row],[Order Date]])</f>
        <v>3</v>
      </c>
      <c r="Y133" s="11">
        <v>42008</v>
      </c>
      <c r="Z133" s="25">
        <f>DATEDIF(Table1[[#This Row],[Order Date]],Table1[[#This Row],[Ship Date]],"D")</f>
        <v>1</v>
      </c>
      <c r="AA133" s="25">
        <v>-270.85000000000002</v>
      </c>
      <c r="AB133" s="10">
        <v>6</v>
      </c>
      <c r="AC133" s="12">
        <v>850.64</v>
      </c>
      <c r="AD133" s="10" t="str">
        <f>IF(Table1[[#This Row],[Profit]]&gt;0,"Profit","loss")</f>
        <v>loss</v>
      </c>
      <c r="AE133" s="10" t="str">
        <f>_xlfn.CONCAT(Table1[[#This Row],[Customer Name]]," ",Table1[[#This Row],[Product Name]]," ",Table1[[#This Row],[Country]])</f>
        <v>Joe Baldwin Bevis Round Conference Table Top &amp; Single Column Base United States</v>
      </c>
      <c r="AF133" s="10" t="str">
        <f>LEFT(Table1[[#This Row],[Product Name]],4)</f>
        <v>Bevi</v>
      </c>
    </row>
    <row r="134" spans="1:32" ht="12.75" customHeight="1" x14ac:dyDescent="0.2">
      <c r="A134" s="18">
        <v>5358</v>
      </c>
      <c r="B134" s="25">
        <v>38080</v>
      </c>
      <c r="C134" s="10" t="s">
        <v>37</v>
      </c>
      <c r="D134" s="36">
        <v>0.08</v>
      </c>
      <c r="E134" s="28">
        <v>4.9800000000000004</v>
      </c>
      <c r="F134" s="32">
        <v>4.7</v>
      </c>
      <c r="G134" s="25">
        <v>1682</v>
      </c>
      <c r="H134" s="10" t="s">
        <v>1684</v>
      </c>
      <c r="I134" s="10" t="s">
        <v>49</v>
      </c>
      <c r="J134" s="10" t="s">
        <v>114</v>
      </c>
      <c r="K134" s="10" t="s">
        <v>29</v>
      </c>
      <c r="L134" s="10" t="s">
        <v>93</v>
      </c>
      <c r="M134" s="10" t="s">
        <v>59</v>
      </c>
      <c r="N134" s="9" t="s">
        <v>1686</v>
      </c>
      <c r="O134" s="22">
        <v>0.38</v>
      </c>
      <c r="P134" s="10" t="s">
        <v>33</v>
      </c>
      <c r="Q134" s="10" t="s">
        <v>61</v>
      </c>
      <c r="R134" s="10" t="s">
        <v>178</v>
      </c>
      <c r="S134" s="10" t="s">
        <v>179</v>
      </c>
      <c r="T134" s="25">
        <v>60611</v>
      </c>
      <c r="U134" s="11">
        <v>42077</v>
      </c>
      <c r="V134" s="25">
        <f>YEAR(Table1[[#This Row],[Order Date]])</f>
        <v>2015</v>
      </c>
      <c r="W134" s="25">
        <f>MONTH(Table1[[#This Row],[Order Date]])</f>
        <v>3</v>
      </c>
      <c r="X134" s="25">
        <f>DAY(Table1[[#This Row],[Order Date]])</f>
        <v>14</v>
      </c>
      <c r="Y134" s="11">
        <v>42078</v>
      </c>
      <c r="Z134" s="25">
        <f>DATEDIF(Table1[[#This Row],[Order Date]],Table1[[#This Row],[Ship Date]],"D")</f>
        <v>1</v>
      </c>
      <c r="AA134" s="25">
        <v>-56.35</v>
      </c>
      <c r="AB134" s="10">
        <v>47</v>
      </c>
      <c r="AC134" s="12">
        <v>225.98</v>
      </c>
      <c r="AD134" s="10" t="str">
        <f>IF(Table1[[#This Row],[Profit]]&gt;0,"Profit","loss")</f>
        <v>loss</v>
      </c>
      <c r="AE134" s="10" t="str">
        <f>_xlfn.CONCAT(Table1[[#This Row],[Customer Name]]," ",Table1[[#This Row],[Product Name]]," ",Table1[[#This Row],[Country]])</f>
        <v>Julie Edwards Staples Copy Paper (20Lb. and 84 Bright) United States</v>
      </c>
      <c r="AF134" s="10" t="str">
        <f>LEFT(Table1[[#This Row],[Product Name]],4)</f>
        <v>Stap</v>
      </c>
    </row>
    <row r="135" spans="1:32" ht="12.75" customHeight="1" x14ac:dyDescent="0.2">
      <c r="A135" s="18">
        <v>5361</v>
      </c>
      <c r="B135" s="25">
        <v>38087</v>
      </c>
      <c r="C135" s="10" t="s">
        <v>47</v>
      </c>
      <c r="D135" s="36">
        <v>0.02</v>
      </c>
      <c r="E135" s="28">
        <v>49.99</v>
      </c>
      <c r="F135" s="32">
        <v>19.989999999999998</v>
      </c>
      <c r="G135" s="25">
        <v>181</v>
      </c>
      <c r="H135" s="10" t="s">
        <v>274</v>
      </c>
      <c r="I135" s="10" t="s">
        <v>49</v>
      </c>
      <c r="J135" s="10" t="s">
        <v>58</v>
      </c>
      <c r="K135" s="10" t="s">
        <v>77</v>
      </c>
      <c r="L135" s="10" t="s">
        <v>180</v>
      </c>
      <c r="M135" s="10" t="s">
        <v>59</v>
      </c>
      <c r="N135" s="9" t="s">
        <v>275</v>
      </c>
      <c r="O135" s="22">
        <v>0.41</v>
      </c>
      <c r="P135" s="10" t="s">
        <v>33</v>
      </c>
      <c r="Q135" s="10" t="s">
        <v>34</v>
      </c>
      <c r="R135" s="10" t="s">
        <v>45</v>
      </c>
      <c r="S135" s="10" t="s">
        <v>276</v>
      </c>
      <c r="T135" s="25">
        <v>94122</v>
      </c>
      <c r="U135" s="11">
        <v>42056</v>
      </c>
      <c r="V135" s="25">
        <f>YEAR(Table1[[#This Row],[Order Date]])</f>
        <v>2015</v>
      </c>
      <c r="W135" s="25">
        <f>MONTH(Table1[[#This Row],[Order Date]])</f>
        <v>2</v>
      </c>
      <c r="X135" s="25">
        <f>DAY(Table1[[#This Row],[Order Date]])</f>
        <v>21</v>
      </c>
      <c r="Y135" s="11">
        <v>42056</v>
      </c>
      <c r="Z135" s="25">
        <f>DATEDIF(Table1[[#This Row],[Order Date]],Table1[[#This Row],[Ship Date]],"D")</f>
        <v>0</v>
      </c>
      <c r="AA135" s="25">
        <v>-76.89</v>
      </c>
      <c r="AB135" s="10">
        <v>18</v>
      </c>
      <c r="AC135" s="12">
        <v>901.81</v>
      </c>
      <c r="AD135" s="10" t="str">
        <f>IF(Table1[[#This Row],[Profit]]&gt;0,"Profit","loss")</f>
        <v>loss</v>
      </c>
      <c r="AE135" s="10" t="str">
        <f>_xlfn.CONCAT(Table1[[#This Row],[Customer Name]]," ",Table1[[#This Row],[Product Name]]," ",Table1[[#This Row],[Country]])</f>
        <v>Wesley Waller Zoom V.92 USB External Faxmodem United States</v>
      </c>
      <c r="AF135" s="10" t="str">
        <f>LEFT(Table1[[#This Row],[Product Name]],4)</f>
        <v>Zoom</v>
      </c>
    </row>
    <row r="136" spans="1:32" ht="12.75" customHeight="1" x14ac:dyDescent="0.2">
      <c r="A136" s="18">
        <v>5421</v>
      </c>
      <c r="B136" s="25">
        <v>38529</v>
      </c>
      <c r="C136" s="10" t="s">
        <v>106</v>
      </c>
      <c r="D136" s="36">
        <v>0.02</v>
      </c>
      <c r="E136" s="28">
        <v>1.1399999999999999</v>
      </c>
      <c r="F136" s="32">
        <v>0.7</v>
      </c>
      <c r="G136" s="25">
        <v>894</v>
      </c>
      <c r="H136" s="10" t="s">
        <v>1006</v>
      </c>
      <c r="I136" s="10" t="s">
        <v>49</v>
      </c>
      <c r="J136" s="10" t="s">
        <v>28</v>
      </c>
      <c r="K136" s="10" t="s">
        <v>29</v>
      </c>
      <c r="L136" s="10" t="s">
        <v>66</v>
      </c>
      <c r="M136" s="10" t="s">
        <v>31</v>
      </c>
      <c r="N136" s="9" t="s">
        <v>1010</v>
      </c>
      <c r="O136" s="22">
        <v>0.38</v>
      </c>
      <c r="P136" s="10" t="s">
        <v>33</v>
      </c>
      <c r="Q136" s="10" t="s">
        <v>53</v>
      </c>
      <c r="R136" s="10" t="s">
        <v>1008</v>
      </c>
      <c r="S136" s="10" t="s">
        <v>35</v>
      </c>
      <c r="T136" s="25">
        <v>20024</v>
      </c>
      <c r="U136" s="11">
        <v>42037</v>
      </c>
      <c r="V136" s="25">
        <f>YEAR(Table1[[#This Row],[Order Date]])</f>
        <v>2015</v>
      </c>
      <c r="W136" s="25">
        <f>MONTH(Table1[[#This Row],[Order Date]])</f>
        <v>2</v>
      </c>
      <c r="X136" s="25">
        <f>DAY(Table1[[#This Row],[Order Date]])</f>
        <v>2</v>
      </c>
      <c r="Y136" s="11">
        <v>42037</v>
      </c>
      <c r="Z136" s="25">
        <f>DATEDIF(Table1[[#This Row],[Order Date]],Table1[[#This Row],[Ship Date]],"D")</f>
        <v>0</v>
      </c>
      <c r="AA136" s="25">
        <v>-0.49</v>
      </c>
      <c r="AB136" s="10">
        <v>38</v>
      </c>
      <c r="AC136" s="12">
        <v>44.85</v>
      </c>
      <c r="AD136" s="10" t="str">
        <f>IF(Table1[[#This Row],[Profit]]&gt;0,"Profit","loss")</f>
        <v>loss</v>
      </c>
      <c r="AE136" s="10" t="str">
        <f>_xlfn.CONCAT(Table1[[#This Row],[Customer Name]]," ",Table1[[#This Row],[Product Name]]," ",Table1[[#This Row],[Country]])</f>
        <v>Gail Rankin Cole OIC Thumb-Tacks United States</v>
      </c>
      <c r="AF136" s="10" t="str">
        <f>LEFT(Table1[[#This Row],[Product Name]],4)</f>
        <v xml:space="preserve">OIC </v>
      </c>
    </row>
    <row r="137" spans="1:32" ht="12.75" customHeight="1" x14ac:dyDescent="0.2">
      <c r="A137" s="18">
        <v>5468</v>
      </c>
      <c r="B137" s="25">
        <v>38852</v>
      </c>
      <c r="C137" s="10" t="s">
        <v>37</v>
      </c>
      <c r="D137" s="36">
        <v>0.03</v>
      </c>
      <c r="E137" s="28">
        <v>5.98</v>
      </c>
      <c r="F137" s="32">
        <v>1.49</v>
      </c>
      <c r="G137" s="25">
        <v>1193</v>
      </c>
      <c r="H137" s="10" t="s">
        <v>1288</v>
      </c>
      <c r="I137" s="10" t="s">
        <v>49</v>
      </c>
      <c r="J137" s="10" t="s">
        <v>58</v>
      </c>
      <c r="K137" s="10" t="s">
        <v>29</v>
      </c>
      <c r="L137" s="10" t="s">
        <v>109</v>
      </c>
      <c r="M137" s="10" t="s">
        <v>59</v>
      </c>
      <c r="N137" s="9" t="s">
        <v>1020</v>
      </c>
      <c r="O137" s="22">
        <v>0.39</v>
      </c>
      <c r="P137" s="10" t="s">
        <v>33</v>
      </c>
      <c r="Q137" s="10" t="s">
        <v>53</v>
      </c>
      <c r="R137" s="10" t="s">
        <v>1008</v>
      </c>
      <c r="S137" s="10" t="s">
        <v>35</v>
      </c>
      <c r="T137" s="25">
        <v>20016</v>
      </c>
      <c r="U137" s="11">
        <v>42125</v>
      </c>
      <c r="V137" s="25">
        <f>YEAR(Table1[[#This Row],[Order Date]])</f>
        <v>2015</v>
      </c>
      <c r="W137" s="25">
        <f>MONTH(Table1[[#This Row],[Order Date]])</f>
        <v>5</v>
      </c>
      <c r="X137" s="25">
        <f>DAY(Table1[[#This Row],[Order Date]])</f>
        <v>1</v>
      </c>
      <c r="Y137" s="11">
        <v>42127</v>
      </c>
      <c r="Z137" s="25">
        <f>DATEDIF(Table1[[#This Row],[Order Date]],Table1[[#This Row],[Ship Date]],"D")</f>
        <v>2</v>
      </c>
      <c r="AA137" s="25">
        <v>38.08</v>
      </c>
      <c r="AB137" s="10">
        <v>85</v>
      </c>
      <c r="AC137" s="12">
        <v>517.85</v>
      </c>
      <c r="AD137" s="10" t="str">
        <f>IF(Table1[[#This Row],[Profit]]&gt;0,"Profit","loss")</f>
        <v>Profit</v>
      </c>
      <c r="AE137" s="10" t="str">
        <f>_xlfn.CONCAT(Table1[[#This Row],[Customer Name]]," ",Table1[[#This Row],[Product Name]]," ",Table1[[#This Row],[Country]])</f>
        <v>Louis Parrish Avery Hanging File Binders United States</v>
      </c>
      <c r="AF137" s="10" t="str">
        <f>LEFT(Table1[[#This Row],[Product Name]],4)</f>
        <v>Aver</v>
      </c>
    </row>
    <row r="138" spans="1:32" ht="12.75" customHeight="1" x14ac:dyDescent="0.2">
      <c r="A138" s="18">
        <v>5501</v>
      </c>
      <c r="B138" s="25">
        <v>39015</v>
      </c>
      <c r="C138" s="10" t="s">
        <v>56</v>
      </c>
      <c r="D138" s="36">
        <v>0.05</v>
      </c>
      <c r="E138" s="28">
        <v>399.98</v>
      </c>
      <c r="F138" s="32">
        <v>12.06</v>
      </c>
      <c r="G138" s="25">
        <v>2107</v>
      </c>
      <c r="H138" s="10" t="s">
        <v>2018</v>
      </c>
      <c r="I138" s="10" t="s">
        <v>39</v>
      </c>
      <c r="J138" s="10" t="s">
        <v>28</v>
      </c>
      <c r="K138" s="10" t="s">
        <v>77</v>
      </c>
      <c r="L138" s="10" t="s">
        <v>85</v>
      </c>
      <c r="M138" s="10" t="s">
        <v>121</v>
      </c>
      <c r="N138" s="9" t="s">
        <v>264</v>
      </c>
      <c r="O138" s="22">
        <v>0.56000000000000005</v>
      </c>
      <c r="P138" s="10" t="s">
        <v>33</v>
      </c>
      <c r="Q138" s="10" t="s">
        <v>61</v>
      </c>
      <c r="R138" s="10" t="s">
        <v>178</v>
      </c>
      <c r="S138" s="10" t="s">
        <v>179</v>
      </c>
      <c r="T138" s="25">
        <v>60601</v>
      </c>
      <c r="U138" s="11">
        <v>42161</v>
      </c>
      <c r="V138" s="25">
        <f>YEAR(Table1[[#This Row],[Order Date]])</f>
        <v>2015</v>
      </c>
      <c r="W138" s="25">
        <f>MONTH(Table1[[#This Row],[Order Date]])</f>
        <v>6</v>
      </c>
      <c r="X138" s="25">
        <f>DAY(Table1[[#This Row],[Order Date]])</f>
        <v>6</v>
      </c>
      <c r="Y138" s="11">
        <v>42161</v>
      </c>
      <c r="Z138" s="25">
        <f>DATEDIF(Table1[[#This Row],[Order Date]],Table1[[#This Row],[Ship Date]],"D")</f>
        <v>0</v>
      </c>
      <c r="AA138" s="25">
        <v>567.59</v>
      </c>
      <c r="AB138" s="10">
        <v>24</v>
      </c>
      <c r="AC138" s="12">
        <v>9666.7199999999993</v>
      </c>
      <c r="AD138" s="10" t="str">
        <f>IF(Table1[[#This Row],[Profit]]&gt;0,"Profit","loss")</f>
        <v>Profit</v>
      </c>
      <c r="AE138" s="10" t="str">
        <f>_xlfn.CONCAT(Table1[[#This Row],[Customer Name]]," ",Table1[[#This Row],[Product Name]]," ",Table1[[#This Row],[Country]])</f>
        <v>Leigh Burnette Hurley Okidata ML320 Series Turbo Dot Matrix Printers United States</v>
      </c>
      <c r="AF138" s="10" t="str">
        <f>LEFT(Table1[[#This Row],[Product Name]],4)</f>
        <v>Okid</v>
      </c>
    </row>
    <row r="139" spans="1:32" ht="12.75" customHeight="1" x14ac:dyDescent="0.2">
      <c r="A139" s="18">
        <v>5502</v>
      </c>
      <c r="B139" s="25">
        <v>39015</v>
      </c>
      <c r="C139" s="10" t="s">
        <v>56</v>
      </c>
      <c r="D139" s="36">
        <v>7.0000000000000007E-2</v>
      </c>
      <c r="E139" s="28">
        <v>6.48</v>
      </c>
      <c r="F139" s="32">
        <v>5.74</v>
      </c>
      <c r="G139" s="25">
        <v>2107</v>
      </c>
      <c r="H139" s="10" t="s">
        <v>2018</v>
      </c>
      <c r="I139" s="10" t="s">
        <v>49</v>
      </c>
      <c r="J139" s="10" t="s">
        <v>28</v>
      </c>
      <c r="K139" s="10" t="s">
        <v>29</v>
      </c>
      <c r="L139" s="10" t="s">
        <v>93</v>
      </c>
      <c r="M139" s="10" t="s">
        <v>59</v>
      </c>
      <c r="N139" s="9" t="s">
        <v>2019</v>
      </c>
      <c r="O139" s="22">
        <v>0.37</v>
      </c>
      <c r="P139" s="10" t="s">
        <v>33</v>
      </c>
      <c r="Q139" s="10" t="s">
        <v>61</v>
      </c>
      <c r="R139" s="10" t="s">
        <v>178</v>
      </c>
      <c r="S139" s="10" t="s">
        <v>179</v>
      </c>
      <c r="T139" s="25">
        <v>60601</v>
      </c>
      <c r="U139" s="11">
        <v>42161</v>
      </c>
      <c r="V139" s="25">
        <f>YEAR(Table1[[#This Row],[Order Date]])</f>
        <v>2015</v>
      </c>
      <c r="W139" s="25">
        <f>MONTH(Table1[[#This Row],[Order Date]])</f>
        <v>6</v>
      </c>
      <c r="X139" s="25">
        <f>DAY(Table1[[#This Row],[Order Date]])</f>
        <v>6</v>
      </c>
      <c r="Y139" s="11">
        <v>42161</v>
      </c>
      <c r="Z139" s="25">
        <f>DATEDIF(Table1[[#This Row],[Order Date]],Table1[[#This Row],[Ship Date]],"D")</f>
        <v>0</v>
      </c>
      <c r="AA139" s="25">
        <v>-28.45</v>
      </c>
      <c r="AB139" s="10">
        <v>20</v>
      </c>
      <c r="AC139" s="12">
        <v>134.58000000000001</v>
      </c>
      <c r="AD139" s="10" t="str">
        <f>IF(Table1[[#This Row],[Profit]]&gt;0,"Profit","loss")</f>
        <v>loss</v>
      </c>
      <c r="AE139" s="10" t="str">
        <f>_xlfn.CONCAT(Table1[[#This Row],[Customer Name]]," ",Table1[[#This Row],[Product Name]]," ",Table1[[#This Row],[Country]])</f>
        <v>Leigh Burnette Hurley Xerox 1994 United States</v>
      </c>
      <c r="AF139" s="10" t="str">
        <f>LEFT(Table1[[#This Row],[Product Name]],4)</f>
        <v>Xero</v>
      </c>
    </row>
    <row r="140" spans="1:32" ht="12.75" customHeight="1" x14ac:dyDescent="0.2">
      <c r="A140" s="18">
        <v>5511</v>
      </c>
      <c r="B140" s="25">
        <v>39076</v>
      </c>
      <c r="C140" s="10" t="s">
        <v>47</v>
      </c>
      <c r="D140" s="36">
        <v>0.02</v>
      </c>
      <c r="E140" s="28">
        <v>5.28</v>
      </c>
      <c r="F140" s="32">
        <v>6.26</v>
      </c>
      <c r="G140" s="25">
        <v>3251</v>
      </c>
      <c r="H140" s="10" t="s">
        <v>2914</v>
      </c>
      <c r="I140" s="10" t="s">
        <v>49</v>
      </c>
      <c r="J140" s="10" t="s">
        <v>28</v>
      </c>
      <c r="K140" s="10" t="s">
        <v>29</v>
      </c>
      <c r="L140" s="10" t="s">
        <v>93</v>
      </c>
      <c r="M140" s="10" t="s">
        <v>59</v>
      </c>
      <c r="N140" s="9" t="s">
        <v>1363</v>
      </c>
      <c r="O140" s="22">
        <v>0.4</v>
      </c>
      <c r="P140" s="10" t="s">
        <v>33</v>
      </c>
      <c r="Q140" s="10" t="s">
        <v>53</v>
      </c>
      <c r="R140" s="10" t="s">
        <v>71</v>
      </c>
      <c r="S140" s="10" t="s">
        <v>90</v>
      </c>
      <c r="T140" s="25">
        <v>10112</v>
      </c>
      <c r="U140" s="11">
        <v>42166</v>
      </c>
      <c r="V140" s="25">
        <f>YEAR(Table1[[#This Row],[Order Date]])</f>
        <v>2015</v>
      </c>
      <c r="W140" s="25">
        <f>MONTH(Table1[[#This Row],[Order Date]])</f>
        <v>6</v>
      </c>
      <c r="X140" s="25">
        <f>DAY(Table1[[#This Row],[Order Date]])</f>
        <v>11</v>
      </c>
      <c r="Y140" s="11">
        <v>42167</v>
      </c>
      <c r="Z140" s="25">
        <f>DATEDIF(Table1[[#This Row],[Order Date]],Table1[[#This Row],[Ship Date]],"D")</f>
        <v>1</v>
      </c>
      <c r="AA140" s="25">
        <v>-131.16</v>
      </c>
      <c r="AB140" s="10">
        <v>76</v>
      </c>
      <c r="AC140" s="12">
        <v>412.72</v>
      </c>
      <c r="AD140" s="10" t="str">
        <f>IF(Table1[[#This Row],[Profit]]&gt;0,"Profit","loss")</f>
        <v>loss</v>
      </c>
      <c r="AE140" s="10" t="str">
        <f>_xlfn.CONCAT(Table1[[#This Row],[Customer Name]]," ",Table1[[#This Row],[Product Name]]," ",Table1[[#This Row],[Country]])</f>
        <v>Peter Brooks Xerox 1928 United States</v>
      </c>
      <c r="AF140" s="10" t="str">
        <f>LEFT(Table1[[#This Row],[Product Name]],4)</f>
        <v>Xero</v>
      </c>
    </row>
    <row r="141" spans="1:32" ht="12.75" customHeight="1" x14ac:dyDescent="0.2">
      <c r="A141" s="18">
        <v>5568</v>
      </c>
      <c r="B141" s="25">
        <v>39430</v>
      </c>
      <c r="C141" s="10" t="s">
        <v>106</v>
      </c>
      <c r="D141" s="36">
        <v>0.03</v>
      </c>
      <c r="E141" s="28">
        <v>30.98</v>
      </c>
      <c r="F141" s="32">
        <v>6.5</v>
      </c>
      <c r="G141" s="25">
        <v>1129</v>
      </c>
      <c r="H141" s="10" t="s">
        <v>1236</v>
      </c>
      <c r="I141" s="10" t="s">
        <v>49</v>
      </c>
      <c r="J141" s="10" t="s">
        <v>28</v>
      </c>
      <c r="K141" s="10" t="s">
        <v>77</v>
      </c>
      <c r="L141" s="10" t="s">
        <v>180</v>
      </c>
      <c r="M141" s="10" t="s">
        <v>59</v>
      </c>
      <c r="N141" s="9" t="s">
        <v>1240</v>
      </c>
      <c r="O141" s="22">
        <v>0.79</v>
      </c>
      <c r="P141" s="10" t="s">
        <v>33</v>
      </c>
      <c r="Q141" s="10" t="s">
        <v>53</v>
      </c>
      <c r="R141" s="10" t="s">
        <v>193</v>
      </c>
      <c r="S141" s="10" t="s">
        <v>194</v>
      </c>
      <c r="T141" s="25">
        <v>2118</v>
      </c>
      <c r="U141" s="11">
        <v>42168</v>
      </c>
      <c r="V141" s="25">
        <f>YEAR(Table1[[#This Row],[Order Date]])</f>
        <v>2015</v>
      </c>
      <c r="W141" s="25">
        <f>MONTH(Table1[[#This Row],[Order Date]])</f>
        <v>6</v>
      </c>
      <c r="X141" s="25">
        <f>DAY(Table1[[#This Row],[Order Date]])</f>
        <v>13</v>
      </c>
      <c r="Y141" s="11">
        <v>42172</v>
      </c>
      <c r="Z141" s="25">
        <f>DATEDIF(Table1[[#This Row],[Order Date]],Table1[[#This Row],[Ship Date]],"D")</f>
        <v>4</v>
      </c>
      <c r="AA141" s="25">
        <v>-144.19999999999999</v>
      </c>
      <c r="AB141" s="10">
        <v>44</v>
      </c>
      <c r="AC141" s="12">
        <v>1332.09</v>
      </c>
      <c r="AD141" s="10" t="str">
        <f>IF(Table1[[#This Row],[Profit]]&gt;0,"Profit","loss")</f>
        <v>loss</v>
      </c>
      <c r="AE141" s="10" t="str">
        <f>_xlfn.CONCAT(Table1[[#This Row],[Customer Name]]," ",Table1[[#This Row],[Product Name]]," ",Table1[[#This Row],[Country]])</f>
        <v>Pam Patton Logitech Internet Navigator Keyboard United States</v>
      </c>
      <c r="AF141" s="10" t="str">
        <f>LEFT(Table1[[#This Row],[Product Name]],4)</f>
        <v>Logi</v>
      </c>
    </row>
    <row r="142" spans="1:32" ht="12.75" customHeight="1" x14ac:dyDescent="0.2">
      <c r="A142" s="18">
        <v>5670</v>
      </c>
      <c r="B142" s="25">
        <v>40101</v>
      </c>
      <c r="C142" s="10" t="s">
        <v>106</v>
      </c>
      <c r="D142" s="36">
        <v>0.1</v>
      </c>
      <c r="E142" s="28">
        <v>49.99</v>
      </c>
      <c r="F142" s="32">
        <v>19.989999999999998</v>
      </c>
      <c r="G142" s="25">
        <v>1723</v>
      </c>
      <c r="H142" s="10" t="s">
        <v>1730</v>
      </c>
      <c r="I142" s="10" t="s">
        <v>27</v>
      </c>
      <c r="J142" s="10" t="s">
        <v>28</v>
      </c>
      <c r="K142" s="10" t="s">
        <v>77</v>
      </c>
      <c r="L142" s="10" t="s">
        <v>180</v>
      </c>
      <c r="M142" s="10" t="s">
        <v>59</v>
      </c>
      <c r="N142" s="9" t="s">
        <v>1731</v>
      </c>
      <c r="O142" s="22">
        <v>0.45</v>
      </c>
      <c r="P142" s="10" t="s">
        <v>33</v>
      </c>
      <c r="Q142" s="10" t="s">
        <v>34</v>
      </c>
      <c r="R142" s="10" t="s">
        <v>45</v>
      </c>
      <c r="S142" s="10" t="s">
        <v>1732</v>
      </c>
      <c r="T142" s="25">
        <v>92037</v>
      </c>
      <c r="U142" s="11">
        <v>42035</v>
      </c>
      <c r="V142" s="25">
        <f>YEAR(Table1[[#This Row],[Order Date]])</f>
        <v>2015</v>
      </c>
      <c r="W142" s="25">
        <f>MONTH(Table1[[#This Row],[Order Date]])</f>
        <v>1</v>
      </c>
      <c r="X142" s="25">
        <f>DAY(Table1[[#This Row],[Order Date]])</f>
        <v>31</v>
      </c>
      <c r="Y142" s="11">
        <v>42040</v>
      </c>
      <c r="Z142" s="25">
        <f>DATEDIF(Table1[[#This Row],[Order Date]],Table1[[#This Row],[Ship Date]],"D")</f>
        <v>5</v>
      </c>
      <c r="AA142" s="25">
        <v>13.508000000000003</v>
      </c>
      <c r="AB142" s="10">
        <v>46</v>
      </c>
      <c r="AC142" s="12">
        <v>2188.06</v>
      </c>
      <c r="AD142" s="10" t="str">
        <f>IF(Table1[[#This Row],[Profit]]&gt;0,"Profit","loss")</f>
        <v>Profit</v>
      </c>
      <c r="AE142" s="10" t="str">
        <f>_xlfn.CONCAT(Table1[[#This Row],[Customer Name]]," ",Table1[[#This Row],[Product Name]]," ",Table1[[#This Row],[Country]])</f>
        <v>Constance Flowers US Robotics 56K V.92 Internal PCI Faxmodem United States</v>
      </c>
      <c r="AF142" s="10" t="str">
        <f>LEFT(Table1[[#This Row],[Product Name]],4)</f>
        <v>US R</v>
      </c>
    </row>
    <row r="143" spans="1:32" ht="12.75" customHeight="1" x14ac:dyDescent="0.2">
      <c r="A143" s="18">
        <v>5689</v>
      </c>
      <c r="B143" s="25">
        <v>40224</v>
      </c>
      <c r="C143" s="10" t="s">
        <v>106</v>
      </c>
      <c r="D143" s="36">
        <v>0.05</v>
      </c>
      <c r="E143" s="28">
        <v>63.94</v>
      </c>
      <c r="F143" s="32">
        <v>14.48</v>
      </c>
      <c r="G143" s="25">
        <v>2882</v>
      </c>
      <c r="H143" s="10" t="s">
        <v>2632</v>
      </c>
      <c r="I143" s="10" t="s">
        <v>27</v>
      </c>
      <c r="J143" s="10" t="s">
        <v>114</v>
      </c>
      <c r="K143" s="10" t="s">
        <v>41</v>
      </c>
      <c r="L143" s="10" t="s">
        <v>50</v>
      </c>
      <c r="M143" s="10" t="s">
        <v>59</v>
      </c>
      <c r="N143" s="9" t="s">
        <v>519</v>
      </c>
      <c r="O143" s="22">
        <v>0.46</v>
      </c>
      <c r="P143" s="10" t="s">
        <v>33</v>
      </c>
      <c r="Q143" s="10" t="s">
        <v>136</v>
      </c>
      <c r="R143" s="10" t="s">
        <v>322</v>
      </c>
      <c r="S143" s="10" t="s">
        <v>390</v>
      </c>
      <c r="T143" s="25">
        <v>28206</v>
      </c>
      <c r="U143" s="11">
        <v>42185</v>
      </c>
      <c r="V143" s="25">
        <f>YEAR(Table1[[#This Row],[Order Date]])</f>
        <v>2015</v>
      </c>
      <c r="W143" s="25">
        <f>MONTH(Table1[[#This Row],[Order Date]])</f>
        <v>6</v>
      </c>
      <c r="X143" s="25">
        <f>DAY(Table1[[#This Row],[Order Date]])</f>
        <v>30</v>
      </c>
      <c r="Y143" s="11">
        <v>42192</v>
      </c>
      <c r="Z143" s="25">
        <f>DATEDIF(Table1[[#This Row],[Order Date]],Table1[[#This Row],[Ship Date]],"D")</f>
        <v>7</v>
      </c>
      <c r="AA143" s="25">
        <v>270.87430000000001</v>
      </c>
      <c r="AB143" s="10">
        <v>21</v>
      </c>
      <c r="AC143" s="12">
        <v>1336.35</v>
      </c>
      <c r="AD143" s="10" t="str">
        <f>IF(Table1[[#This Row],[Profit]]&gt;0,"Profit","loss")</f>
        <v>Profit</v>
      </c>
      <c r="AE143" s="10" t="str">
        <f>_xlfn.CONCAT(Table1[[#This Row],[Customer Name]]," ",Table1[[#This Row],[Product Name]]," ",Table1[[#This Row],[Country]])</f>
        <v>Andrew Gonzalez Howard Miller 16" Diameter Gallery Wall Clock United States</v>
      </c>
      <c r="AF143" s="10" t="str">
        <f>LEFT(Table1[[#This Row],[Product Name]],4)</f>
        <v>Howa</v>
      </c>
    </row>
    <row r="144" spans="1:32" ht="12.75" customHeight="1" x14ac:dyDescent="0.2">
      <c r="A144" s="18">
        <v>5722</v>
      </c>
      <c r="B144" s="25">
        <v>40547</v>
      </c>
      <c r="C144" s="10" t="s">
        <v>47</v>
      </c>
      <c r="D144" s="36">
        <v>0.06</v>
      </c>
      <c r="E144" s="28">
        <v>179.99</v>
      </c>
      <c r="F144" s="32">
        <v>13.99</v>
      </c>
      <c r="G144" s="25">
        <v>806</v>
      </c>
      <c r="H144" s="10" t="s">
        <v>941</v>
      </c>
      <c r="I144" s="10" t="s">
        <v>27</v>
      </c>
      <c r="J144" s="10" t="s">
        <v>58</v>
      </c>
      <c r="K144" s="10" t="s">
        <v>77</v>
      </c>
      <c r="L144" s="10" t="s">
        <v>78</v>
      </c>
      <c r="M144" s="10" t="s">
        <v>86</v>
      </c>
      <c r="N144" s="9" t="s">
        <v>942</v>
      </c>
      <c r="O144" s="22">
        <v>0.56999999999999995</v>
      </c>
      <c r="P144" s="10" t="s">
        <v>33</v>
      </c>
      <c r="Q144" s="10" t="s">
        <v>136</v>
      </c>
      <c r="R144" s="10" t="s">
        <v>362</v>
      </c>
      <c r="S144" s="10" t="s">
        <v>447</v>
      </c>
      <c r="T144" s="25">
        <v>33132</v>
      </c>
      <c r="U144" s="11">
        <v>42013</v>
      </c>
      <c r="V144" s="25">
        <f>YEAR(Table1[[#This Row],[Order Date]])</f>
        <v>2015</v>
      </c>
      <c r="W144" s="25">
        <f>MONTH(Table1[[#This Row],[Order Date]])</f>
        <v>1</v>
      </c>
      <c r="X144" s="25">
        <f>DAY(Table1[[#This Row],[Order Date]])</f>
        <v>9</v>
      </c>
      <c r="Y144" s="11">
        <v>42015</v>
      </c>
      <c r="Z144" s="25">
        <f>DATEDIF(Table1[[#This Row],[Order Date]],Table1[[#This Row],[Ship Date]],"D")</f>
        <v>2</v>
      </c>
      <c r="AA144" s="25">
        <v>1220.03784</v>
      </c>
      <c r="AB144" s="10">
        <v>54</v>
      </c>
      <c r="AC144" s="12">
        <v>8332.91</v>
      </c>
      <c r="AD144" s="10" t="str">
        <f>IF(Table1[[#This Row],[Profit]]&gt;0,"Profit","loss")</f>
        <v>Profit</v>
      </c>
      <c r="AE144" s="10" t="str">
        <f>_xlfn.CONCAT(Table1[[#This Row],[Customer Name]]," ",Table1[[#This Row],[Product Name]]," ",Table1[[#This Row],[Country]])</f>
        <v>Judy Singer VTech VT20-2481 2.4GHz Two-Line Phone System w/Answering Machine United States</v>
      </c>
      <c r="AF144" s="10" t="str">
        <f>LEFT(Table1[[#This Row],[Product Name]],4)</f>
        <v>VTec</v>
      </c>
    </row>
    <row r="145" spans="1:32" ht="12.75" customHeight="1" x14ac:dyDescent="0.2">
      <c r="A145" s="18">
        <v>5777</v>
      </c>
      <c r="B145" s="25">
        <v>40997</v>
      </c>
      <c r="C145" s="10" t="s">
        <v>106</v>
      </c>
      <c r="D145" s="36">
        <v>0.05</v>
      </c>
      <c r="E145" s="28">
        <v>30.98</v>
      </c>
      <c r="F145" s="32">
        <v>9.18</v>
      </c>
      <c r="G145" s="25">
        <v>2548</v>
      </c>
      <c r="H145" s="10" t="s">
        <v>2384</v>
      </c>
      <c r="I145" s="10" t="s">
        <v>27</v>
      </c>
      <c r="J145" s="10" t="s">
        <v>58</v>
      </c>
      <c r="K145" s="10" t="s">
        <v>29</v>
      </c>
      <c r="L145" s="10" t="s">
        <v>93</v>
      </c>
      <c r="M145" s="10" t="s">
        <v>59</v>
      </c>
      <c r="N145" s="9" t="s">
        <v>2357</v>
      </c>
      <c r="O145" s="22">
        <v>0.4</v>
      </c>
      <c r="P145" s="10" t="s">
        <v>33</v>
      </c>
      <c r="Q145" s="10" t="s">
        <v>34</v>
      </c>
      <c r="R145" s="10" t="s">
        <v>45</v>
      </c>
      <c r="S145" s="10" t="s">
        <v>663</v>
      </c>
      <c r="T145" s="25">
        <v>90068</v>
      </c>
      <c r="U145" s="11">
        <v>42115</v>
      </c>
      <c r="V145" s="25">
        <f>YEAR(Table1[[#This Row],[Order Date]])</f>
        <v>2015</v>
      </c>
      <c r="W145" s="25">
        <f>MONTH(Table1[[#This Row],[Order Date]])</f>
        <v>4</v>
      </c>
      <c r="X145" s="25">
        <f>DAY(Table1[[#This Row],[Order Date]])</f>
        <v>21</v>
      </c>
      <c r="Y145" s="11">
        <v>42115</v>
      </c>
      <c r="Z145" s="25">
        <f>DATEDIF(Table1[[#This Row],[Order Date]],Table1[[#This Row],[Ship Date]],"D")</f>
        <v>0</v>
      </c>
      <c r="AA145" s="25">
        <v>61.47</v>
      </c>
      <c r="AB145" s="10">
        <v>12</v>
      </c>
      <c r="AC145" s="12">
        <v>382.29</v>
      </c>
      <c r="AD145" s="10" t="str">
        <f>IF(Table1[[#This Row],[Profit]]&gt;0,"Profit","loss")</f>
        <v>Profit</v>
      </c>
      <c r="AE145" s="10" t="str">
        <f>_xlfn.CONCAT(Table1[[#This Row],[Customer Name]]," ",Table1[[#This Row],[Product Name]]," ",Table1[[#This Row],[Country]])</f>
        <v>Wayne Bass Xerox 1951 United States</v>
      </c>
      <c r="AF145" s="10" t="str">
        <f>LEFT(Table1[[#This Row],[Product Name]],4)</f>
        <v>Xero</v>
      </c>
    </row>
    <row r="146" spans="1:32" ht="12.75" customHeight="1" x14ac:dyDescent="0.2">
      <c r="A146" s="18">
        <v>5778</v>
      </c>
      <c r="B146" s="25">
        <v>40997</v>
      </c>
      <c r="C146" s="10" t="s">
        <v>106</v>
      </c>
      <c r="D146" s="36">
        <v>0.05</v>
      </c>
      <c r="E146" s="28">
        <v>22.99</v>
      </c>
      <c r="F146" s="32">
        <v>8.99</v>
      </c>
      <c r="G146" s="25">
        <v>2548</v>
      </c>
      <c r="H146" s="10" t="s">
        <v>2384</v>
      </c>
      <c r="I146" s="10" t="s">
        <v>49</v>
      </c>
      <c r="J146" s="10" t="s">
        <v>58</v>
      </c>
      <c r="K146" s="10" t="s">
        <v>29</v>
      </c>
      <c r="L146" s="10" t="s">
        <v>30</v>
      </c>
      <c r="M146" s="10" t="s">
        <v>51</v>
      </c>
      <c r="N146" s="9" t="s">
        <v>2386</v>
      </c>
      <c r="O146" s="22">
        <v>0.56999999999999995</v>
      </c>
      <c r="P146" s="10" t="s">
        <v>33</v>
      </c>
      <c r="Q146" s="10" t="s">
        <v>34</v>
      </c>
      <c r="R146" s="10" t="s">
        <v>45</v>
      </c>
      <c r="S146" s="10" t="s">
        <v>663</v>
      </c>
      <c r="T146" s="25">
        <v>90068</v>
      </c>
      <c r="U146" s="11">
        <v>42115</v>
      </c>
      <c r="V146" s="25">
        <f>YEAR(Table1[[#This Row],[Order Date]])</f>
        <v>2015</v>
      </c>
      <c r="W146" s="25">
        <f>MONTH(Table1[[#This Row],[Order Date]])</f>
        <v>4</v>
      </c>
      <c r="X146" s="25">
        <f>DAY(Table1[[#This Row],[Order Date]])</f>
        <v>21</v>
      </c>
      <c r="Y146" s="11">
        <v>42122</v>
      </c>
      <c r="Z146" s="25">
        <f>DATEDIF(Table1[[#This Row],[Order Date]],Table1[[#This Row],[Ship Date]],"D")</f>
        <v>7</v>
      </c>
      <c r="AA146" s="25">
        <v>18.27</v>
      </c>
      <c r="AB146" s="10">
        <v>37</v>
      </c>
      <c r="AC146" s="12">
        <v>881.74</v>
      </c>
      <c r="AD146" s="10" t="str">
        <f>IF(Table1[[#This Row],[Profit]]&gt;0,"Profit","loss")</f>
        <v>Profit</v>
      </c>
      <c r="AE146" s="10" t="str">
        <f>_xlfn.CONCAT(Table1[[#This Row],[Customer Name]]," ",Table1[[#This Row],[Product Name]]," ",Table1[[#This Row],[Country]])</f>
        <v>Wayne Bass Boston KS Multi-Size Manual Pencil Sharpener United States</v>
      </c>
      <c r="AF146" s="10" t="str">
        <f>LEFT(Table1[[#This Row],[Product Name]],4)</f>
        <v>Bost</v>
      </c>
    </row>
    <row r="147" spans="1:32" ht="12.75" customHeight="1" x14ac:dyDescent="0.2">
      <c r="A147" s="18">
        <v>5780</v>
      </c>
      <c r="B147" s="25">
        <v>40997</v>
      </c>
      <c r="C147" s="10" t="s">
        <v>106</v>
      </c>
      <c r="D147" s="36">
        <v>0.04</v>
      </c>
      <c r="E147" s="28">
        <v>212.6</v>
      </c>
      <c r="F147" s="32">
        <v>110.2</v>
      </c>
      <c r="G147" s="25">
        <v>2548</v>
      </c>
      <c r="H147" s="10" t="s">
        <v>2384</v>
      </c>
      <c r="I147" s="10" t="s">
        <v>39</v>
      </c>
      <c r="J147" s="10" t="s">
        <v>58</v>
      </c>
      <c r="K147" s="10" t="s">
        <v>41</v>
      </c>
      <c r="L147" s="10" t="s">
        <v>152</v>
      </c>
      <c r="M147" s="10" t="s">
        <v>121</v>
      </c>
      <c r="N147" s="9" t="s">
        <v>1348</v>
      </c>
      <c r="O147" s="22">
        <v>0.73</v>
      </c>
      <c r="P147" s="10" t="s">
        <v>33</v>
      </c>
      <c r="Q147" s="10" t="s">
        <v>34</v>
      </c>
      <c r="R147" s="10" t="s">
        <v>45</v>
      </c>
      <c r="S147" s="10" t="s">
        <v>663</v>
      </c>
      <c r="T147" s="25">
        <v>90068</v>
      </c>
      <c r="U147" s="11">
        <v>42115</v>
      </c>
      <c r="V147" s="25">
        <f>YEAR(Table1[[#This Row],[Order Date]])</f>
        <v>2015</v>
      </c>
      <c r="W147" s="25">
        <f>MONTH(Table1[[#This Row],[Order Date]])</f>
        <v>4</v>
      </c>
      <c r="X147" s="25">
        <f>DAY(Table1[[#This Row],[Order Date]])</f>
        <v>21</v>
      </c>
      <c r="Y147" s="11">
        <v>42119</v>
      </c>
      <c r="Z147" s="25">
        <f>DATEDIF(Table1[[#This Row],[Order Date]],Table1[[#This Row],[Ship Date]],"D")</f>
        <v>4</v>
      </c>
      <c r="AA147" s="25">
        <v>-513.79042000000004</v>
      </c>
      <c r="AB147" s="10">
        <v>33</v>
      </c>
      <c r="AC147" s="12">
        <v>7384.18</v>
      </c>
      <c r="AD147" s="10" t="str">
        <f>IF(Table1[[#This Row],[Profit]]&gt;0,"Profit","loss")</f>
        <v>loss</v>
      </c>
      <c r="AE147" s="10" t="str">
        <f>_xlfn.CONCAT(Table1[[#This Row],[Customer Name]]," ",Table1[[#This Row],[Product Name]]," ",Table1[[#This Row],[Country]])</f>
        <v>Wayne Bass Bush Advantage Collection® Round Conference Table United States</v>
      </c>
      <c r="AF147" s="10" t="str">
        <f>LEFT(Table1[[#This Row],[Product Name]],4)</f>
        <v>Bush</v>
      </c>
    </row>
    <row r="148" spans="1:32" ht="12.75" customHeight="1" x14ac:dyDescent="0.2">
      <c r="A148" s="18">
        <v>5816</v>
      </c>
      <c r="B148" s="25">
        <v>41253</v>
      </c>
      <c r="C148" s="10" t="s">
        <v>56</v>
      </c>
      <c r="D148" s="36">
        <v>7.0000000000000007E-2</v>
      </c>
      <c r="E148" s="28">
        <v>300.97000000000003</v>
      </c>
      <c r="F148" s="32">
        <v>7.18</v>
      </c>
      <c r="G148" s="25">
        <v>3079</v>
      </c>
      <c r="H148" s="10" t="s">
        <v>2779</v>
      </c>
      <c r="I148" s="10" t="s">
        <v>49</v>
      </c>
      <c r="J148" s="10" t="s">
        <v>58</v>
      </c>
      <c r="K148" s="10" t="s">
        <v>77</v>
      </c>
      <c r="L148" s="10" t="s">
        <v>180</v>
      </c>
      <c r="M148" s="10" t="s">
        <v>59</v>
      </c>
      <c r="N148" s="9" t="s">
        <v>1089</v>
      </c>
      <c r="O148" s="22">
        <v>0.48</v>
      </c>
      <c r="P148" s="10" t="s">
        <v>33</v>
      </c>
      <c r="Q148" s="10" t="s">
        <v>53</v>
      </c>
      <c r="R148" s="10" t="s">
        <v>234</v>
      </c>
      <c r="S148" s="10" t="s">
        <v>1319</v>
      </c>
      <c r="T148" s="25">
        <v>19112</v>
      </c>
      <c r="U148" s="11">
        <v>42131</v>
      </c>
      <c r="V148" s="25">
        <f>YEAR(Table1[[#This Row],[Order Date]])</f>
        <v>2015</v>
      </c>
      <c r="W148" s="25">
        <f>MONTH(Table1[[#This Row],[Order Date]])</f>
        <v>5</v>
      </c>
      <c r="X148" s="25">
        <f>DAY(Table1[[#This Row],[Order Date]])</f>
        <v>7</v>
      </c>
      <c r="Y148" s="11">
        <v>42133</v>
      </c>
      <c r="Z148" s="25">
        <f>DATEDIF(Table1[[#This Row],[Order Date]],Table1[[#This Row],[Ship Date]],"D")</f>
        <v>2</v>
      </c>
      <c r="AA148" s="25">
        <v>-807.59</v>
      </c>
      <c r="AB148" s="10">
        <v>7</v>
      </c>
      <c r="AC148" s="12">
        <v>2037.69</v>
      </c>
      <c r="AD148" s="10" t="str">
        <f>IF(Table1[[#This Row],[Profit]]&gt;0,"Profit","loss")</f>
        <v>loss</v>
      </c>
      <c r="AE148" s="10" t="str">
        <f>_xlfn.CONCAT(Table1[[#This Row],[Customer Name]]," ",Table1[[#This Row],[Product Name]]," ",Table1[[#This Row],[Country]])</f>
        <v>Andrew Levine Gyration Ultra Professional Cordless Optical Suite United States</v>
      </c>
      <c r="AF148" s="10" t="str">
        <f>LEFT(Table1[[#This Row],[Product Name]],4)</f>
        <v>Gyra</v>
      </c>
    </row>
    <row r="149" spans="1:32" ht="12.75" customHeight="1" x14ac:dyDescent="0.2">
      <c r="A149" s="18">
        <v>5870</v>
      </c>
      <c r="B149" s="25">
        <v>41636</v>
      </c>
      <c r="C149" s="10" t="s">
        <v>47</v>
      </c>
      <c r="D149" s="36">
        <v>0.05</v>
      </c>
      <c r="E149" s="28">
        <v>16.98</v>
      </c>
      <c r="F149" s="32">
        <v>7.78</v>
      </c>
      <c r="G149" s="25">
        <v>2190</v>
      </c>
      <c r="H149" s="10" t="s">
        <v>2084</v>
      </c>
      <c r="I149" s="10" t="s">
        <v>49</v>
      </c>
      <c r="J149" s="10" t="s">
        <v>40</v>
      </c>
      <c r="K149" s="10" t="s">
        <v>29</v>
      </c>
      <c r="L149" s="10" t="s">
        <v>30</v>
      </c>
      <c r="M149" s="10" t="s">
        <v>51</v>
      </c>
      <c r="N149" s="9" t="s">
        <v>2085</v>
      </c>
      <c r="O149" s="22">
        <v>0.56999999999999995</v>
      </c>
      <c r="P149" s="10" t="s">
        <v>33</v>
      </c>
      <c r="Q149" s="10" t="s">
        <v>61</v>
      </c>
      <c r="R149" s="10" t="s">
        <v>300</v>
      </c>
      <c r="S149" s="10" t="s">
        <v>301</v>
      </c>
      <c r="T149" s="25">
        <v>48227</v>
      </c>
      <c r="U149" s="11">
        <v>42049</v>
      </c>
      <c r="V149" s="25">
        <f>YEAR(Table1[[#This Row],[Order Date]])</f>
        <v>2015</v>
      </c>
      <c r="W149" s="25">
        <f>MONTH(Table1[[#This Row],[Order Date]])</f>
        <v>2</v>
      </c>
      <c r="X149" s="25">
        <f>DAY(Table1[[#This Row],[Order Date]])</f>
        <v>14</v>
      </c>
      <c r="Y149" s="11">
        <v>42051</v>
      </c>
      <c r="Z149" s="25">
        <f>DATEDIF(Table1[[#This Row],[Order Date]],Table1[[#This Row],[Ship Date]],"D")</f>
        <v>2</v>
      </c>
      <c r="AA149" s="25">
        <v>-47.28</v>
      </c>
      <c r="AB149" s="10">
        <v>45</v>
      </c>
      <c r="AC149" s="12">
        <v>761.67</v>
      </c>
      <c r="AD149" s="10" t="str">
        <f>IF(Table1[[#This Row],[Profit]]&gt;0,"Profit","loss")</f>
        <v>loss</v>
      </c>
      <c r="AE149" s="10" t="str">
        <f>_xlfn.CONCAT(Table1[[#This Row],[Customer Name]]," ",Table1[[#This Row],[Product Name]]," ",Table1[[#This Row],[Country]])</f>
        <v>Marvin Patrick Stanley Bostitch Contemporary Electric Pencil Sharpeners United States</v>
      </c>
      <c r="AF149" s="10" t="str">
        <f>LEFT(Table1[[#This Row],[Product Name]],4)</f>
        <v>Stan</v>
      </c>
    </row>
    <row r="150" spans="1:32" ht="12.75" customHeight="1" x14ac:dyDescent="0.2">
      <c r="A150" s="18">
        <v>5871</v>
      </c>
      <c r="B150" s="25">
        <v>41636</v>
      </c>
      <c r="C150" s="10" t="s">
        <v>47</v>
      </c>
      <c r="D150" s="36">
        <v>0.03</v>
      </c>
      <c r="E150" s="28">
        <v>115.99</v>
      </c>
      <c r="F150" s="32">
        <v>4.2300000000000004</v>
      </c>
      <c r="G150" s="25">
        <v>2190</v>
      </c>
      <c r="H150" s="10" t="s">
        <v>2084</v>
      </c>
      <c r="I150" s="10" t="s">
        <v>49</v>
      </c>
      <c r="J150" s="10" t="s">
        <v>40</v>
      </c>
      <c r="K150" s="10" t="s">
        <v>77</v>
      </c>
      <c r="L150" s="10" t="s">
        <v>78</v>
      </c>
      <c r="M150" s="10" t="s">
        <v>59</v>
      </c>
      <c r="N150" s="9" t="s">
        <v>2086</v>
      </c>
      <c r="O150" s="22">
        <v>0.56000000000000005</v>
      </c>
      <c r="P150" s="10" t="s">
        <v>33</v>
      </c>
      <c r="Q150" s="10" t="s">
        <v>61</v>
      </c>
      <c r="R150" s="10" t="s">
        <v>300</v>
      </c>
      <c r="S150" s="10" t="s">
        <v>301</v>
      </c>
      <c r="T150" s="25">
        <v>48227</v>
      </c>
      <c r="U150" s="11">
        <v>42049</v>
      </c>
      <c r="V150" s="25">
        <f>YEAR(Table1[[#This Row],[Order Date]])</f>
        <v>2015</v>
      </c>
      <c r="W150" s="25">
        <f>MONTH(Table1[[#This Row],[Order Date]])</f>
        <v>2</v>
      </c>
      <c r="X150" s="25">
        <f>DAY(Table1[[#This Row],[Order Date]])</f>
        <v>14</v>
      </c>
      <c r="Y150" s="11">
        <v>42051</v>
      </c>
      <c r="Z150" s="25">
        <f>DATEDIF(Table1[[#This Row],[Order Date]],Table1[[#This Row],[Ship Date]],"D")</f>
        <v>2</v>
      </c>
      <c r="AA150" s="25">
        <v>722.24099999999999</v>
      </c>
      <c r="AB150" s="10">
        <v>49</v>
      </c>
      <c r="AC150" s="12">
        <v>5014.07</v>
      </c>
      <c r="AD150" s="10" t="str">
        <f>IF(Table1[[#This Row],[Profit]]&gt;0,"Profit","loss")</f>
        <v>Profit</v>
      </c>
      <c r="AE150" s="10" t="str">
        <f>_xlfn.CONCAT(Table1[[#This Row],[Customer Name]]," ",Table1[[#This Row],[Product Name]]," ",Table1[[#This Row],[Country]])</f>
        <v>Marvin Patrick 282 United States</v>
      </c>
      <c r="AF150" s="10" t="str">
        <f>LEFT(Table1[[#This Row],[Product Name]],4)</f>
        <v>282</v>
      </c>
    </row>
    <row r="151" spans="1:32" ht="12.75" customHeight="1" x14ac:dyDescent="0.2">
      <c r="A151" s="18">
        <v>5890</v>
      </c>
      <c r="B151" s="25">
        <v>41793</v>
      </c>
      <c r="C151" s="10" t="s">
        <v>25</v>
      </c>
      <c r="D151" s="36">
        <v>0.05</v>
      </c>
      <c r="E151" s="28">
        <v>26.48</v>
      </c>
      <c r="F151" s="32">
        <v>6.93</v>
      </c>
      <c r="G151" s="25">
        <v>21</v>
      </c>
      <c r="H151" s="10" t="s">
        <v>89</v>
      </c>
      <c r="I151" s="10" t="s">
        <v>49</v>
      </c>
      <c r="J151" s="10" t="s">
        <v>58</v>
      </c>
      <c r="K151" s="10" t="s">
        <v>41</v>
      </c>
      <c r="L151" s="10" t="s">
        <v>50</v>
      </c>
      <c r="M151" s="10" t="s">
        <v>59</v>
      </c>
      <c r="N151" s="9" t="s">
        <v>81</v>
      </c>
      <c r="O151" s="22">
        <v>0.49</v>
      </c>
      <c r="P151" s="10" t="s">
        <v>33</v>
      </c>
      <c r="Q151" s="10" t="s">
        <v>53</v>
      </c>
      <c r="R151" s="10" t="s">
        <v>71</v>
      </c>
      <c r="S151" s="10" t="s">
        <v>90</v>
      </c>
      <c r="T151" s="25">
        <v>10012</v>
      </c>
      <c r="U151" s="11">
        <v>42139</v>
      </c>
      <c r="V151" s="25">
        <f>YEAR(Table1[[#This Row],[Order Date]])</f>
        <v>2015</v>
      </c>
      <c r="W151" s="25">
        <f>MONTH(Table1[[#This Row],[Order Date]])</f>
        <v>5</v>
      </c>
      <c r="X151" s="25">
        <f>DAY(Table1[[#This Row],[Order Date]])</f>
        <v>15</v>
      </c>
      <c r="Y151" s="11">
        <v>42140</v>
      </c>
      <c r="Z151" s="25">
        <f>DATEDIF(Table1[[#This Row],[Order Date]],Table1[[#This Row],[Ship Date]],"D")</f>
        <v>1</v>
      </c>
      <c r="AA151" s="25">
        <v>384.38</v>
      </c>
      <c r="AB151" s="10">
        <v>70</v>
      </c>
      <c r="AC151" s="12">
        <v>1876.69</v>
      </c>
      <c r="AD151" s="10" t="str">
        <f>IF(Table1[[#This Row],[Profit]]&gt;0,"Profit","loss")</f>
        <v>Profit</v>
      </c>
      <c r="AE151" s="10" t="str">
        <f>_xlfn.CONCAT(Table1[[#This Row],[Customer Name]]," ",Table1[[#This Row],[Product Name]]," ",Table1[[#This Row],[Country]])</f>
        <v>Tony Wilkins Winters DAX Natural Wood-Tone Poster Frame United States</v>
      </c>
      <c r="AF151" s="10" t="str">
        <f>LEFT(Table1[[#This Row],[Product Name]],4)</f>
        <v xml:space="preserve">DAX </v>
      </c>
    </row>
    <row r="152" spans="1:32" x14ac:dyDescent="0.2">
      <c r="A152" s="18">
        <v>6014</v>
      </c>
      <c r="B152" s="25">
        <v>42599</v>
      </c>
      <c r="C152" s="10" t="s">
        <v>56</v>
      </c>
      <c r="D152" s="36">
        <v>0.04</v>
      </c>
      <c r="E152" s="28">
        <v>300.98</v>
      </c>
      <c r="F152" s="32">
        <v>54.92</v>
      </c>
      <c r="G152" s="25">
        <v>102</v>
      </c>
      <c r="H152" s="10" t="s">
        <v>190</v>
      </c>
      <c r="I152" s="10" t="s">
        <v>39</v>
      </c>
      <c r="J152" s="10" t="s">
        <v>114</v>
      </c>
      <c r="K152" s="10" t="s">
        <v>41</v>
      </c>
      <c r="L152" s="10" t="s">
        <v>191</v>
      </c>
      <c r="M152" s="10" t="s">
        <v>121</v>
      </c>
      <c r="N152" s="9" t="s">
        <v>192</v>
      </c>
      <c r="O152" s="22">
        <v>0.55000000000000004</v>
      </c>
      <c r="P152" s="10" t="s">
        <v>33</v>
      </c>
      <c r="Q152" s="10" t="s">
        <v>53</v>
      </c>
      <c r="R152" s="10" t="s">
        <v>193</v>
      </c>
      <c r="S152" s="10" t="s">
        <v>194</v>
      </c>
      <c r="T152" s="25">
        <v>2129</v>
      </c>
      <c r="U152" s="11">
        <v>42100</v>
      </c>
      <c r="V152" s="25">
        <f>YEAR(Table1[[#This Row],[Order Date]])</f>
        <v>2015</v>
      </c>
      <c r="W152" s="25">
        <f>MONTH(Table1[[#This Row],[Order Date]])</f>
        <v>4</v>
      </c>
      <c r="X152" s="25">
        <f>DAY(Table1[[#This Row],[Order Date]])</f>
        <v>6</v>
      </c>
      <c r="Y152" s="11">
        <v>42101</v>
      </c>
      <c r="Z152" s="25">
        <f>DATEDIF(Table1[[#This Row],[Order Date]],Table1[[#This Row],[Ship Date]],"D")</f>
        <v>1</v>
      </c>
      <c r="AA152" s="25">
        <v>2023.75</v>
      </c>
      <c r="AB152" s="10">
        <v>31</v>
      </c>
      <c r="AC152" s="12">
        <v>9459.94</v>
      </c>
      <c r="AD152" s="10" t="str">
        <f>IF(Table1[[#This Row],[Profit]]&gt;0,"Profit","loss")</f>
        <v>Profit</v>
      </c>
      <c r="AE152" s="10" t="str">
        <f>_xlfn.CONCAT(Table1[[#This Row],[Customer Name]]," ",Table1[[#This Row],[Product Name]]," ",Table1[[#This Row],[Country]])</f>
        <v>Caroline Johnston Atlantic Metals Mobile 5-Shelf Bookcases, Custom Colors United States</v>
      </c>
      <c r="AF152" s="10" t="str">
        <f>LEFT(Table1[[#This Row],[Product Name]],4)</f>
        <v>Atla</v>
      </c>
    </row>
    <row r="153" spans="1:32" x14ac:dyDescent="0.2">
      <c r="A153" s="18">
        <v>6046</v>
      </c>
      <c r="B153" s="25">
        <v>42852</v>
      </c>
      <c r="C153" s="10" t="s">
        <v>37</v>
      </c>
      <c r="D153" s="36">
        <v>0.02</v>
      </c>
      <c r="E153" s="28">
        <v>9.06</v>
      </c>
      <c r="F153" s="32">
        <v>9.86</v>
      </c>
      <c r="G153" s="25">
        <v>491</v>
      </c>
      <c r="H153" s="10" t="s">
        <v>598</v>
      </c>
      <c r="I153" s="10" t="s">
        <v>49</v>
      </c>
      <c r="J153" s="10" t="s">
        <v>114</v>
      </c>
      <c r="K153" s="10" t="s">
        <v>29</v>
      </c>
      <c r="L153" s="10" t="s">
        <v>93</v>
      </c>
      <c r="M153" s="10" t="s">
        <v>59</v>
      </c>
      <c r="N153" s="9" t="s">
        <v>601</v>
      </c>
      <c r="O153" s="22">
        <v>0.4</v>
      </c>
      <c r="P153" s="10" t="s">
        <v>33</v>
      </c>
      <c r="Q153" s="10" t="s">
        <v>53</v>
      </c>
      <c r="R153" s="10" t="s">
        <v>71</v>
      </c>
      <c r="S153" s="10" t="s">
        <v>90</v>
      </c>
      <c r="T153" s="25">
        <v>10154</v>
      </c>
      <c r="U153" s="11">
        <v>42175</v>
      </c>
      <c r="V153" s="25">
        <f>YEAR(Table1[[#This Row],[Order Date]])</f>
        <v>2015</v>
      </c>
      <c r="W153" s="25">
        <f>MONTH(Table1[[#This Row],[Order Date]])</f>
        <v>6</v>
      </c>
      <c r="X153" s="25">
        <f>DAY(Table1[[#This Row],[Order Date]])</f>
        <v>20</v>
      </c>
      <c r="Y153" s="11">
        <v>42177</v>
      </c>
      <c r="Z153" s="25">
        <f>DATEDIF(Table1[[#This Row],[Order Date]],Table1[[#This Row],[Ship Date]],"D")</f>
        <v>2</v>
      </c>
      <c r="AA153" s="25">
        <v>-63.51</v>
      </c>
      <c r="AB153" s="10">
        <v>24</v>
      </c>
      <c r="AC153" s="12">
        <v>239.82</v>
      </c>
      <c r="AD153" s="10" t="str">
        <f>IF(Table1[[#This Row],[Profit]]&gt;0,"Profit","loss")</f>
        <v>loss</v>
      </c>
      <c r="AE153" s="10" t="str">
        <f>_xlfn.CONCAT(Table1[[#This Row],[Customer Name]]," ",Table1[[#This Row],[Product Name]]," ",Table1[[#This Row],[Country]])</f>
        <v>Toni Swanson Southworth 25% Cotton Linen-Finish Paper &amp; Envelopes United States</v>
      </c>
      <c r="AF153" s="10" t="str">
        <f>LEFT(Table1[[#This Row],[Product Name]],4)</f>
        <v>Sout</v>
      </c>
    </row>
    <row r="154" spans="1:32" x14ac:dyDescent="0.2">
      <c r="A154" s="18">
        <v>6062</v>
      </c>
      <c r="B154" s="25">
        <v>42949</v>
      </c>
      <c r="C154" s="10" t="s">
        <v>37</v>
      </c>
      <c r="D154" s="36">
        <v>0.08</v>
      </c>
      <c r="E154" s="28">
        <v>5</v>
      </c>
      <c r="F154" s="32">
        <v>3.39</v>
      </c>
      <c r="G154" s="25">
        <v>21</v>
      </c>
      <c r="H154" s="10" t="s">
        <v>89</v>
      </c>
      <c r="I154" s="10" t="s">
        <v>49</v>
      </c>
      <c r="J154" s="10" t="s">
        <v>58</v>
      </c>
      <c r="K154" s="10" t="s">
        <v>29</v>
      </c>
      <c r="L154" s="10" t="s">
        <v>66</v>
      </c>
      <c r="M154" s="10" t="s">
        <v>31</v>
      </c>
      <c r="N154" s="9" t="s">
        <v>91</v>
      </c>
      <c r="O154" s="22">
        <v>0.37</v>
      </c>
      <c r="P154" s="10" t="s">
        <v>33</v>
      </c>
      <c r="Q154" s="10" t="s">
        <v>53</v>
      </c>
      <c r="R154" s="10" t="s">
        <v>71</v>
      </c>
      <c r="S154" s="10" t="s">
        <v>90</v>
      </c>
      <c r="T154" s="25">
        <v>10012</v>
      </c>
      <c r="U154" s="11">
        <v>42145</v>
      </c>
      <c r="V154" s="25">
        <f>YEAR(Table1[[#This Row],[Order Date]])</f>
        <v>2015</v>
      </c>
      <c r="W154" s="25">
        <f>MONTH(Table1[[#This Row],[Order Date]])</f>
        <v>5</v>
      </c>
      <c r="X154" s="25">
        <f>DAY(Table1[[#This Row],[Order Date]])</f>
        <v>21</v>
      </c>
      <c r="Y154" s="11">
        <v>42146</v>
      </c>
      <c r="Z154" s="25">
        <f>DATEDIF(Table1[[#This Row],[Order Date]],Table1[[#This Row],[Ship Date]],"D")</f>
        <v>1</v>
      </c>
      <c r="AA154" s="25">
        <v>-17.489999999999998</v>
      </c>
      <c r="AB154" s="10">
        <v>58</v>
      </c>
      <c r="AC154" s="12">
        <v>293.06</v>
      </c>
      <c r="AD154" s="10" t="str">
        <f>IF(Table1[[#This Row],[Profit]]&gt;0,"Profit","loss")</f>
        <v>loss</v>
      </c>
      <c r="AE154" s="10" t="str">
        <f>_xlfn.CONCAT(Table1[[#This Row],[Customer Name]]," ",Table1[[#This Row],[Product Name]]," ",Table1[[#This Row],[Country]])</f>
        <v>Tony Wilkins Winters Advantus Plastic Paper Clips United States</v>
      </c>
      <c r="AF154" s="10" t="str">
        <f>LEFT(Table1[[#This Row],[Product Name]],4)</f>
        <v>Adva</v>
      </c>
    </row>
    <row r="155" spans="1:32" x14ac:dyDescent="0.2">
      <c r="A155" s="18">
        <v>6063</v>
      </c>
      <c r="B155" s="25">
        <v>42949</v>
      </c>
      <c r="C155" s="10" t="s">
        <v>37</v>
      </c>
      <c r="D155" s="36">
        <v>7.0000000000000007E-2</v>
      </c>
      <c r="E155" s="28">
        <v>12.99</v>
      </c>
      <c r="F155" s="32">
        <v>9.44</v>
      </c>
      <c r="G155" s="25">
        <v>21</v>
      </c>
      <c r="H155" s="10" t="s">
        <v>89</v>
      </c>
      <c r="I155" s="10" t="s">
        <v>49</v>
      </c>
      <c r="J155" s="10" t="s">
        <v>58</v>
      </c>
      <c r="K155" s="10" t="s">
        <v>77</v>
      </c>
      <c r="L155" s="10" t="s">
        <v>85</v>
      </c>
      <c r="M155" s="10" t="s">
        <v>86</v>
      </c>
      <c r="N155" s="9" t="s">
        <v>87</v>
      </c>
      <c r="O155" s="22">
        <v>0.39</v>
      </c>
      <c r="P155" s="10" t="s">
        <v>33</v>
      </c>
      <c r="Q155" s="10" t="s">
        <v>53</v>
      </c>
      <c r="R155" s="10" t="s">
        <v>71</v>
      </c>
      <c r="S155" s="10" t="s">
        <v>90</v>
      </c>
      <c r="T155" s="25">
        <v>10012</v>
      </c>
      <c r="U155" s="11">
        <v>42145</v>
      </c>
      <c r="V155" s="25">
        <f>YEAR(Table1[[#This Row],[Order Date]])</f>
        <v>2015</v>
      </c>
      <c r="W155" s="25">
        <f>MONTH(Table1[[#This Row],[Order Date]])</f>
        <v>5</v>
      </c>
      <c r="X155" s="25">
        <f>DAY(Table1[[#This Row],[Order Date]])</f>
        <v>21</v>
      </c>
      <c r="Y155" s="11">
        <v>42147</v>
      </c>
      <c r="Z155" s="25">
        <f>DATEDIF(Table1[[#This Row],[Order Date]],Table1[[#This Row],[Ship Date]],"D")</f>
        <v>2</v>
      </c>
      <c r="AA155" s="25">
        <v>-114.63990000000001</v>
      </c>
      <c r="AB155" s="10">
        <v>71</v>
      </c>
      <c r="AC155" s="12">
        <v>914.29</v>
      </c>
      <c r="AD155" s="10" t="str">
        <f>IF(Table1[[#This Row],[Profit]]&gt;0,"Profit","loss")</f>
        <v>loss</v>
      </c>
      <c r="AE155" s="10" t="str">
        <f>_xlfn.CONCAT(Table1[[#This Row],[Customer Name]]," ",Table1[[#This Row],[Product Name]]," ",Table1[[#This Row],[Country]])</f>
        <v>Tony Wilkins Winters Hewlett Packard 6S Scientific Calculator United States</v>
      </c>
      <c r="AF155" s="10" t="str">
        <f>LEFT(Table1[[#This Row],[Product Name]],4)</f>
        <v>Hewl</v>
      </c>
    </row>
    <row r="156" spans="1:32" x14ac:dyDescent="0.2">
      <c r="A156" s="18">
        <v>6080</v>
      </c>
      <c r="B156" s="25">
        <v>43079</v>
      </c>
      <c r="C156" s="10" t="s">
        <v>56</v>
      </c>
      <c r="D156" s="36">
        <v>0.04</v>
      </c>
      <c r="E156" s="28">
        <v>30.73</v>
      </c>
      <c r="F156" s="32">
        <v>4</v>
      </c>
      <c r="G156" s="25">
        <v>1402</v>
      </c>
      <c r="H156" s="10" t="s">
        <v>1462</v>
      </c>
      <c r="I156" s="10" t="s">
        <v>49</v>
      </c>
      <c r="J156" s="10" t="s">
        <v>40</v>
      </c>
      <c r="K156" s="10" t="s">
        <v>77</v>
      </c>
      <c r="L156" s="10" t="s">
        <v>180</v>
      </c>
      <c r="M156" s="10" t="s">
        <v>59</v>
      </c>
      <c r="N156" s="9" t="s">
        <v>288</v>
      </c>
      <c r="O156" s="22">
        <v>0.75</v>
      </c>
      <c r="P156" s="10" t="s">
        <v>33</v>
      </c>
      <c r="Q156" s="10" t="s">
        <v>61</v>
      </c>
      <c r="R156" s="10" t="s">
        <v>178</v>
      </c>
      <c r="S156" s="10" t="s">
        <v>179</v>
      </c>
      <c r="T156" s="25">
        <v>60653</v>
      </c>
      <c r="U156" s="11">
        <v>42025</v>
      </c>
      <c r="V156" s="25">
        <f>YEAR(Table1[[#This Row],[Order Date]])</f>
        <v>2015</v>
      </c>
      <c r="W156" s="25">
        <f>MONTH(Table1[[#This Row],[Order Date]])</f>
        <v>1</v>
      </c>
      <c r="X156" s="25">
        <f>DAY(Table1[[#This Row],[Order Date]])</f>
        <v>21</v>
      </c>
      <c r="Y156" s="11">
        <v>42026</v>
      </c>
      <c r="Z156" s="25">
        <f>DATEDIF(Table1[[#This Row],[Order Date]],Table1[[#This Row],[Ship Date]],"D")</f>
        <v>1</v>
      </c>
      <c r="AA156" s="25">
        <v>-20.79</v>
      </c>
      <c r="AB156" s="10">
        <v>48</v>
      </c>
      <c r="AC156" s="12">
        <v>1420.84</v>
      </c>
      <c r="AD156" s="10" t="str">
        <f>IF(Table1[[#This Row],[Profit]]&gt;0,"Profit","loss")</f>
        <v>loss</v>
      </c>
      <c r="AE156" s="10" t="str">
        <f>_xlfn.CONCAT(Table1[[#This Row],[Customer Name]]," ",Table1[[#This Row],[Product Name]]," ",Table1[[#This Row],[Country]])</f>
        <v>Wesley Tate Fellowes 17-key keypad for PS/2 interface United States</v>
      </c>
      <c r="AF156" s="10" t="str">
        <f>LEFT(Table1[[#This Row],[Product Name]],4)</f>
        <v>Fell</v>
      </c>
    </row>
    <row r="157" spans="1:32" ht="12.75" customHeight="1" x14ac:dyDescent="0.2">
      <c r="A157" s="18">
        <v>6212</v>
      </c>
      <c r="B157" s="25">
        <v>44002</v>
      </c>
      <c r="C157" s="10" t="s">
        <v>56</v>
      </c>
      <c r="D157" s="36">
        <v>0.05</v>
      </c>
      <c r="E157" s="28">
        <v>6.68</v>
      </c>
      <c r="F157" s="32">
        <v>5.66</v>
      </c>
      <c r="G157" s="25">
        <v>1723</v>
      </c>
      <c r="H157" s="10" t="s">
        <v>1730</v>
      </c>
      <c r="I157" s="10" t="s">
        <v>49</v>
      </c>
      <c r="J157" s="10" t="s">
        <v>28</v>
      </c>
      <c r="K157" s="10" t="s">
        <v>29</v>
      </c>
      <c r="L157" s="10" t="s">
        <v>93</v>
      </c>
      <c r="M157" s="10" t="s">
        <v>59</v>
      </c>
      <c r="N157" s="9" t="s">
        <v>1164</v>
      </c>
      <c r="O157" s="22">
        <v>0.37</v>
      </c>
      <c r="P157" s="10" t="s">
        <v>33</v>
      </c>
      <c r="Q157" s="10" t="s">
        <v>34</v>
      </c>
      <c r="R157" s="10" t="s">
        <v>45</v>
      </c>
      <c r="S157" s="10" t="s">
        <v>1732</v>
      </c>
      <c r="T157" s="25">
        <v>92037</v>
      </c>
      <c r="U157" s="11">
        <v>42042</v>
      </c>
      <c r="V157" s="25">
        <f>YEAR(Table1[[#This Row],[Order Date]])</f>
        <v>2015</v>
      </c>
      <c r="W157" s="25">
        <f>MONTH(Table1[[#This Row],[Order Date]])</f>
        <v>2</v>
      </c>
      <c r="X157" s="25">
        <f>DAY(Table1[[#This Row],[Order Date]])</f>
        <v>7</v>
      </c>
      <c r="Y157" s="11">
        <v>42044</v>
      </c>
      <c r="Z157" s="25">
        <f>DATEDIF(Table1[[#This Row],[Order Date]],Table1[[#This Row],[Ship Date]],"D")</f>
        <v>2</v>
      </c>
      <c r="AA157" s="25">
        <v>-66.48</v>
      </c>
      <c r="AB157" s="10">
        <v>46</v>
      </c>
      <c r="AC157" s="12">
        <v>320.93</v>
      </c>
      <c r="AD157" s="10" t="str">
        <f>IF(Table1[[#This Row],[Profit]]&gt;0,"Profit","loss")</f>
        <v>loss</v>
      </c>
      <c r="AE157" s="10" t="str">
        <f>_xlfn.CONCAT(Table1[[#This Row],[Customer Name]]," ",Table1[[#This Row],[Product Name]]," ",Table1[[#This Row],[Country]])</f>
        <v>Constance Flowers Xerox 1923 United States</v>
      </c>
      <c r="AF157" s="10" t="str">
        <f>LEFT(Table1[[#This Row],[Product Name]],4)</f>
        <v>Xero</v>
      </c>
    </row>
    <row r="158" spans="1:32" ht="12.75" customHeight="1" x14ac:dyDescent="0.2">
      <c r="A158" s="18">
        <v>6213</v>
      </c>
      <c r="B158" s="25">
        <v>44002</v>
      </c>
      <c r="C158" s="10" t="s">
        <v>56</v>
      </c>
      <c r="D158" s="36">
        <v>0.03</v>
      </c>
      <c r="E158" s="28">
        <v>17.7</v>
      </c>
      <c r="F158" s="32">
        <v>9.4700000000000006</v>
      </c>
      <c r="G158" s="25">
        <v>1723</v>
      </c>
      <c r="H158" s="10" t="s">
        <v>1730</v>
      </c>
      <c r="I158" s="10" t="s">
        <v>49</v>
      </c>
      <c r="J158" s="10" t="s">
        <v>28</v>
      </c>
      <c r="K158" s="10" t="s">
        <v>29</v>
      </c>
      <c r="L158" s="10" t="s">
        <v>141</v>
      </c>
      <c r="M158" s="10" t="s">
        <v>59</v>
      </c>
      <c r="N158" s="9" t="s">
        <v>1569</v>
      </c>
      <c r="O158" s="22">
        <v>0.59</v>
      </c>
      <c r="P158" s="10" t="s">
        <v>33</v>
      </c>
      <c r="Q158" s="10" t="s">
        <v>34</v>
      </c>
      <c r="R158" s="10" t="s">
        <v>45</v>
      </c>
      <c r="S158" s="10" t="s">
        <v>1732</v>
      </c>
      <c r="T158" s="25">
        <v>92037</v>
      </c>
      <c r="U158" s="11">
        <v>42042</v>
      </c>
      <c r="V158" s="25">
        <f>YEAR(Table1[[#This Row],[Order Date]])</f>
        <v>2015</v>
      </c>
      <c r="W158" s="25">
        <f>MONTH(Table1[[#This Row],[Order Date]])</f>
        <v>2</v>
      </c>
      <c r="X158" s="25">
        <f>DAY(Table1[[#This Row],[Order Date]])</f>
        <v>7</v>
      </c>
      <c r="Y158" s="11">
        <v>42042</v>
      </c>
      <c r="Z158" s="25">
        <f>DATEDIF(Table1[[#This Row],[Order Date]],Table1[[#This Row],[Ship Date]],"D")</f>
        <v>0</v>
      </c>
      <c r="AA158" s="25">
        <v>-52.33</v>
      </c>
      <c r="AB158" s="10">
        <v>14</v>
      </c>
      <c r="AC158" s="12">
        <v>261.85000000000002</v>
      </c>
      <c r="AD158" s="10" t="str">
        <f>IF(Table1[[#This Row],[Profit]]&gt;0,"Profit","loss")</f>
        <v>loss</v>
      </c>
      <c r="AE158" s="10" t="str">
        <f>_xlfn.CONCAT(Table1[[#This Row],[Customer Name]]," ",Table1[[#This Row],[Product Name]]," ",Table1[[#This Row],[Country]])</f>
        <v>Constance Flowers Portfile® Personal File Boxes United States</v>
      </c>
      <c r="AF158" s="10" t="str">
        <f>LEFT(Table1[[#This Row],[Product Name]],4)</f>
        <v>Port</v>
      </c>
    </row>
    <row r="159" spans="1:32" ht="12.75" customHeight="1" x14ac:dyDescent="0.2">
      <c r="A159" s="18">
        <v>6243</v>
      </c>
      <c r="B159" s="25">
        <v>44231</v>
      </c>
      <c r="C159" s="10" t="s">
        <v>37</v>
      </c>
      <c r="D159" s="36">
        <v>0.04</v>
      </c>
      <c r="E159" s="28">
        <v>160.97999999999999</v>
      </c>
      <c r="F159" s="32">
        <v>30</v>
      </c>
      <c r="G159" s="25">
        <v>94</v>
      </c>
      <c r="H159" s="10" t="s">
        <v>176</v>
      </c>
      <c r="I159" s="10" t="s">
        <v>39</v>
      </c>
      <c r="J159" s="10" t="s">
        <v>40</v>
      </c>
      <c r="K159" s="10" t="s">
        <v>41</v>
      </c>
      <c r="L159" s="10" t="s">
        <v>42</v>
      </c>
      <c r="M159" s="10" t="s">
        <v>43</v>
      </c>
      <c r="N159" s="9" t="s">
        <v>177</v>
      </c>
      <c r="O159" s="22">
        <v>0.62</v>
      </c>
      <c r="P159" s="10" t="s">
        <v>33</v>
      </c>
      <c r="Q159" s="10" t="s">
        <v>61</v>
      </c>
      <c r="R159" s="10" t="s">
        <v>178</v>
      </c>
      <c r="S159" s="10" t="s">
        <v>179</v>
      </c>
      <c r="T159" s="25">
        <v>60601</v>
      </c>
      <c r="U159" s="11">
        <v>42127</v>
      </c>
      <c r="V159" s="25">
        <f>YEAR(Table1[[#This Row],[Order Date]])</f>
        <v>2015</v>
      </c>
      <c r="W159" s="25">
        <f>MONTH(Table1[[#This Row],[Order Date]])</f>
        <v>5</v>
      </c>
      <c r="X159" s="25">
        <f>DAY(Table1[[#This Row],[Order Date]])</f>
        <v>3</v>
      </c>
      <c r="Y159" s="11">
        <v>42129</v>
      </c>
      <c r="Z159" s="25">
        <f>DATEDIF(Table1[[#This Row],[Order Date]],Table1[[#This Row],[Ship Date]],"D")</f>
        <v>2</v>
      </c>
      <c r="AA159" s="25">
        <v>116.1</v>
      </c>
      <c r="AB159" s="10">
        <v>37</v>
      </c>
      <c r="AC159" s="12">
        <v>6276.34</v>
      </c>
      <c r="AD159" s="10" t="str">
        <f>IF(Table1[[#This Row],[Profit]]&gt;0,"Profit","loss")</f>
        <v>Profit</v>
      </c>
      <c r="AE159" s="10" t="str">
        <f>_xlfn.CONCAT(Table1[[#This Row],[Customer Name]]," ",Table1[[#This Row],[Product Name]]," ",Table1[[#This Row],[Country]])</f>
        <v>Eddie House Mueller Office Star - Mid Back Dual function Ergonomic High Back Chair with 2-Way Adjustable Arms United States</v>
      </c>
      <c r="AF159" s="10" t="str">
        <f>LEFT(Table1[[#This Row],[Product Name]],4)</f>
        <v>Offi</v>
      </c>
    </row>
    <row r="160" spans="1:32" ht="12.75" customHeight="1" x14ac:dyDescent="0.2">
      <c r="A160" s="18">
        <v>6244</v>
      </c>
      <c r="B160" s="25">
        <v>44231</v>
      </c>
      <c r="C160" s="10" t="s">
        <v>37</v>
      </c>
      <c r="D160" s="36">
        <v>0.01</v>
      </c>
      <c r="E160" s="28">
        <v>17.98</v>
      </c>
      <c r="F160" s="32">
        <v>4</v>
      </c>
      <c r="G160" s="25">
        <v>94</v>
      </c>
      <c r="H160" s="10" t="s">
        <v>176</v>
      </c>
      <c r="I160" s="10" t="s">
        <v>49</v>
      </c>
      <c r="J160" s="10" t="s">
        <v>40</v>
      </c>
      <c r="K160" s="10" t="s">
        <v>77</v>
      </c>
      <c r="L160" s="10" t="s">
        <v>180</v>
      </c>
      <c r="M160" s="10" t="s">
        <v>59</v>
      </c>
      <c r="N160" s="9" t="s">
        <v>181</v>
      </c>
      <c r="O160" s="22">
        <v>0.79</v>
      </c>
      <c r="P160" s="10" t="s">
        <v>33</v>
      </c>
      <c r="Q160" s="10" t="s">
        <v>61</v>
      </c>
      <c r="R160" s="10" t="s">
        <v>178</v>
      </c>
      <c r="S160" s="10" t="s">
        <v>179</v>
      </c>
      <c r="T160" s="25">
        <v>60601</v>
      </c>
      <c r="U160" s="11">
        <v>42127</v>
      </c>
      <c r="V160" s="25">
        <f>YEAR(Table1[[#This Row],[Order Date]])</f>
        <v>2015</v>
      </c>
      <c r="W160" s="25">
        <f>MONTH(Table1[[#This Row],[Order Date]])</f>
        <v>5</v>
      </c>
      <c r="X160" s="25">
        <f>DAY(Table1[[#This Row],[Order Date]])</f>
        <v>3</v>
      </c>
      <c r="Y160" s="11">
        <v>42129</v>
      </c>
      <c r="Z160" s="25">
        <f>DATEDIF(Table1[[#This Row],[Order Date]],Table1[[#This Row],[Ship Date]],"D")</f>
        <v>2</v>
      </c>
      <c r="AA160" s="25">
        <v>-87.96</v>
      </c>
      <c r="AB160" s="10">
        <v>146</v>
      </c>
      <c r="AC160" s="12">
        <v>2664.4</v>
      </c>
      <c r="AD160" s="10" t="str">
        <f>IF(Table1[[#This Row],[Profit]]&gt;0,"Profit","loss")</f>
        <v>loss</v>
      </c>
      <c r="AE160" s="10" t="str">
        <f>_xlfn.CONCAT(Table1[[#This Row],[Customer Name]]," ",Table1[[#This Row],[Product Name]]," ",Table1[[#This Row],[Country]])</f>
        <v>Eddie House Mueller Belkin 107-key enhanced keyboard, USB/PS/2 interface United States</v>
      </c>
      <c r="AF160" s="10" t="str">
        <f>LEFT(Table1[[#This Row],[Product Name]],4)</f>
        <v>Belk</v>
      </c>
    </row>
    <row r="161" spans="1:32" ht="12.75" customHeight="1" x14ac:dyDescent="0.2">
      <c r="A161" s="18">
        <v>6289</v>
      </c>
      <c r="B161" s="25">
        <v>44517</v>
      </c>
      <c r="C161" s="10" t="s">
        <v>56</v>
      </c>
      <c r="D161" s="36">
        <v>0.03</v>
      </c>
      <c r="E161" s="28">
        <v>5.28</v>
      </c>
      <c r="F161" s="32">
        <v>5.61</v>
      </c>
      <c r="G161" s="25">
        <v>699</v>
      </c>
      <c r="H161" s="10" t="s">
        <v>835</v>
      </c>
      <c r="I161" s="10" t="s">
        <v>49</v>
      </c>
      <c r="J161" s="10" t="s">
        <v>114</v>
      </c>
      <c r="K161" s="10" t="s">
        <v>29</v>
      </c>
      <c r="L161" s="10" t="s">
        <v>93</v>
      </c>
      <c r="M161" s="10" t="s">
        <v>59</v>
      </c>
      <c r="N161" s="9" t="s">
        <v>836</v>
      </c>
      <c r="O161" s="22">
        <v>0.4</v>
      </c>
      <c r="P161" s="10" t="s">
        <v>33</v>
      </c>
      <c r="Q161" s="10" t="s">
        <v>34</v>
      </c>
      <c r="R161" s="10" t="s">
        <v>45</v>
      </c>
      <c r="S161" s="10" t="s">
        <v>663</v>
      </c>
      <c r="T161" s="25">
        <v>90041</v>
      </c>
      <c r="U161" s="11">
        <v>42117</v>
      </c>
      <c r="V161" s="25">
        <f>YEAR(Table1[[#This Row],[Order Date]])</f>
        <v>2015</v>
      </c>
      <c r="W161" s="25">
        <f>MONTH(Table1[[#This Row],[Order Date]])</f>
        <v>4</v>
      </c>
      <c r="X161" s="25">
        <f>DAY(Table1[[#This Row],[Order Date]])</f>
        <v>23</v>
      </c>
      <c r="Y161" s="11">
        <v>42118</v>
      </c>
      <c r="Z161" s="25">
        <f>DATEDIF(Table1[[#This Row],[Order Date]],Table1[[#This Row],[Ship Date]],"D")</f>
        <v>1</v>
      </c>
      <c r="AA161" s="25">
        <v>-16.670000000000002</v>
      </c>
      <c r="AB161" s="10">
        <v>5</v>
      </c>
      <c r="AC161" s="12">
        <v>32.5</v>
      </c>
      <c r="AD161" s="10" t="str">
        <f>IF(Table1[[#This Row],[Profit]]&gt;0,"Profit","loss")</f>
        <v>loss</v>
      </c>
      <c r="AE161" s="10" t="str">
        <f>_xlfn.CONCAT(Table1[[#This Row],[Customer Name]]," ",Table1[[#This Row],[Product Name]]," ",Table1[[#This Row],[Country]])</f>
        <v>Jenny Gold Xerox 1954 United States</v>
      </c>
      <c r="AF161" s="10" t="str">
        <f>LEFT(Table1[[#This Row],[Product Name]],4)</f>
        <v>Xero</v>
      </c>
    </row>
    <row r="162" spans="1:32" ht="12.75" customHeight="1" x14ac:dyDescent="0.2">
      <c r="A162" s="18">
        <v>6387</v>
      </c>
      <c r="B162" s="25">
        <v>45380</v>
      </c>
      <c r="C162" s="10" t="s">
        <v>47</v>
      </c>
      <c r="D162" s="36">
        <v>0.06</v>
      </c>
      <c r="E162" s="28">
        <v>65.989999999999995</v>
      </c>
      <c r="F162" s="32">
        <v>8.8000000000000007</v>
      </c>
      <c r="G162" s="25">
        <v>640</v>
      </c>
      <c r="H162" s="10" t="s">
        <v>757</v>
      </c>
      <c r="I162" s="10" t="s">
        <v>27</v>
      </c>
      <c r="J162" s="10" t="s">
        <v>114</v>
      </c>
      <c r="K162" s="10" t="s">
        <v>77</v>
      </c>
      <c r="L162" s="10" t="s">
        <v>78</v>
      </c>
      <c r="M162" s="10" t="s">
        <v>59</v>
      </c>
      <c r="N162" s="9" t="s">
        <v>751</v>
      </c>
      <c r="O162" s="22">
        <v>0.57999999999999996</v>
      </c>
      <c r="P162" s="10" t="s">
        <v>33</v>
      </c>
      <c r="Q162" s="10" t="s">
        <v>34</v>
      </c>
      <c r="R162" s="10" t="s">
        <v>35</v>
      </c>
      <c r="S162" s="10" t="s">
        <v>209</v>
      </c>
      <c r="T162" s="25">
        <v>98119</v>
      </c>
      <c r="U162" s="11">
        <v>42124</v>
      </c>
      <c r="V162" s="25">
        <f>YEAR(Table1[[#This Row],[Order Date]])</f>
        <v>2015</v>
      </c>
      <c r="W162" s="25">
        <f>MONTH(Table1[[#This Row],[Order Date]])</f>
        <v>4</v>
      </c>
      <c r="X162" s="25">
        <f>DAY(Table1[[#This Row],[Order Date]])</f>
        <v>30</v>
      </c>
      <c r="Y162" s="11">
        <v>42125</v>
      </c>
      <c r="Z162" s="25">
        <f>DATEDIF(Table1[[#This Row],[Order Date]],Table1[[#This Row],[Ship Date]],"D")</f>
        <v>1</v>
      </c>
      <c r="AA162" s="25">
        <v>288.08999999999997</v>
      </c>
      <c r="AB162" s="10">
        <v>34</v>
      </c>
      <c r="AC162" s="12">
        <v>1912.98</v>
      </c>
      <c r="AD162" s="10" t="str">
        <f>IF(Table1[[#This Row],[Profit]]&gt;0,"Profit","loss")</f>
        <v>Profit</v>
      </c>
      <c r="AE162" s="10" t="str">
        <f>_xlfn.CONCAT(Table1[[#This Row],[Customer Name]]," ",Table1[[#This Row],[Product Name]]," ",Table1[[#This Row],[Country]])</f>
        <v>Neal Wolfe 6120 United States</v>
      </c>
      <c r="AF162" s="10" t="str">
        <f>LEFT(Table1[[#This Row],[Product Name]],4)</f>
        <v>6120</v>
      </c>
    </row>
    <row r="163" spans="1:32" ht="12.75" customHeight="1" x14ac:dyDescent="0.2">
      <c r="A163" s="18">
        <v>6388</v>
      </c>
      <c r="B163" s="25">
        <v>45380</v>
      </c>
      <c r="C163" s="10" t="s">
        <v>47</v>
      </c>
      <c r="D163" s="36">
        <v>0</v>
      </c>
      <c r="E163" s="28">
        <v>195.99</v>
      </c>
      <c r="F163" s="32">
        <v>4.2</v>
      </c>
      <c r="G163" s="25">
        <v>640</v>
      </c>
      <c r="H163" s="10" t="s">
        <v>757</v>
      </c>
      <c r="I163" s="10" t="s">
        <v>27</v>
      </c>
      <c r="J163" s="10" t="s">
        <v>114</v>
      </c>
      <c r="K163" s="10" t="s">
        <v>77</v>
      </c>
      <c r="L163" s="10" t="s">
        <v>78</v>
      </c>
      <c r="M163" s="10" t="s">
        <v>59</v>
      </c>
      <c r="N163" s="9" t="s">
        <v>753</v>
      </c>
      <c r="O163" s="22">
        <v>0.56999999999999995</v>
      </c>
      <c r="P163" s="10" t="s">
        <v>33</v>
      </c>
      <c r="Q163" s="10" t="s">
        <v>34</v>
      </c>
      <c r="R163" s="10" t="s">
        <v>35</v>
      </c>
      <c r="S163" s="10" t="s">
        <v>209</v>
      </c>
      <c r="T163" s="25">
        <v>98119</v>
      </c>
      <c r="U163" s="11">
        <v>42124</v>
      </c>
      <c r="V163" s="25">
        <f>YEAR(Table1[[#This Row],[Order Date]])</f>
        <v>2015</v>
      </c>
      <c r="W163" s="25">
        <f>MONTH(Table1[[#This Row],[Order Date]])</f>
        <v>4</v>
      </c>
      <c r="X163" s="25">
        <f>DAY(Table1[[#This Row],[Order Date]])</f>
        <v>30</v>
      </c>
      <c r="Y163" s="11">
        <v>42126</v>
      </c>
      <c r="Z163" s="25">
        <f>DATEDIF(Table1[[#This Row],[Order Date]],Table1[[#This Row],[Ship Date]],"D")</f>
        <v>2</v>
      </c>
      <c r="AA163" s="25">
        <v>1030.509</v>
      </c>
      <c r="AB163" s="10">
        <v>24</v>
      </c>
      <c r="AC163" s="12">
        <v>4170.87</v>
      </c>
      <c r="AD163" s="10" t="str">
        <f>IF(Table1[[#This Row],[Profit]]&gt;0,"Profit","loss")</f>
        <v>Profit</v>
      </c>
      <c r="AE163" s="10" t="str">
        <f>_xlfn.CONCAT(Table1[[#This Row],[Customer Name]]," ",Table1[[#This Row],[Product Name]]," ",Table1[[#This Row],[Country]])</f>
        <v>Neal Wolfe KH 688 United States</v>
      </c>
      <c r="AF163" s="10" t="str">
        <f>LEFT(Table1[[#This Row],[Product Name]],4)</f>
        <v>KH 6</v>
      </c>
    </row>
    <row r="164" spans="1:32" ht="12.75" customHeight="1" x14ac:dyDescent="0.2">
      <c r="A164" s="18">
        <v>6406</v>
      </c>
      <c r="B164" s="25">
        <v>45539</v>
      </c>
      <c r="C164" s="10" t="s">
        <v>37</v>
      </c>
      <c r="D164" s="36">
        <v>0.02</v>
      </c>
      <c r="E164" s="28">
        <v>16.48</v>
      </c>
      <c r="F164" s="32">
        <v>1.99</v>
      </c>
      <c r="G164" s="25">
        <v>1413</v>
      </c>
      <c r="H164" s="10" t="s">
        <v>1471</v>
      </c>
      <c r="I164" s="10" t="s">
        <v>27</v>
      </c>
      <c r="J164" s="10" t="s">
        <v>28</v>
      </c>
      <c r="K164" s="10" t="s">
        <v>77</v>
      </c>
      <c r="L164" s="10" t="s">
        <v>180</v>
      </c>
      <c r="M164" s="10" t="s">
        <v>51</v>
      </c>
      <c r="N164" s="9" t="s">
        <v>1472</v>
      </c>
      <c r="O164" s="22">
        <v>0.42</v>
      </c>
      <c r="P164" s="10" t="s">
        <v>33</v>
      </c>
      <c r="Q164" s="10" t="s">
        <v>53</v>
      </c>
      <c r="R164" s="10" t="s">
        <v>193</v>
      </c>
      <c r="S164" s="10" t="s">
        <v>194</v>
      </c>
      <c r="T164" s="25">
        <v>2113</v>
      </c>
      <c r="U164" s="11">
        <v>42037</v>
      </c>
      <c r="V164" s="25">
        <f>YEAR(Table1[[#This Row],[Order Date]])</f>
        <v>2015</v>
      </c>
      <c r="W164" s="25">
        <f>MONTH(Table1[[#This Row],[Order Date]])</f>
        <v>2</v>
      </c>
      <c r="X164" s="25">
        <f>DAY(Table1[[#This Row],[Order Date]])</f>
        <v>2</v>
      </c>
      <c r="Y164" s="11">
        <v>42039</v>
      </c>
      <c r="Z164" s="25">
        <f>DATEDIF(Table1[[#This Row],[Order Date]],Table1[[#This Row],[Ship Date]],"D")</f>
        <v>2</v>
      </c>
      <c r="AA164" s="25">
        <v>69.61</v>
      </c>
      <c r="AB164" s="10">
        <v>27</v>
      </c>
      <c r="AC164" s="12">
        <v>484.56</v>
      </c>
      <c r="AD164" s="10" t="str">
        <f>IF(Table1[[#This Row],[Profit]]&gt;0,"Profit","loss")</f>
        <v>Profit</v>
      </c>
      <c r="AE164" s="10" t="str">
        <f>_xlfn.CONCAT(Table1[[#This Row],[Customer Name]]," ",Table1[[#This Row],[Product Name]]," ",Table1[[#This Row],[Country]])</f>
        <v>Pamela Wiley Maxell DVD-RAM Discs United States</v>
      </c>
      <c r="AF164" s="10" t="str">
        <f>LEFT(Table1[[#This Row],[Product Name]],4)</f>
        <v>Maxe</v>
      </c>
    </row>
    <row r="165" spans="1:32" ht="12.75" customHeight="1" x14ac:dyDescent="0.2">
      <c r="A165" s="18">
        <v>6443</v>
      </c>
      <c r="B165" s="25">
        <v>45824</v>
      </c>
      <c r="C165" s="10" t="s">
        <v>37</v>
      </c>
      <c r="D165" s="36">
        <v>0.08</v>
      </c>
      <c r="E165" s="28">
        <v>140.81</v>
      </c>
      <c r="F165" s="32">
        <v>24.49</v>
      </c>
      <c r="G165" s="25">
        <v>1106</v>
      </c>
      <c r="H165" s="10" t="s">
        <v>1205</v>
      </c>
      <c r="I165" s="10" t="s">
        <v>49</v>
      </c>
      <c r="J165" s="10" t="s">
        <v>114</v>
      </c>
      <c r="K165" s="10" t="s">
        <v>41</v>
      </c>
      <c r="L165" s="10" t="s">
        <v>42</v>
      </c>
      <c r="M165" s="10" t="s">
        <v>236</v>
      </c>
      <c r="N165" s="9" t="s">
        <v>1207</v>
      </c>
      <c r="O165" s="22">
        <v>0.56999999999999995</v>
      </c>
      <c r="P165" s="10" t="s">
        <v>33</v>
      </c>
      <c r="Q165" s="10" t="s">
        <v>61</v>
      </c>
      <c r="R165" s="10" t="s">
        <v>130</v>
      </c>
      <c r="S165" s="10" t="s">
        <v>787</v>
      </c>
      <c r="T165" s="25">
        <v>75220</v>
      </c>
      <c r="U165" s="11">
        <v>42161</v>
      </c>
      <c r="V165" s="25">
        <f>YEAR(Table1[[#This Row],[Order Date]])</f>
        <v>2015</v>
      </c>
      <c r="W165" s="25">
        <f>MONTH(Table1[[#This Row],[Order Date]])</f>
        <v>6</v>
      </c>
      <c r="X165" s="25">
        <f>DAY(Table1[[#This Row],[Order Date]])</f>
        <v>6</v>
      </c>
      <c r="Y165" s="11">
        <v>42163</v>
      </c>
      <c r="Z165" s="25">
        <f>DATEDIF(Table1[[#This Row],[Order Date]],Table1[[#This Row],[Ship Date]],"D")</f>
        <v>2</v>
      </c>
      <c r="AA165" s="25">
        <v>1232.79</v>
      </c>
      <c r="AB165" s="10">
        <v>81</v>
      </c>
      <c r="AC165" s="12">
        <v>11272.77</v>
      </c>
      <c r="AD165" s="10" t="str">
        <f>IF(Table1[[#This Row],[Profit]]&gt;0,"Profit","loss")</f>
        <v>Profit</v>
      </c>
      <c r="AE165" s="10" t="str">
        <f>_xlfn.CONCAT(Table1[[#This Row],[Customer Name]]," ",Table1[[#This Row],[Product Name]]," ",Table1[[#This Row],[Country]])</f>
        <v>Maxine Collier Grady Hon Olson Stacker Stools United States</v>
      </c>
      <c r="AF165" s="10" t="str">
        <f>LEFT(Table1[[#This Row],[Product Name]],4)</f>
        <v xml:space="preserve">Hon </v>
      </c>
    </row>
    <row r="166" spans="1:32" ht="12.75" customHeight="1" x14ac:dyDescent="0.2">
      <c r="A166" s="18">
        <v>6525</v>
      </c>
      <c r="B166" s="25">
        <v>46436</v>
      </c>
      <c r="C166" s="10" t="s">
        <v>106</v>
      </c>
      <c r="D166" s="36">
        <v>0</v>
      </c>
      <c r="E166" s="28">
        <v>35.99</v>
      </c>
      <c r="F166" s="32">
        <v>0.99</v>
      </c>
      <c r="G166" s="25">
        <v>2548</v>
      </c>
      <c r="H166" s="10" t="s">
        <v>2384</v>
      </c>
      <c r="I166" s="10" t="s">
        <v>49</v>
      </c>
      <c r="J166" s="10" t="s">
        <v>58</v>
      </c>
      <c r="K166" s="10" t="s">
        <v>77</v>
      </c>
      <c r="L166" s="10" t="s">
        <v>78</v>
      </c>
      <c r="M166" s="10" t="s">
        <v>51</v>
      </c>
      <c r="N166" s="9" t="s">
        <v>2385</v>
      </c>
      <c r="O166" s="22">
        <v>0.35</v>
      </c>
      <c r="P166" s="10" t="s">
        <v>33</v>
      </c>
      <c r="Q166" s="10" t="s">
        <v>34</v>
      </c>
      <c r="R166" s="10" t="s">
        <v>45</v>
      </c>
      <c r="S166" s="10" t="s">
        <v>663</v>
      </c>
      <c r="T166" s="25">
        <v>90068</v>
      </c>
      <c r="U166" s="11">
        <v>42098</v>
      </c>
      <c r="V166" s="25">
        <f>YEAR(Table1[[#This Row],[Order Date]])</f>
        <v>2015</v>
      </c>
      <c r="W166" s="25">
        <f>MONTH(Table1[[#This Row],[Order Date]])</f>
        <v>4</v>
      </c>
      <c r="X166" s="25">
        <f>DAY(Table1[[#This Row],[Order Date]])</f>
        <v>4</v>
      </c>
      <c r="Y166" s="11">
        <v>42105</v>
      </c>
      <c r="Z166" s="25">
        <f>DATEDIF(Table1[[#This Row],[Order Date]],Table1[[#This Row],[Ship Date]],"D")</f>
        <v>7</v>
      </c>
      <c r="AA166" s="25">
        <v>840.05099999999993</v>
      </c>
      <c r="AB166" s="10">
        <v>46</v>
      </c>
      <c r="AC166" s="12">
        <v>1477.57</v>
      </c>
      <c r="AD166" s="10" t="str">
        <f>IF(Table1[[#This Row],[Profit]]&gt;0,"Profit","loss")</f>
        <v>Profit</v>
      </c>
      <c r="AE166" s="10" t="str">
        <f>_xlfn.CONCAT(Table1[[#This Row],[Customer Name]]," ",Table1[[#This Row],[Product Name]]," ",Table1[[#This Row],[Country]])</f>
        <v>Wayne Bass Accessory31 United States</v>
      </c>
      <c r="AF166" s="10" t="str">
        <f>LEFT(Table1[[#This Row],[Product Name]],4)</f>
        <v>Acce</v>
      </c>
    </row>
    <row r="167" spans="1:32" ht="12.75" customHeight="1" x14ac:dyDescent="0.2">
      <c r="A167" s="18">
        <v>6581</v>
      </c>
      <c r="B167" s="25">
        <v>46853</v>
      </c>
      <c r="C167" s="10" t="s">
        <v>106</v>
      </c>
      <c r="D167" s="36">
        <v>0.03</v>
      </c>
      <c r="E167" s="28">
        <v>256.99</v>
      </c>
      <c r="F167" s="32">
        <v>11.25</v>
      </c>
      <c r="G167" s="25">
        <v>1246</v>
      </c>
      <c r="H167" s="10" t="s">
        <v>1334</v>
      </c>
      <c r="I167" s="10" t="s">
        <v>49</v>
      </c>
      <c r="J167" s="10" t="s">
        <v>40</v>
      </c>
      <c r="K167" s="10" t="s">
        <v>77</v>
      </c>
      <c r="L167" s="10" t="s">
        <v>180</v>
      </c>
      <c r="M167" s="10" t="s">
        <v>59</v>
      </c>
      <c r="N167" s="9" t="s">
        <v>1336</v>
      </c>
      <c r="O167" s="22">
        <v>0.51</v>
      </c>
      <c r="P167" s="10" t="s">
        <v>33</v>
      </c>
      <c r="Q167" s="10" t="s">
        <v>53</v>
      </c>
      <c r="R167" s="10" t="s">
        <v>71</v>
      </c>
      <c r="S167" s="10" t="s">
        <v>90</v>
      </c>
      <c r="T167" s="25">
        <v>10009</v>
      </c>
      <c r="U167" s="11">
        <v>42146</v>
      </c>
      <c r="V167" s="25">
        <f>YEAR(Table1[[#This Row],[Order Date]])</f>
        <v>2015</v>
      </c>
      <c r="W167" s="25">
        <f>MONTH(Table1[[#This Row],[Order Date]])</f>
        <v>5</v>
      </c>
      <c r="X167" s="25">
        <f>DAY(Table1[[#This Row],[Order Date]])</f>
        <v>22</v>
      </c>
      <c r="Y167" s="11">
        <v>42146</v>
      </c>
      <c r="Z167" s="25">
        <f>DATEDIF(Table1[[#This Row],[Order Date]],Table1[[#This Row],[Ship Date]],"D")</f>
        <v>0</v>
      </c>
      <c r="AA167" s="25">
        <v>1489.8</v>
      </c>
      <c r="AB167" s="10">
        <v>32</v>
      </c>
      <c r="AC167" s="12">
        <v>8216.2800000000007</v>
      </c>
      <c r="AD167" s="10" t="str">
        <f>IF(Table1[[#This Row],[Profit]]&gt;0,"Profit","loss")</f>
        <v>Profit</v>
      </c>
      <c r="AE167" s="10" t="str">
        <f>_xlfn.CONCAT(Table1[[#This Row],[Customer Name]]," ",Table1[[#This Row],[Product Name]]," ",Table1[[#This Row],[Country]])</f>
        <v>Lois Hansen Hayes Optima 56K V.90 Internal Voice Modem United States</v>
      </c>
      <c r="AF167" s="10" t="str">
        <f>LEFT(Table1[[#This Row],[Product Name]],4)</f>
        <v>Haye</v>
      </c>
    </row>
    <row r="168" spans="1:32" ht="12.75" customHeight="1" x14ac:dyDescent="0.2">
      <c r="A168" s="18">
        <v>6585</v>
      </c>
      <c r="B168" s="25">
        <v>46884</v>
      </c>
      <c r="C168" s="10" t="s">
        <v>56</v>
      </c>
      <c r="D168" s="36">
        <v>0.1</v>
      </c>
      <c r="E168" s="28">
        <v>7.64</v>
      </c>
      <c r="F168" s="32">
        <v>1.39</v>
      </c>
      <c r="G168" s="25">
        <v>2618</v>
      </c>
      <c r="H168" s="10" t="s">
        <v>2437</v>
      </c>
      <c r="I168" s="10" t="s">
        <v>49</v>
      </c>
      <c r="J168" s="10" t="s">
        <v>28</v>
      </c>
      <c r="K168" s="10" t="s">
        <v>29</v>
      </c>
      <c r="L168" s="10" t="s">
        <v>69</v>
      </c>
      <c r="M168" s="10" t="s">
        <v>59</v>
      </c>
      <c r="N168" s="9" t="s">
        <v>2438</v>
      </c>
      <c r="O168" s="22">
        <v>0.36</v>
      </c>
      <c r="P168" s="10" t="s">
        <v>33</v>
      </c>
      <c r="Q168" s="10" t="s">
        <v>53</v>
      </c>
      <c r="R168" s="10" t="s">
        <v>71</v>
      </c>
      <c r="S168" s="10" t="s">
        <v>90</v>
      </c>
      <c r="T168" s="25">
        <v>10004</v>
      </c>
      <c r="U168" s="11">
        <v>42021</v>
      </c>
      <c r="V168" s="25">
        <f>YEAR(Table1[[#This Row],[Order Date]])</f>
        <v>2015</v>
      </c>
      <c r="W168" s="25">
        <f>MONTH(Table1[[#This Row],[Order Date]])</f>
        <v>1</v>
      </c>
      <c r="X168" s="25">
        <f>DAY(Table1[[#This Row],[Order Date]])</f>
        <v>17</v>
      </c>
      <c r="Y168" s="11">
        <v>42023</v>
      </c>
      <c r="Z168" s="25">
        <f>DATEDIF(Table1[[#This Row],[Order Date]],Table1[[#This Row],[Ship Date]],"D")</f>
        <v>2</v>
      </c>
      <c r="AA168" s="25">
        <v>16.12</v>
      </c>
      <c r="AB168" s="10">
        <v>18</v>
      </c>
      <c r="AC168" s="12">
        <v>130.11000000000001</v>
      </c>
      <c r="AD168" s="10" t="str">
        <f>IF(Table1[[#This Row],[Profit]]&gt;0,"Profit","loss")</f>
        <v>Profit</v>
      </c>
      <c r="AE168" s="10" t="str">
        <f>_xlfn.CONCAT(Table1[[#This Row],[Customer Name]]," ",Table1[[#This Row],[Product Name]]," ",Table1[[#This Row],[Country]])</f>
        <v>Amy Hamrick Melvin Security-Tint Envelopes United States</v>
      </c>
      <c r="AF168" s="10" t="str">
        <f>LEFT(Table1[[#This Row],[Product Name]],4)</f>
        <v>Secu</v>
      </c>
    </row>
    <row r="169" spans="1:32" ht="12.75" customHeight="1" x14ac:dyDescent="0.2">
      <c r="A169" s="18">
        <v>6586</v>
      </c>
      <c r="B169" s="25">
        <v>46884</v>
      </c>
      <c r="C169" s="10" t="s">
        <v>56</v>
      </c>
      <c r="D169" s="36">
        <v>0</v>
      </c>
      <c r="E169" s="28">
        <v>125.99</v>
      </c>
      <c r="F169" s="32">
        <v>2.5</v>
      </c>
      <c r="G169" s="25">
        <v>2618</v>
      </c>
      <c r="H169" s="10" t="s">
        <v>2437</v>
      </c>
      <c r="I169" s="10" t="s">
        <v>49</v>
      </c>
      <c r="J169" s="10" t="s">
        <v>28</v>
      </c>
      <c r="K169" s="10" t="s">
        <v>77</v>
      </c>
      <c r="L169" s="10" t="s">
        <v>78</v>
      </c>
      <c r="M169" s="10" t="s">
        <v>59</v>
      </c>
      <c r="N169" s="9" t="s">
        <v>2439</v>
      </c>
      <c r="O169" s="22">
        <v>0.59</v>
      </c>
      <c r="P169" s="10" t="s">
        <v>33</v>
      </c>
      <c r="Q169" s="10" t="s">
        <v>53</v>
      </c>
      <c r="R169" s="10" t="s">
        <v>71</v>
      </c>
      <c r="S169" s="10" t="s">
        <v>90</v>
      </c>
      <c r="T169" s="25">
        <v>10004</v>
      </c>
      <c r="U169" s="11">
        <v>42021</v>
      </c>
      <c r="V169" s="25">
        <f>YEAR(Table1[[#This Row],[Order Date]])</f>
        <v>2015</v>
      </c>
      <c r="W169" s="25">
        <f>MONTH(Table1[[#This Row],[Order Date]])</f>
        <v>1</v>
      </c>
      <c r="X169" s="25">
        <f>DAY(Table1[[#This Row],[Order Date]])</f>
        <v>17</v>
      </c>
      <c r="Y169" s="11">
        <v>42023</v>
      </c>
      <c r="Z169" s="25">
        <f>DATEDIF(Table1[[#This Row],[Order Date]],Table1[[#This Row],[Ship Date]],"D")</f>
        <v>2</v>
      </c>
      <c r="AA169" s="25">
        <v>-815.90079999999989</v>
      </c>
      <c r="AB169" s="10">
        <v>3</v>
      </c>
      <c r="AC169" s="12">
        <v>337.34</v>
      </c>
      <c r="AD169" s="10" t="str">
        <f>IF(Table1[[#This Row],[Profit]]&gt;0,"Profit","loss")</f>
        <v>loss</v>
      </c>
      <c r="AE169" s="10" t="str">
        <f>_xlfn.CONCAT(Table1[[#This Row],[Customer Name]]," ",Table1[[#This Row],[Product Name]]," ",Table1[[#This Row],[Country]])</f>
        <v>Amy Hamrick Melvin 6162 United States</v>
      </c>
      <c r="AF169" s="10" t="str">
        <f>LEFT(Table1[[#This Row],[Product Name]],4)</f>
        <v>6162</v>
      </c>
    </row>
    <row r="170" spans="1:32" ht="12.75" customHeight="1" x14ac:dyDescent="0.2">
      <c r="A170" s="18">
        <v>6587</v>
      </c>
      <c r="B170" s="25">
        <v>46884</v>
      </c>
      <c r="C170" s="10" t="s">
        <v>56</v>
      </c>
      <c r="D170" s="36">
        <v>0.1</v>
      </c>
      <c r="E170" s="28">
        <v>11.55</v>
      </c>
      <c r="F170" s="32">
        <v>2.36</v>
      </c>
      <c r="G170" s="25">
        <v>2618</v>
      </c>
      <c r="H170" s="10" t="s">
        <v>2437</v>
      </c>
      <c r="I170" s="10" t="s">
        <v>49</v>
      </c>
      <c r="J170" s="10" t="s">
        <v>28</v>
      </c>
      <c r="K170" s="10" t="s">
        <v>29</v>
      </c>
      <c r="L170" s="10" t="s">
        <v>30</v>
      </c>
      <c r="M170" s="10" t="s">
        <v>31</v>
      </c>
      <c r="N170" s="9" t="s">
        <v>312</v>
      </c>
      <c r="O170" s="22">
        <v>0.55000000000000004</v>
      </c>
      <c r="P170" s="10" t="s">
        <v>33</v>
      </c>
      <c r="Q170" s="10" t="s">
        <v>53</v>
      </c>
      <c r="R170" s="10" t="s">
        <v>71</v>
      </c>
      <c r="S170" s="10" t="s">
        <v>90</v>
      </c>
      <c r="T170" s="25">
        <v>10004</v>
      </c>
      <c r="U170" s="11">
        <v>42021</v>
      </c>
      <c r="V170" s="25">
        <f>YEAR(Table1[[#This Row],[Order Date]])</f>
        <v>2015</v>
      </c>
      <c r="W170" s="25">
        <f>MONTH(Table1[[#This Row],[Order Date]])</f>
        <v>1</v>
      </c>
      <c r="X170" s="25">
        <f>DAY(Table1[[#This Row],[Order Date]])</f>
        <v>17</v>
      </c>
      <c r="Y170" s="11">
        <v>42022</v>
      </c>
      <c r="Z170" s="25">
        <f>DATEDIF(Table1[[#This Row],[Order Date]],Table1[[#This Row],[Ship Date]],"D")</f>
        <v>1</v>
      </c>
      <c r="AA170" s="25">
        <v>15.808000000000003</v>
      </c>
      <c r="AB170" s="10">
        <v>25</v>
      </c>
      <c r="AC170" s="12">
        <v>280.43</v>
      </c>
      <c r="AD170" s="10" t="str">
        <f>IF(Table1[[#This Row],[Profit]]&gt;0,"Profit","loss")</f>
        <v>Profit</v>
      </c>
      <c r="AE170" s="10" t="str">
        <f>_xlfn.CONCAT(Table1[[#This Row],[Customer Name]]," ",Table1[[#This Row],[Product Name]]," ",Table1[[#This Row],[Country]])</f>
        <v>Amy Hamrick Melvin Newell 309 United States</v>
      </c>
      <c r="AF170" s="10" t="str">
        <f>LEFT(Table1[[#This Row],[Product Name]],4)</f>
        <v>Newe</v>
      </c>
    </row>
    <row r="171" spans="1:32" ht="12.75" customHeight="1" x14ac:dyDescent="0.2">
      <c r="A171" s="18">
        <v>6621</v>
      </c>
      <c r="B171" s="25">
        <v>47108</v>
      </c>
      <c r="C171" s="10" t="s">
        <v>37</v>
      </c>
      <c r="D171" s="36">
        <v>7.0000000000000007E-2</v>
      </c>
      <c r="E171" s="28">
        <v>18.649999999999999</v>
      </c>
      <c r="F171" s="32">
        <v>3.77</v>
      </c>
      <c r="G171" s="25">
        <v>1821</v>
      </c>
      <c r="H171" s="10" t="s">
        <v>1812</v>
      </c>
      <c r="I171" s="10" t="s">
        <v>49</v>
      </c>
      <c r="J171" s="10" t="s">
        <v>114</v>
      </c>
      <c r="K171" s="10" t="s">
        <v>41</v>
      </c>
      <c r="L171" s="10" t="s">
        <v>50</v>
      </c>
      <c r="M171" s="10" t="s">
        <v>51</v>
      </c>
      <c r="N171" s="9" t="s">
        <v>1813</v>
      </c>
      <c r="O171" s="22">
        <v>0.39</v>
      </c>
      <c r="P171" s="10" t="s">
        <v>33</v>
      </c>
      <c r="Q171" s="10" t="s">
        <v>53</v>
      </c>
      <c r="R171" s="10" t="s">
        <v>71</v>
      </c>
      <c r="S171" s="10" t="s">
        <v>90</v>
      </c>
      <c r="T171" s="25">
        <v>10177</v>
      </c>
      <c r="U171" s="11">
        <v>42109</v>
      </c>
      <c r="V171" s="25">
        <f>YEAR(Table1[[#This Row],[Order Date]])</f>
        <v>2015</v>
      </c>
      <c r="W171" s="25">
        <f>MONTH(Table1[[#This Row],[Order Date]])</f>
        <v>4</v>
      </c>
      <c r="X171" s="25">
        <f>DAY(Table1[[#This Row],[Order Date]])</f>
        <v>15</v>
      </c>
      <c r="Y171" s="11">
        <v>42110</v>
      </c>
      <c r="Z171" s="25">
        <f>DATEDIF(Table1[[#This Row],[Order Date]],Table1[[#This Row],[Ship Date]],"D")</f>
        <v>1</v>
      </c>
      <c r="AA171" s="25">
        <v>149.72</v>
      </c>
      <c r="AB171" s="10">
        <v>34</v>
      </c>
      <c r="AC171" s="12">
        <v>643.64</v>
      </c>
      <c r="AD171" s="10" t="str">
        <f>IF(Table1[[#This Row],[Profit]]&gt;0,"Profit","loss")</f>
        <v>Profit</v>
      </c>
      <c r="AE171" s="10" t="str">
        <f>_xlfn.CONCAT(Table1[[#This Row],[Customer Name]]," ",Table1[[#This Row],[Product Name]]," ",Table1[[#This Row],[Country]])</f>
        <v>Vanessa Boyer 3M Polarizing Light Filter Sleeves United States</v>
      </c>
      <c r="AF171" s="10" t="str">
        <f>LEFT(Table1[[#This Row],[Product Name]],4)</f>
        <v>3M P</v>
      </c>
    </row>
    <row r="172" spans="1:32" ht="12.75" customHeight="1" x14ac:dyDescent="0.2">
      <c r="A172" s="18">
        <v>6622</v>
      </c>
      <c r="B172" s="25">
        <v>47108</v>
      </c>
      <c r="C172" s="10" t="s">
        <v>37</v>
      </c>
      <c r="D172" s="36">
        <v>0.06</v>
      </c>
      <c r="E172" s="28">
        <v>17.98</v>
      </c>
      <c r="F172" s="32">
        <v>8.51</v>
      </c>
      <c r="G172" s="25">
        <v>1821</v>
      </c>
      <c r="H172" s="10" t="s">
        <v>1812</v>
      </c>
      <c r="I172" s="10" t="s">
        <v>49</v>
      </c>
      <c r="J172" s="10" t="s">
        <v>114</v>
      </c>
      <c r="K172" s="10" t="s">
        <v>77</v>
      </c>
      <c r="L172" s="10" t="s">
        <v>85</v>
      </c>
      <c r="M172" s="10" t="s">
        <v>86</v>
      </c>
      <c r="N172" s="9" t="s">
        <v>104</v>
      </c>
      <c r="O172" s="22">
        <v>0.4</v>
      </c>
      <c r="P172" s="10" t="s">
        <v>33</v>
      </c>
      <c r="Q172" s="10" t="s">
        <v>53</v>
      </c>
      <c r="R172" s="10" t="s">
        <v>71</v>
      </c>
      <c r="S172" s="10" t="s">
        <v>90</v>
      </c>
      <c r="T172" s="25">
        <v>10177</v>
      </c>
      <c r="U172" s="11">
        <v>42109</v>
      </c>
      <c r="V172" s="25">
        <f>YEAR(Table1[[#This Row],[Order Date]])</f>
        <v>2015</v>
      </c>
      <c r="W172" s="25">
        <f>MONTH(Table1[[#This Row],[Order Date]])</f>
        <v>4</v>
      </c>
      <c r="X172" s="25">
        <f>DAY(Table1[[#This Row],[Order Date]])</f>
        <v>15</v>
      </c>
      <c r="Y172" s="11">
        <v>42111</v>
      </c>
      <c r="Z172" s="25">
        <f>DATEDIF(Table1[[#This Row],[Order Date]],Table1[[#This Row],[Ship Date]],"D")</f>
        <v>2</v>
      </c>
      <c r="AA172" s="25">
        <v>-52.492319999999999</v>
      </c>
      <c r="AB172" s="10">
        <v>13</v>
      </c>
      <c r="AC172" s="12">
        <v>244.31</v>
      </c>
      <c r="AD172" s="10" t="str">
        <f>IF(Table1[[#This Row],[Profit]]&gt;0,"Profit","loss")</f>
        <v>loss</v>
      </c>
      <c r="AE172" s="10" t="str">
        <f>_xlfn.CONCAT(Table1[[#This Row],[Customer Name]]," ",Table1[[#This Row],[Product Name]]," ",Table1[[#This Row],[Country]])</f>
        <v>Vanessa Boyer Canon P1-DHIII Palm Printing Calculator United States</v>
      </c>
      <c r="AF172" s="10" t="str">
        <f>LEFT(Table1[[#This Row],[Product Name]],4)</f>
        <v>Cano</v>
      </c>
    </row>
    <row r="173" spans="1:32" ht="12.75" customHeight="1" x14ac:dyDescent="0.2">
      <c r="A173" s="18">
        <v>6623</v>
      </c>
      <c r="B173" s="25">
        <v>47108</v>
      </c>
      <c r="C173" s="10" t="s">
        <v>37</v>
      </c>
      <c r="D173" s="36">
        <v>0.1</v>
      </c>
      <c r="E173" s="28">
        <v>9.99</v>
      </c>
      <c r="F173" s="32">
        <v>4.78</v>
      </c>
      <c r="G173" s="25">
        <v>1821</v>
      </c>
      <c r="H173" s="10" t="s">
        <v>1812</v>
      </c>
      <c r="I173" s="10" t="s">
        <v>27</v>
      </c>
      <c r="J173" s="10" t="s">
        <v>114</v>
      </c>
      <c r="K173" s="10" t="s">
        <v>29</v>
      </c>
      <c r="L173" s="10" t="s">
        <v>93</v>
      </c>
      <c r="M173" s="10" t="s">
        <v>59</v>
      </c>
      <c r="N173" s="9" t="s">
        <v>1811</v>
      </c>
      <c r="O173" s="22">
        <v>0.4</v>
      </c>
      <c r="P173" s="10" t="s">
        <v>33</v>
      </c>
      <c r="Q173" s="10" t="s">
        <v>53</v>
      </c>
      <c r="R173" s="10" t="s">
        <v>71</v>
      </c>
      <c r="S173" s="10" t="s">
        <v>90</v>
      </c>
      <c r="T173" s="25">
        <v>10177</v>
      </c>
      <c r="U173" s="11">
        <v>42109</v>
      </c>
      <c r="V173" s="25">
        <f>YEAR(Table1[[#This Row],[Order Date]])</f>
        <v>2015</v>
      </c>
      <c r="W173" s="25">
        <f>MONTH(Table1[[#This Row],[Order Date]])</f>
        <v>4</v>
      </c>
      <c r="X173" s="25">
        <f>DAY(Table1[[#This Row],[Order Date]])</f>
        <v>15</v>
      </c>
      <c r="Y173" s="11">
        <v>42112</v>
      </c>
      <c r="Z173" s="25">
        <f>DATEDIF(Table1[[#This Row],[Order Date]],Table1[[#This Row],[Ship Date]],"D")</f>
        <v>3</v>
      </c>
      <c r="AA173" s="25">
        <v>7.9599999999999991</v>
      </c>
      <c r="AB173" s="10">
        <v>47</v>
      </c>
      <c r="AC173" s="12">
        <v>466.58</v>
      </c>
      <c r="AD173" s="10" t="str">
        <f>IF(Table1[[#This Row],[Profit]]&gt;0,"Profit","loss")</f>
        <v>Profit</v>
      </c>
      <c r="AE173" s="10" t="str">
        <f>_xlfn.CONCAT(Table1[[#This Row],[Customer Name]]," ",Table1[[#This Row],[Product Name]]," ",Table1[[#This Row],[Country]])</f>
        <v>Vanessa Boyer Xerox 1896 United States</v>
      </c>
      <c r="AF173" s="10" t="str">
        <f>LEFT(Table1[[#This Row],[Product Name]],4)</f>
        <v>Xero</v>
      </c>
    </row>
    <row r="174" spans="1:32" ht="12.75" customHeight="1" x14ac:dyDescent="0.2">
      <c r="A174" s="18">
        <v>6624</v>
      </c>
      <c r="B174" s="25">
        <v>47108</v>
      </c>
      <c r="C174" s="10" t="s">
        <v>37</v>
      </c>
      <c r="D174" s="36">
        <v>0.08</v>
      </c>
      <c r="E174" s="28">
        <v>175.99</v>
      </c>
      <c r="F174" s="32">
        <v>8.99</v>
      </c>
      <c r="G174" s="25">
        <v>1821</v>
      </c>
      <c r="H174" s="10" t="s">
        <v>1812</v>
      </c>
      <c r="I174" s="10" t="s">
        <v>27</v>
      </c>
      <c r="J174" s="10" t="s">
        <v>114</v>
      </c>
      <c r="K174" s="10" t="s">
        <v>77</v>
      </c>
      <c r="L174" s="10" t="s">
        <v>78</v>
      </c>
      <c r="M174" s="10" t="s">
        <v>59</v>
      </c>
      <c r="N174" s="9" t="s">
        <v>168</v>
      </c>
      <c r="O174" s="22">
        <v>0.56999999999999995</v>
      </c>
      <c r="P174" s="10" t="s">
        <v>33</v>
      </c>
      <c r="Q174" s="10" t="s">
        <v>53</v>
      </c>
      <c r="R174" s="10" t="s">
        <v>71</v>
      </c>
      <c r="S174" s="10" t="s">
        <v>90</v>
      </c>
      <c r="T174" s="25">
        <v>10177</v>
      </c>
      <c r="U174" s="11">
        <v>42109</v>
      </c>
      <c r="V174" s="25">
        <f>YEAR(Table1[[#This Row],[Order Date]])</f>
        <v>2015</v>
      </c>
      <c r="W174" s="25">
        <f>MONTH(Table1[[#This Row],[Order Date]])</f>
        <v>4</v>
      </c>
      <c r="X174" s="25">
        <f>DAY(Table1[[#This Row],[Order Date]])</f>
        <v>15</v>
      </c>
      <c r="Y174" s="11">
        <v>42110</v>
      </c>
      <c r="Z174" s="25">
        <f>DATEDIF(Table1[[#This Row],[Order Date]],Table1[[#This Row],[Ship Date]],"D")</f>
        <v>1</v>
      </c>
      <c r="AA174" s="25">
        <v>-459.08280000000002</v>
      </c>
      <c r="AB174" s="10">
        <v>16</v>
      </c>
      <c r="AC174" s="12">
        <v>2290.69</v>
      </c>
      <c r="AD174" s="10" t="str">
        <f>IF(Table1[[#This Row],[Profit]]&gt;0,"Profit","loss")</f>
        <v>loss</v>
      </c>
      <c r="AE174" s="10" t="str">
        <f>_xlfn.CONCAT(Table1[[#This Row],[Customer Name]]," ",Table1[[#This Row],[Product Name]]," ",Table1[[#This Row],[Country]])</f>
        <v>Vanessa Boyer 2180 United States</v>
      </c>
      <c r="AF174" s="10" t="str">
        <f>LEFT(Table1[[#This Row],[Product Name]],4)</f>
        <v>2180</v>
      </c>
    </row>
    <row r="175" spans="1:32" ht="12.75" customHeight="1" x14ac:dyDescent="0.2">
      <c r="A175" s="18">
        <v>6673</v>
      </c>
      <c r="B175" s="25">
        <v>47493</v>
      </c>
      <c r="C175" s="10" t="s">
        <v>47</v>
      </c>
      <c r="D175" s="36">
        <v>7.0000000000000007E-2</v>
      </c>
      <c r="E175" s="28">
        <v>270.98</v>
      </c>
      <c r="F175" s="32">
        <v>50</v>
      </c>
      <c r="G175" s="25">
        <v>2303</v>
      </c>
      <c r="H175" s="10" t="s">
        <v>2191</v>
      </c>
      <c r="I175" s="10" t="s">
        <v>39</v>
      </c>
      <c r="J175" s="10" t="s">
        <v>28</v>
      </c>
      <c r="K175" s="10" t="s">
        <v>41</v>
      </c>
      <c r="L175" s="10" t="s">
        <v>42</v>
      </c>
      <c r="M175" s="10" t="s">
        <v>43</v>
      </c>
      <c r="N175" s="9" t="s">
        <v>2188</v>
      </c>
      <c r="O175" s="22">
        <v>0.77</v>
      </c>
      <c r="P175" s="10" t="s">
        <v>33</v>
      </c>
      <c r="Q175" s="10" t="s">
        <v>53</v>
      </c>
      <c r="R175" s="10" t="s">
        <v>71</v>
      </c>
      <c r="S175" s="10" t="s">
        <v>90</v>
      </c>
      <c r="T175" s="25">
        <v>10011</v>
      </c>
      <c r="U175" s="11">
        <v>42046</v>
      </c>
      <c r="V175" s="25">
        <f>YEAR(Table1[[#This Row],[Order Date]])</f>
        <v>2015</v>
      </c>
      <c r="W175" s="25">
        <f>MONTH(Table1[[#This Row],[Order Date]])</f>
        <v>2</v>
      </c>
      <c r="X175" s="25">
        <f>DAY(Table1[[#This Row],[Order Date]])</f>
        <v>11</v>
      </c>
      <c r="Y175" s="11">
        <v>42048</v>
      </c>
      <c r="Z175" s="25">
        <f>DATEDIF(Table1[[#This Row],[Order Date]],Table1[[#This Row],[Ship Date]],"D")</f>
        <v>2</v>
      </c>
      <c r="AA175" s="25">
        <v>-96.05</v>
      </c>
      <c r="AB175" s="10">
        <v>36</v>
      </c>
      <c r="AC175" s="12">
        <v>9757.48</v>
      </c>
      <c r="AD175" s="10" t="str">
        <f>IF(Table1[[#This Row],[Profit]]&gt;0,"Profit","loss")</f>
        <v>loss</v>
      </c>
      <c r="AE175" s="10" t="str">
        <f>_xlfn.CONCAT(Table1[[#This Row],[Customer Name]]," ",Table1[[#This Row],[Product Name]]," ",Table1[[#This Row],[Country]])</f>
        <v>Joe Baldwin Global Enterprise Series Seating High-Back Swivel/Tilt Chairs United States</v>
      </c>
      <c r="AF175" s="10" t="str">
        <f>LEFT(Table1[[#This Row],[Product Name]],4)</f>
        <v>Glob</v>
      </c>
    </row>
    <row r="176" spans="1:32" ht="12.75" customHeight="1" x14ac:dyDescent="0.2">
      <c r="A176" s="18">
        <v>6711</v>
      </c>
      <c r="B176" s="25">
        <v>47813</v>
      </c>
      <c r="C176" s="10" t="s">
        <v>25</v>
      </c>
      <c r="D176" s="36">
        <v>0</v>
      </c>
      <c r="E176" s="28">
        <v>6.68</v>
      </c>
      <c r="F176" s="32">
        <v>5.66</v>
      </c>
      <c r="G176" s="25">
        <v>1044</v>
      </c>
      <c r="H176" s="10" t="s">
        <v>1161</v>
      </c>
      <c r="I176" s="10" t="s">
        <v>49</v>
      </c>
      <c r="J176" s="10" t="s">
        <v>40</v>
      </c>
      <c r="K176" s="10" t="s">
        <v>29</v>
      </c>
      <c r="L176" s="10" t="s">
        <v>93</v>
      </c>
      <c r="M176" s="10" t="s">
        <v>59</v>
      </c>
      <c r="N176" s="9" t="s">
        <v>1164</v>
      </c>
      <c r="O176" s="22">
        <v>0.37</v>
      </c>
      <c r="P176" s="10" t="s">
        <v>33</v>
      </c>
      <c r="Q176" s="10" t="s">
        <v>34</v>
      </c>
      <c r="R176" s="10" t="s">
        <v>45</v>
      </c>
      <c r="S176" s="10" t="s">
        <v>663</v>
      </c>
      <c r="T176" s="25">
        <v>90004</v>
      </c>
      <c r="U176" s="11">
        <v>42062</v>
      </c>
      <c r="V176" s="25">
        <f>YEAR(Table1[[#This Row],[Order Date]])</f>
        <v>2015</v>
      </c>
      <c r="W176" s="25">
        <f>MONTH(Table1[[#This Row],[Order Date]])</f>
        <v>2</v>
      </c>
      <c r="X176" s="25">
        <f>DAY(Table1[[#This Row],[Order Date]])</f>
        <v>27</v>
      </c>
      <c r="Y176" s="11">
        <v>42063</v>
      </c>
      <c r="Z176" s="25">
        <f>DATEDIF(Table1[[#This Row],[Order Date]],Table1[[#This Row],[Ship Date]],"D")</f>
        <v>1</v>
      </c>
      <c r="AA176" s="25">
        <v>-76.94</v>
      </c>
      <c r="AB176" s="10">
        <v>90</v>
      </c>
      <c r="AC176" s="12">
        <v>617.4</v>
      </c>
      <c r="AD176" s="10" t="str">
        <f>IF(Table1[[#This Row],[Profit]]&gt;0,"Profit","loss")</f>
        <v>loss</v>
      </c>
      <c r="AE176" s="10" t="str">
        <f>_xlfn.CONCAT(Table1[[#This Row],[Customer Name]]," ",Table1[[#This Row],[Product Name]]," ",Table1[[#This Row],[Country]])</f>
        <v>Erin Ballard Xerox 1923 United States</v>
      </c>
      <c r="AF176" s="10" t="str">
        <f>LEFT(Table1[[#This Row],[Product Name]],4)</f>
        <v>Xero</v>
      </c>
    </row>
    <row r="177" spans="1:32" ht="12.75" customHeight="1" x14ac:dyDescent="0.2">
      <c r="A177" s="18">
        <v>6776</v>
      </c>
      <c r="B177" s="25">
        <v>48257</v>
      </c>
      <c r="C177" s="10" t="s">
        <v>106</v>
      </c>
      <c r="D177" s="36">
        <v>0.02</v>
      </c>
      <c r="E177" s="28">
        <v>4.57</v>
      </c>
      <c r="F177" s="32">
        <v>5.42</v>
      </c>
      <c r="G177" s="25">
        <v>667</v>
      </c>
      <c r="H177" s="10" t="s">
        <v>786</v>
      </c>
      <c r="I177" s="10" t="s">
        <v>49</v>
      </c>
      <c r="J177" s="10" t="s">
        <v>28</v>
      </c>
      <c r="K177" s="10" t="s">
        <v>29</v>
      </c>
      <c r="L177" s="10" t="s">
        <v>109</v>
      </c>
      <c r="M177" s="10" t="s">
        <v>59</v>
      </c>
      <c r="N177" s="9" t="s">
        <v>784</v>
      </c>
      <c r="O177" s="22">
        <v>0.37</v>
      </c>
      <c r="P177" s="10" t="s">
        <v>33</v>
      </c>
      <c r="Q177" s="10" t="s">
        <v>61</v>
      </c>
      <c r="R177" s="10" t="s">
        <v>130</v>
      </c>
      <c r="S177" s="10" t="s">
        <v>787</v>
      </c>
      <c r="T177" s="25">
        <v>75203</v>
      </c>
      <c r="U177" s="11">
        <v>42116</v>
      </c>
      <c r="V177" s="25">
        <f>YEAR(Table1[[#This Row],[Order Date]])</f>
        <v>2015</v>
      </c>
      <c r="W177" s="25">
        <f>MONTH(Table1[[#This Row],[Order Date]])</f>
        <v>4</v>
      </c>
      <c r="X177" s="25">
        <f>DAY(Table1[[#This Row],[Order Date]])</f>
        <v>22</v>
      </c>
      <c r="Y177" s="11">
        <v>42120</v>
      </c>
      <c r="Z177" s="25">
        <f>DATEDIF(Table1[[#This Row],[Order Date]],Table1[[#This Row],[Ship Date]],"D")</f>
        <v>4</v>
      </c>
      <c r="AA177" s="25">
        <v>-124.28049999999999</v>
      </c>
      <c r="AB177" s="10">
        <v>45</v>
      </c>
      <c r="AC177" s="12">
        <v>221.06</v>
      </c>
      <c r="AD177" s="10" t="str">
        <f>IF(Table1[[#This Row],[Profit]]&gt;0,"Profit","loss")</f>
        <v>loss</v>
      </c>
      <c r="AE177" s="10" t="str">
        <f>_xlfn.CONCAT(Table1[[#This Row],[Customer Name]]," ",Table1[[#This Row],[Product Name]]," ",Table1[[#This Row],[Country]])</f>
        <v>Allison Kirby Newell® 3-Hole Punched Plastic Slotted Magazine Holders for Binders United States</v>
      </c>
      <c r="AF177" s="10" t="str">
        <f>LEFT(Table1[[#This Row],[Product Name]],4)</f>
        <v>Newe</v>
      </c>
    </row>
    <row r="178" spans="1:32" ht="12.75" customHeight="1" x14ac:dyDescent="0.2">
      <c r="A178" s="18">
        <v>6807</v>
      </c>
      <c r="B178" s="25">
        <v>48483</v>
      </c>
      <c r="C178" s="10" t="s">
        <v>47</v>
      </c>
      <c r="D178" s="36">
        <v>0</v>
      </c>
      <c r="E178" s="28">
        <v>2.21</v>
      </c>
      <c r="F178" s="32">
        <v>1</v>
      </c>
      <c r="G178" s="25">
        <v>3079</v>
      </c>
      <c r="H178" s="10" t="s">
        <v>2779</v>
      </c>
      <c r="I178" s="10" t="s">
        <v>27</v>
      </c>
      <c r="J178" s="10" t="s">
        <v>58</v>
      </c>
      <c r="K178" s="10" t="s">
        <v>29</v>
      </c>
      <c r="L178" s="10" t="s">
        <v>30</v>
      </c>
      <c r="M178" s="10" t="s">
        <v>31</v>
      </c>
      <c r="N178" s="9" t="s">
        <v>2780</v>
      </c>
      <c r="O178" s="22">
        <v>0.38</v>
      </c>
      <c r="P178" s="10" t="s">
        <v>33</v>
      </c>
      <c r="Q178" s="10" t="s">
        <v>53</v>
      </c>
      <c r="R178" s="10" t="s">
        <v>234</v>
      </c>
      <c r="S178" s="10" t="s">
        <v>1319</v>
      </c>
      <c r="T178" s="25">
        <v>19112</v>
      </c>
      <c r="U178" s="11">
        <v>42165</v>
      </c>
      <c r="V178" s="25">
        <f>YEAR(Table1[[#This Row],[Order Date]])</f>
        <v>2015</v>
      </c>
      <c r="W178" s="25">
        <f>MONTH(Table1[[#This Row],[Order Date]])</f>
        <v>6</v>
      </c>
      <c r="X178" s="25">
        <f>DAY(Table1[[#This Row],[Order Date]])</f>
        <v>10</v>
      </c>
      <c r="Y178" s="11">
        <v>42166</v>
      </c>
      <c r="Z178" s="25">
        <f>DATEDIF(Table1[[#This Row],[Order Date]],Table1[[#This Row],[Ship Date]],"D")</f>
        <v>1</v>
      </c>
      <c r="AA178" s="25">
        <v>10.01</v>
      </c>
      <c r="AB178" s="10">
        <v>33</v>
      </c>
      <c r="AC178" s="12">
        <v>87.18</v>
      </c>
      <c r="AD178" s="10" t="str">
        <f>IF(Table1[[#This Row],[Profit]]&gt;0,"Profit","loss")</f>
        <v>Profit</v>
      </c>
      <c r="AE178" s="10" t="str">
        <f>_xlfn.CONCAT(Table1[[#This Row],[Customer Name]]," ",Table1[[#This Row],[Product Name]]," ",Table1[[#This Row],[Country]])</f>
        <v>Andrew Levine Quartet Alpha® White Chalk, 12/Pack United States</v>
      </c>
      <c r="AF178" s="10" t="str">
        <f>LEFT(Table1[[#This Row],[Product Name]],4)</f>
        <v>Quar</v>
      </c>
    </row>
    <row r="179" spans="1:32" ht="12.75" customHeight="1" x14ac:dyDescent="0.2">
      <c r="A179" s="18">
        <v>6856</v>
      </c>
      <c r="B179" s="25">
        <v>48836</v>
      </c>
      <c r="C179" s="10" t="s">
        <v>47</v>
      </c>
      <c r="D179" s="36">
        <v>0.09</v>
      </c>
      <c r="E179" s="28">
        <v>348.21</v>
      </c>
      <c r="F179" s="32">
        <v>40.19</v>
      </c>
      <c r="G179" s="25">
        <v>2491</v>
      </c>
      <c r="H179" s="10" t="s">
        <v>2342</v>
      </c>
      <c r="I179" s="10" t="s">
        <v>39</v>
      </c>
      <c r="J179" s="10" t="s">
        <v>40</v>
      </c>
      <c r="K179" s="10" t="s">
        <v>41</v>
      </c>
      <c r="L179" s="10" t="s">
        <v>152</v>
      </c>
      <c r="M179" s="10" t="s">
        <v>121</v>
      </c>
      <c r="N179" s="9" t="s">
        <v>1572</v>
      </c>
      <c r="O179" s="22">
        <v>0.62</v>
      </c>
      <c r="P179" s="10" t="s">
        <v>33</v>
      </c>
      <c r="Q179" s="10" t="s">
        <v>34</v>
      </c>
      <c r="R179" s="10" t="s">
        <v>45</v>
      </c>
      <c r="S179" s="10" t="s">
        <v>663</v>
      </c>
      <c r="T179" s="25">
        <v>90045</v>
      </c>
      <c r="U179" s="11">
        <v>42049</v>
      </c>
      <c r="V179" s="25">
        <f>YEAR(Table1[[#This Row],[Order Date]])</f>
        <v>2015</v>
      </c>
      <c r="W179" s="25">
        <f>MONTH(Table1[[#This Row],[Order Date]])</f>
        <v>2</v>
      </c>
      <c r="X179" s="25">
        <f>DAY(Table1[[#This Row],[Order Date]])</f>
        <v>14</v>
      </c>
      <c r="Y179" s="11">
        <v>42051</v>
      </c>
      <c r="Z179" s="25">
        <f>DATEDIF(Table1[[#This Row],[Order Date]],Table1[[#This Row],[Ship Date]],"D")</f>
        <v>2</v>
      </c>
      <c r="AA179" s="25">
        <v>-93.849999999999909</v>
      </c>
      <c r="AB179" s="10">
        <v>8</v>
      </c>
      <c r="AC179" s="12">
        <v>2651.21</v>
      </c>
      <c r="AD179" s="10" t="str">
        <f>IF(Table1[[#This Row],[Profit]]&gt;0,"Profit","loss")</f>
        <v>loss</v>
      </c>
      <c r="AE179" s="10" t="str">
        <f>_xlfn.CONCAT(Table1[[#This Row],[Customer Name]]," ",Table1[[#This Row],[Product Name]]," ",Table1[[#This Row],[Country]])</f>
        <v>Sean N Boyer Bretford CR4500 Series Slim Rectangular Table United States</v>
      </c>
      <c r="AF179" s="10" t="str">
        <f>LEFT(Table1[[#This Row],[Product Name]],4)</f>
        <v>Bret</v>
      </c>
    </row>
    <row r="180" spans="1:32" ht="12.75" customHeight="1" x14ac:dyDescent="0.2">
      <c r="A180" s="18">
        <v>6891</v>
      </c>
      <c r="B180" s="25">
        <v>49125</v>
      </c>
      <c r="C180" s="10" t="s">
        <v>37</v>
      </c>
      <c r="D180" s="36">
        <v>0.05</v>
      </c>
      <c r="E180" s="28">
        <v>5.78</v>
      </c>
      <c r="F180" s="32">
        <v>7.64</v>
      </c>
      <c r="G180" s="25">
        <v>1129</v>
      </c>
      <c r="H180" s="10" t="s">
        <v>1236</v>
      </c>
      <c r="I180" s="10" t="s">
        <v>27</v>
      </c>
      <c r="J180" s="10" t="s">
        <v>28</v>
      </c>
      <c r="K180" s="10" t="s">
        <v>29</v>
      </c>
      <c r="L180" s="10" t="s">
        <v>93</v>
      </c>
      <c r="M180" s="10" t="s">
        <v>59</v>
      </c>
      <c r="N180" s="9" t="s">
        <v>1238</v>
      </c>
      <c r="O180" s="22">
        <v>0.36</v>
      </c>
      <c r="P180" s="10" t="s">
        <v>33</v>
      </c>
      <c r="Q180" s="10" t="s">
        <v>53</v>
      </c>
      <c r="R180" s="10" t="s">
        <v>193</v>
      </c>
      <c r="S180" s="10" t="s">
        <v>194</v>
      </c>
      <c r="T180" s="25">
        <v>2118</v>
      </c>
      <c r="U180" s="11">
        <v>42092</v>
      </c>
      <c r="V180" s="25">
        <f>YEAR(Table1[[#This Row],[Order Date]])</f>
        <v>2015</v>
      </c>
      <c r="W180" s="25">
        <f>MONTH(Table1[[#This Row],[Order Date]])</f>
        <v>3</v>
      </c>
      <c r="X180" s="25">
        <f>DAY(Table1[[#This Row],[Order Date]])</f>
        <v>29</v>
      </c>
      <c r="Y180" s="11">
        <v>42094</v>
      </c>
      <c r="Z180" s="25">
        <f>DATEDIF(Table1[[#This Row],[Order Date]],Table1[[#This Row],[Ship Date]],"D")</f>
        <v>2</v>
      </c>
      <c r="AA180" s="25">
        <v>-116.05</v>
      </c>
      <c r="AB180" s="10">
        <v>29</v>
      </c>
      <c r="AC180" s="12">
        <v>177.41</v>
      </c>
      <c r="AD180" s="10" t="str">
        <f>IF(Table1[[#This Row],[Profit]]&gt;0,"Profit","loss")</f>
        <v>loss</v>
      </c>
      <c r="AE180" s="10" t="str">
        <f>_xlfn.CONCAT(Table1[[#This Row],[Customer Name]]," ",Table1[[#This Row],[Product Name]]," ",Table1[[#This Row],[Country]])</f>
        <v>Pam Patton HP Office Recycled Paper (20Lb. and 87 Bright) United States</v>
      </c>
      <c r="AF180" s="10" t="str">
        <f>LEFT(Table1[[#This Row],[Product Name]],4)</f>
        <v>HP O</v>
      </c>
    </row>
    <row r="181" spans="1:32" ht="12.75" customHeight="1" x14ac:dyDescent="0.2">
      <c r="A181" s="18">
        <v>7096</v>
      </c>
      <c r="B181" s="25">
        <v>50656</v>
      </c>
      <c r="C181" s="10" t="s">
        <v>47</v>
      </c>
      <c r="D181" s="36">
        <v>0.01</v>
      </c>
      <c r="E181" s="28">
        <v>500.98</v>
      </c>
      <c r="F181" s="32">
        <v>56</v>
      </c>
      <c r="G181" s="25">
        <v>2571</v>
      </c>
      <c r="H181" s="10" t="s">
        <v>2405</v>
      </c>
      <c r="I181" s="10" t="s">
        <v>39</v>
      </c>
      <c r="J181" s="10" t="s">
        <v>114</v>
      </c>
      <c r="K181" s="10" t="s">
        <v>41</v>
      </c>
      <c r="L181" s="10" t="s">
        <v>42</v>
      </c>
      <c r="M181" s="10" t="s">
        <v>43</v>
      </c>
      <c r="N181" s="9" t="s">
        <v>44</v>
      </c>
      <c r="O181" s="22">
        <v>0.6</v>
      </c>
      <c r="P181" s="10" t="s">
        <v>33</v>
      </c>
      <c r="Q181" s="10" t="s">
        <v>53</v>
      </c>
      <c r="R181" s="10" t="s">
        <v>71</v>
      </c>
      <c r="S181" s="10" t="s">
        <v>90</v>
      </c>
      <c r="T181" s="25">
        <v>10165</v>
      </c>
      <c r="U181" s="11">
        <v>42119</v>
      </c>
      <c r="V181" s="25">
        <f>YEAR(Table1[[#This Row],[Order Date]])</f>
        <v>2015</v>
      </c>
      <c r="W181" s="25">
        <f>MONTH(Table1[[#This Row],[Order Date]])</f>
        <v>4</v>
      </c>
      <c r="X181" s="25">
        <f>DAY(Table1[[#This Row],[Order Date]])</f>
        <v>25</v>
      </c>
      <c r="Y181" s="11">
        <v>42120</v>
      </c>
      <c r="Z181" s="25">
        <f>DATEDIF(Table1[[#This Row],[Order Date]],Table1[[#This Row],[Ship Date]],"D")</f>
        <v>1</v>
      </c>
      <c r="AA181" s="25">
        <v>4260.1120000000001</v>
      </c>
      <c r="AB181" s="10">
        <v>56</v>
      </c>
      <c r="AC181" s="12">
        <v>29718.53</v>
      </c>
      <c r="AD181" s="10" t="str">
        <f>IF(Table1[[#This Row],[Profit]]&gt;0,"Profit","loss")</f>
        <v>Profit</v>
      </c>
      <c r="AE181" s="10" t="str">
        <f>_xlfn.CONCAT(Table1[[#This Row],[Customer Name]]," ",Table1[[#This Row],[Product Name]]," ",Table1[[#This Row],[Country]])</f>
        <v>Rosemary O'Brien Global Troy™ Executive Leather Low-Back Tilter United States</v>
      </c>
      <c r="AF181" s="10" t="str">
        <f>LEFT(Table1[[#This Row],[Product Name]],4)</f>
        <v>Glob</v>
      </c>
    </row>
    <row r="182" spans="1:32" ht="12.75" customHeight="1" x14ac:dyDescent="0.2">
      <c r="A182" s="18">
        <v>7098</v>
      </c>
      <c r="B182" s="25">
        <v>50656</v>
      </c>
      <c r="C182" s="10" t="s">
        <v>47</v>
      </c>
      <c r="D182" s="36">
        <v>0.1</v>
      </c>
      <c r="E182" s="28">
        <v>7.7</v>
      </c>
      <c r="F182" s="32">
        <v>3.68</v>
      </c>
      <c r="G182" s="25">
        <v>2571</v>
      </c>
      <c r="H182" s="10" t="s">
        <v>2405</v>
      </c>
      <c r="I182" s="10" t="s">
        <v>49</v>
      </c>
      <c r="J182" s="10" t="s">
        <v>114</v>
      </c>
      <c r="K182" s="10" t="s">
        <v>41</v>
      </c>
      <c r="L182" s="10" t="s">
        <v>50</v>
      </c>
      <c r="M182" s="10" t="s">
        <v>31</v>
      </c>
      <c r="N182" s="9" t="s">
        <v>2404</v>
      </c>
      <c r="O182" s="22">
        <v>0.52</v>
      </c>
      <c r="P182" s="10" t="s">
        <v>33</v>
      </c>
      <c r="Q182" s="10" t="s">
        <v>53</v>
      </c>
      <c r="R182" s="10" t="s">
        <v>71</v>
      </c>
      <c r="S182" s="10" t="s">
        <v>90</v>
      </c>
      <c r="T182" s="25">
        <v>10165</v>
      </c>
      <c r="U182" s="11">
        <v>42119</v>
      </c>
      <c r="V182" s="25">
        <f>YEAR(Table1[[#This Row],[Order Date]])</f>
        <v>2015</v>
      </c>
      <c r="W182" s="25">
        <f>MONTH(Table1[[#This Row],[Order Date]])</f>
        <v>4</v>
      </c>
      <c r="X182" s="25">
        <f>DAY(Table1[[#This Row],[Order Date]])</f>
        <v>25</v>
      </c>
      <c r="Y182" s="11">
        <v>42120</v>
      </c>
      <c r="Z182" s="25">
        <f>DATEDIF(Table1[[#This Row],[Order Date]],Table1[[#This Row],[Ship Date]],"D")</f>
        <v>1</v>
      </c>
      <c r="AA182" s="25">
        <v>-25.14</v>
      </c>
      <c r="AB182" s="10">
        <v>27</v>
      </c>
      <c r="AC182" s="12">
        <v>197.48</v>
      </c>
      <c r="AD182" s="10" t="str">
        <f>IF(Table1[[#This Row],[Profit]]&gt;0,"Profit","loss")</f>
        <v>loss</v>
      </c>
      <c r="AE182" s="10" t="str">
        <f>_xlfn.CONCAT(Table1[[#This Row],[Customer Name]]," ",Table1[[#This Row],[Product Name]]," ",Table1[[#This Row],[Country]])</f>
        <v>Rosemary O'Brien Deflect-O® Glasstique™ Clear Desk Accessories United States</v>
      </c>
      <c r="AF182" s="10" t="str">
        <f>LEFT(Table1[[#This Row],[Product Name]],4)</f>
        <v>Defl</v>
      </c>
    </row>
    <row r="183" spans="1:32" ht="12.75" customHeight="1" x14ac:dyDescent="0.2">
      <c r="A183" s="18">
        <v>7137</v>
      </c>
      <c r="B183" s="25">
        <v>50917</v>
      </c>
      <c r="C183" s="10" t="s">
        <v>106</v>
      </c>
      <c r="D183" s="36">
        <v>0.02</v>
      </c>
      <c r="E183" s="28">
        <v>43.98</v>
      </c>
      <c r="F183" s="32">
        <v>1.99</v>
      </c>
      <c r="G183" s="25">
        <v>2882</v>
      </c>
      <c r="H183" s="10" t="s">
        <v>2632</v>
      </c>
      <c r="I183" s="10" t="s">
        <v>49</v>
      </c>
      <c r="J183" s="10" t="s">
        <v>114</v>
      </c>
      <c r="K183" s="10" t="s">
        <v>77</v>
      </c>
      <c r="L183" s="10" t="s">
        <v>180</v>
      </c>
      <c r="M183" s="10" t="s">
        <v>51</v>
      </c>
      <c r="N183" s="9" t="s">
        <v>2635</v>
      </c>
      <c r="O183" s="22">
        <v>0.44</v>
      </c>
      <c r="P183" s="10" t="s">
        <v>33</v>
      </c>
      <c r="Q183" s="10" t="s">
        <v>136</v>
      </c>
      <c r="R183" s="10" t="s">
        <v>322</v>
      </c>
      <c r="S183" s="10" t="s">
        <v>390</v>
      </c>
      <c r="T183" s="25">
        <v>28206</v>
      </c>
      <c r="U183" s="11">
        <v>42025</v>
      </c>
      <c r="V183" s="25">
        <f>YEAR(Table1[[#This Row],[Order Date]])</f>
        <v>2015</v>
      </c>
      <c r="W183" s="25">
        <f>MONTH(Table1[[#This Row],[Order Date]])</f>
        <v>1</v>
      </c>
      <c r="X183" s="25">
        <f>DAY(Table1[[#This Row],[Order Date]])</f>
        <v>21</v>
      </c>
      <c r="Y183" s="11">
        <v>42029</v>
      </c>
      <c r="Z183" s="25">
        <f>DATEDIF(Table1[[#This Row],[Order Date]],Table1[[#This Row],[Ship Date]],"D")</f>
        <v>4</v>
      </c>
      <c r="AA183" s="25">
        <v>333.76049999999998</v>
      </c>
      <c r="AB183" s="10">
        <v>40</v>
      </c>
      <c r="AC183" s="12">
        <v>1724.01</v>
      </c>
      <c r="AD183" s="10" t="str">
        <f>IF(Table1[[#This Row],[Profit]]&gt;0,"Profit","loss")</f>
        <v>Profit</v>
      </c>
      <c r="AE183" s="10" t="str">
        <f>_xlfn.CONCAT(Table1[[#This Row],[Customer Name]]," ",Table1[[#This Row],[Product Name]]," ",Table1[[#This Row],[Country]])</f>
        <v>Andrew Gonzalez Memorex 80 Minute CD-R Spindle, 100/Pack United States</v>
      </c>
      <c r="AF183" s="10" t="str">
        <f>LEFT(Table1[[#This Row],[Product Name]],4)</f>
        <v>Memo</v>
      </c>
    </row>
    <row r="184" spans="1:32" ht="12.75" customHeight="1" x14ac:dyDescent="0.2">
      <c r="A184" s="18">
        <v>7158</v>
      </c>
      <c r="B184" s="25">
        <v>51072</v>
      </c>
      <c r="C184" s="10" t="s">
        <v>47</v>
      </c>
      <c r="D184" s="36">
        <v>0</v>
      </c>
      <c r="E184" s="28">
        <v>161.55000000000001</v>
      </c>
      <c r="F184" s="32">
        <v>19.989999999999998</v>
      </c>
      <c r="G184" s="25">
        <v>198</v>
      </c>
      <c r="H184" s="10" t="s">
        <v>299</v>
      </c>
      <c r="I184" s="10" t="s">
        <v>49</v>
      </c>
      <c r="J184" s="10" t="s">
        <v>58</v>
      </c>
      <c r="K184" s="10" t="s">
        <v>29</v>
      </c>
      <c r="L184" s="10" t="s">
        <v>141</v>
      </c>
      <c r="M184" s="10" t="s">
        <v>59</v>
      </c>
      <c r="N184" s="9" t="s">
        <v>161</v>
      </c>
      <c r="O184" s="22">
        <v>0.66</v>
      </c>
      <c r="P184" s="10" t="s">
        <v>33</v>
      </c>
      <c r="Q184" s="10" t="s">
        <v>61</v>
      </c>
      <c r="R184" s="10" t="s">
        <v>300</v>
      </c>
      <c r="S184" s="10" t="s">
        <v>301</v>
      </c>
      <c r="T184" s="25">
        <v>48138</v>
      </c>
      <c r="U184" s="11">
        <v>42096</v>
      </c>
      <c r="V184" s="25">
        <f>YEAR(Table1[[#This Row],[Order Date]])</f>
        <v>2015</v>
      </c>
      <c r="W184" s="25">
        <f>MONTH(Table1[[#This Row],[Order Date]])</f>
        <v>4</v>
      </c>
      <c r="X184" s="25">
        <f>DAY(Table1[[#This Row],[Order Date]])</f>
        <v>2</v>
      </c>
      <c r="Y184" s="11">
        <v>42098</v>
      </c>
      <c r="Z184" s="25">
        <f>DATEDIF(Table1[[#This Row],[Order Date]],Table1[[#This Row],[Ship Date]],"D")</f>
        <v>2</v>
      </c>
      <c r="AA184" s="25">
        <v>1014.9200000000001</v>
      </c>
      <c r="AB184" s="10">
        <v>77</v>
      </c>
      <c r="AC184" s="12">
        <v>12599.55</v>
      </c>
      <c r="AD184" s="10" t="str">
        <f>IF(Table1[[#This Row],[Profit]]&gt;0,"Profit","loss")</f>
        <v>Profit</v>
      </c>
      <c r="AE184" s="10" t="str">
        <f>_xlfn.CONCAT(Table1[[#This Row],[Customer Name]]," ",Table1[[#This Row],[Product Name]]," ",Table1[[#This Row],[Country]])</f>
        <v>Leroy Blanchard Fellowes Super Stor/Drawer® Files United States</v>
      </c>
      <c r="AF184" s="10" t="str">
        <f>LEFT(Table1[[#This Row],[Product Name]],4)</f>
        <v>Fell</v>
      </c>
    </row>
    <row r="185" spans="1:32" ht="12.75" customHeight="1" x14ac:dyDescent="0.2">
      <c r="A185" s="18">
        <v>7452</v>
      </c>
      <c r="B185" s="25">
        <v>53153</v>
      </c>
      <c r="C185" s="10" t="s">
        <v>47</v>
      </c>
      <c r="D185" s="36">
        <v>0.1</v>
      </c>
      <c r="E185" s="28">
        <v>20.27</v>
      </c>
      <c r="F185" s="32">
        <v>3.99</v>
      </c>
      <c r="G185" s="25">
        <v>2618</v>
      </c>
      <c r="H185" s="10" t="s">
        <v>2437</v>
      </c>
      <c r="I185" s="10" t="s">
        <v>49</v>
      </c>
      <c r="J185" s="10" t="s">
        <v>28</v>
      </c>
      <c r="K185" s="10" t="s">
        <v>29</v>
      </c>
      <c r="L185" s="10" t="s">
        <v>257</v>
      </c>
      <c r="M185" s="10" t="s">
        <v>59</v>
      </c>
      <c r="N185" s="9" t="s">
        <v>1514</v>
      </c>
      <c r="O185" s="22">
        <v>0.56999999999999995</v>
      </c>
      <c r="P185" s="10" t="s">
        <v>33</v>
      </c>
      <c r="Q185" s="10" t="s">
        <v>53</v>
      </c>
      <c r="R185" s="10" t="s">
        <v>71</v>
      </c>
      <c r="S185" s="10" t="s">
        <v>90</v>
      </c>
      <c r="T185" s="25">
        <v>10004</v>
      </c>
      <c r="U185" s="11">
        <v>42086</v>
      </c>
      <c r="V185" s="25">
        <f>YEAR(Table1[[#This Row],[Order Date]])</f>
        <v>2015</v>
      </c>
      <c r="W185" s="25">
        <f>MONTH(Table1[[#This Row],[Order Date]])</f>
        <v>3</v>
      </c>
      <c r="X185" s="25">
        <f>DAY(Table1[[#This Row],[Order Date]])</f>
        <v>23</v>
      </c>
      <c r="Y185" s="11">
        <v>42087</v>
      </c>
      <c r="Z185" s="25">
        <f>DATEDIF(Table1[[#This Row],[Order Date]],Table1[[#This Row],[Ship Date]],"D")</f>
        <v>1</v>
      </c>
      <c r="AA185" s="25">
        <v>84.05</v>
      </c>
      <c r="AB185" s="10">
        <v>53</v>
      </c>
      <c r="AC185" s="12">
        <v>1051.52</v>
      </c>
      <c r="AD185" s="10" t="str">
        <f>IF(Table1[[#This Row],[Profit]]&gt;0,"Profit","loss")</f>
        <v>Profit</v>
      </c>
      <c r="AE185" s="10" t="str">
        <f>_xlfn.CONCAT(Table1[[#This Row],[Customer Name]]," ",Table1[[#This Row],[Product Name]]," ",Table1[[#This Row],[Country]])</f>
        <v>Amy Hamrick Melvin Fellowes Mighty 8 Compact Surge Protector United States</v>
      </c>
      <c r="AF185" s="10" t="str">
        <f>LEFT(Table1[[#This Row],[Product Name]],4)</f>
        <v>Fell</v>
      </c>
    </row>
    <row r="186" spans="1:32" ht="12.75" customHeight="1" x14ac:dyDescent="0.2">
      <c r="A186" s="18">
        <v>7480</v>
      </c>
      <c r="B186" s="25">
        <v>53410</v>
      </c>
      <c r="C186" s="10" t="s">
        <v>47</v>
      </c>
      <c r="D186" s="36">
        <v>0.08</v>
      </c>
      <c r="E186" s="28">
        <v>14.81</v>
      </c>
      <c r="F186" s="32">
        <v>13.32</v>
      </c>
      <c r="G186" s="25">
        <v>698</v>
      </c>
      <c r="H186" s="10" t="s">
        <v>834</v>
      </c>
      <c r="I186" s="10" t="s">
        <v>49</v>
      </c>
      <c r="J186" s="10" t="s">
        <v>28</v>
      </c>
      <c r="K186" s="10" t="s">
        <v>29</v>
      </c>
      <c r="L186" s="10" t="s">
        <v>257</v>
      </c>
      <c r="M186" s="10" t="s">
        <v>59</v>
      </c>
      <c r="N186" s="9" t="s">
        <v>833</v>
      </c>
      <c r="O186" s="22">
        <v>0.43</v>
      </c>
      <c r="P186" s="10" t="s">
        <v>33</v>
      </c>
      <c r="Q186" s="10" t="s">
        <v>34</v>
      </c>
      <c r="R186" s="10" t="s">
        <v>35</v>
      </c>
      <c r="S186" s="10" t="s">
        <v>209</v>
      </c>
      <c r="T186" s="25">
        <v>98105</v>
      </c>
      <c r="U186" s="11">
        <v>42042</v>
      </c>
      <c r="V186" s="25">
        <f>YEAR(Table1[[#This Row],[Order Date]])</f>
        <v>2015</v>
      </c>
      <c r="W186" s="25">
        <f>MONTH(Table1[[#This Row],[Order Date]])</f>
        <v>2</v>
      </c>
      <c r="X186" s="25">
        <f>DAY(Table1[[#This Row],[Order Date]])</f>
        <v>7</v>
      </c>
      <c r="Y186" s="11">
        <v>42044</v>
      </c>
      <c r="Z186" s="25">
        <f>DATEDIF(Table1[[#This Row],[Order Date]],Table1[[#This Row],[Ship Date]],"D")</f>
        <v>2</v>
      </c>
      <c r="AA186" s="25">
        <v>-253.11</v>
      </c>
      <c r="AB186" s="10">
        <v>79</v>
      </c>
      <c r="AC186" s="12">
        <v>1154.1199999999999</v>
      </c>
      <c r="AD186" s="10" t="str">
        <f>IF(Table1[[#This Row],[Profit]]&gt;0,"Profit","loss")</f>
        <v>loss</v>
      </c>
      <c r="AE186" s="10" t="str">
        <f>_xlfn.CONCAT(Table1[[#This Row],[Customer Name]]," ",Table1[[#This Row],[Product Name]]," ",Table1[[#This Row],[Country]])</f>
        <v>Nelson Hensley Holmes Replacement Filter for HEPA Air Cleaner, Large Room United States</v>
      </c>
      <c r="AF186" s="10" t="str">
        <f>LEFT(Table1[[#This Row],[Product Name]],4)</f>
        <v>Holm</v>
      </c>
    </row>
    <row r="187" spans="1:32" ht="12.75" customHeight="1" x14ac:dyDescent="0.2">
      <c r="A187" s="18">
        <v>7489</v>
      </c>
      <c r="B187" s="25">
        <v>53476</v>
      </c>
      <c r="C187" s="10" t="s">
        <v>37</v>
      </c>
      <c r="D187" s="36">
        <v>0.04</v>
      </c>
      <c r="E187" s="28">
        <v>35.44</v>
      </c>
      <c r="F187" s="32">
        <v>5.09</v>
      </c>
      <c r="G187" s="25">
        <v>3079</v>
      </c>
      <c r="H187" s="10" t="s">
        <v>2779</v>
      </c>
      <c r="I187" s="10" t="s">
        <v>49</v>
      </c>
      <c r="J187" s="10" t="s">
        <v>58</v>
      </c>
      <c r="K187" s="10" t="s">
        <v>29</v>
      </c>
      <c r="L187" s="10" t="s">
        <v>93</v>
      </c>
      <c r="M187" s="10" t="s">
        <v>59</v>
      </c>
      <c r="N187" s="9" t="s">
        <v>2777</v>
      </c>
      <c r="O187" s="22">
        <v>0.38</v>
      </c>
      <c r="P187" s="10" t="s">
        <v>33</v>
      </c>
      <c r="Q187" s="10" t="s">
        <v>53</v>
      </c>
      <c r="R187" s="10" t="s">
        <v>234</v>
      </c>
      <c r="S187" s="10" t="s">
        <v>1319</v>
      </c>
      <c r="T187" s="25">
        <v>19112</v>
      </c>
      <c r="U187" s="11">
        <v>42166</v>
      </c>
      <c r="V187" s="25">
        <f>YEAR(Table1[[#This Row],[Order Date]])</f>
        <v>2015</v>
      </c>
      <c r="W187" s="25">
        <f>MONTH(Table1[[#This Row],[Order Date]])</f>
        <v>6</v>
      </c>
      <c r="X187" s="25">
        <f>DAY(Table1[[#This Row],[Order Date]])</f>
        <v>11</v>
      </c>
      <c r="Y187" s="11">
        <v>42166</v>
      </c>
      <c r="Z187" s="25">
        <f>DATEDIF(Table1[[#This Row],[Order Date]],Table1[[#This Row],[Ship Date]],"D")</f>
        <v>0</v>
      </c>
      <c r="AA187" s="25">
        <v>150.72</v>
      </c>
      <c r="AB187" s="10">
        <v>21</v>
      </c>
      <c r="AC187" s="12">
        <v>722.1</v>
      </c>
      <c r="AD187" s="10" t="str">
        <f>IF(Table1[[#This Row],[Profit]]&gt;0,"Profit","loss")</f>
        <v>Profit</v>
      </c>
      <c r="AE187" s="10" t="str">
        <f>_xlfn.CONCAT(Table1[[#This Row],[Customer Name]]," ",Table1[[#This Row],[Product Name]]," ",Table1[[#This Row],[Country]])</f>
        <v>Andrew Levine Xerox 1932 United States</v>
      </c>
      <c r="AF187" s="10" t="str">
        <f>LEFT(Table1[[#This Row],[Product Name]],4)</f>
        <v>Xero</v>
      </c>
    </row>
    <row r="188" spans="1:32" ht="12.75" customHeight="1" x14ac:dyDescent="0.2">
      <c r="A188" s="18">
        <v>7490</v>
      </c>
      <c r="B188" s="25">
        <v>53476</v>
      </c>
      <c r="C188" s="10" t="s">
        <v>37</v>
      </c>
      <c r="D188" s="36">
        <v>0.08</v>
      </c>
      <c r="E188" s="28">
        <v>3.98</v>
      </c>
      <c r="F188" s="32">
        <v>0.7</v>
      </c>
      <c r="G188" s="25">
        <v>3079</v>
      </c>
      <c r="H188" s="10" t="s">
        <v>2779</v>
      </c>
      <c r="I188" s="10" t="s">
        <v>49</v>
      </c>
      <c r="J188" s="10" t="s">
        <v>58</v>
      </c>
      <c r="K188" s="10" t="s">
        <v>29</v>
      </c>
      <c r="L188" s="10" t="s">
        <v>30</v>
      </c>
      <c r="M188" s="10" t="s">
        <v>31</v>
      </c>
      <c r="N188" s="9" t="s">
        <v>2740</v>
      </c>
      <c r="O188" s="22">
        <v>0.52</v>
      </c>
      <c r="P188" s="10" t="s">
        <v>33</v>
      </c>
      <c r="Q188" s="10" t="s">
        <v>53</v>
      </c>
      <c r="R188" s="10" t="s">
        <v>234</v>
      </c>
      <c r="S188" s="10" t="s">
        <v>1319</v>
      </c>
      <c r="T188" s="25">
        <v>19112</v>
      </c>
      <c r="U188" s="11">
        <v>42166</v>
      </c>
      <c r="V188" s="25">
        <f>YEAR(Table1[[#This Row],[Order Date]])</f>
        <v>2015</v>
      </c>
      <c r="W188" s="25">
        <f>MONTH(Table1[[#This Row],[Order Date]])</f>
        <v>6</v>
      </c>
      <c r="X188" s="25">
        <f>DAY(Table1[[#This Row],[Order Date]])</f>
        <v>11</v>
      </c>
      <c r="Y188" s="11">
        <v>42169</v>
      </c>
      <c r="Z188" s="25">
        <f>DATEDIF(Table1[[#This Row],[Order Date]],Table1[[#This Row],[Ship Date]],"D")</f>
        <v>3</v>
      </c>
      <c r="AA188" s="25">
        <v>19.420000000000002</v>
      </c>
      <c r="AB188" s="10">
        <v>36</v>
      </c>
      <c r="AC188" s="12">
        <v>140.78</v>
      </c>
      <c r="AD188" s="10" t="str">
        <f>IF(Table1[[#This Row],[Profit]]&gt;0,"Profit","loss")</f>
        <v>Profit</v>
      </c>
      <c r="AE188" s="10" t="str">
        <f>_xlfn.CONCAT(Table1[[#This Row],[Customer Name]]," ",Table1[[#This Row],[Product Name]]," ",Table1[[#This Row],[Country]])</f>
        <v>Andrew Levine 4009® Highlighters by Sanford United States</v>
      </c>
      <c r="AF188" s="10" t="str">
        <f>LEFT(Table1[[#This Row],[Product Name]],4)</f>
        <v>4009</v>
      </c>
    </row>
    <row r="189" spans="1:32" ht="12.75" customHeight="1" x14ac:dyDescent="0.2">
      <c r="A189" s="18">
        <v>7491</v>
      </c>
      <c r="B189" s="25">
        <v>53476</v>
      </c>
      <c r="C189" s="10" t="s">
        <v>37</v>
      </c>
      <c r="D189" s="36">
        <v>0.01</v>
      </c>
      <c r="E189" s="28">
        <v>1.76</v>
      </c>
      <c r="F189" s="32">
        <v>0.7</v>
      </c>
      <c r="G189" s="25">
        <v>3079</v>
      </c>
      <c r="H189" s="10" t="s">
        <v>2779</v>
      </c>
      <c r="I189" s="10" t="s">
        <v>49</v>
      </c>
      <c r="J189" s="10" t="s">
        <v>58</v>
      </c>
      <c r="K189" s="10" t="s">
        <v>29</v>
      </c>
      <c r="L189" s="10" t="s">
        <v>30</v>
      </c>
      <c r="M189" s="10" t="s">
        <v>31</v>
      </c>
      <c r="N189" s="9" t="s">
        <v>127</v>
      </c>
      <c r="O189" s="22">
        <v>0.56000000000000005</v>
      </c>
      <c r="P189" s="10" t="s">
        <v>33</v>
      </c>
      <c r="Q189" s="10" t="s">
        <v>53</v>
      </c>
      <c r="R189" s="10" t="s">
        <v>234</v>
      </c>
      <c r="S189" s="10" t="s">
        <v>1319</v>
      </c>
      <c r="T189" s="25">
        <v>19112</v>
      </c>
      <c r="U189" s="11">
        <v>42166</v>
      </c>
      <c r="V189" s="25">
        <f>YEAR(Table1[[#This Row],[Order Date]])</f>
        <v>2015</v>
      </c>
      <c r="W189" s="25">
        <f>MONTH(Table1[[#This Row],[Order Date]])</f>
        <v>6</v>
      </c>
      <c r="X189" s="25">
        <f>DAY(Table1[[#This Row],[Order Date]])</f>
        <v>11</v>
      </c>
      <c r="Y189" s="11">
        <v>42167</v>
      </c>
      <c r="Z189" s="25">
        <f>DATEDIF(Table1[[#This Row],[Order Date]],Table1[[#This Row],[Ship Date]],"D")</f>
        <v>1</v>
      </c>
      <c r="AA189" s="25">
        <v>3.13</v>
      </c>
      <c r="AB189" s="10">
        <v>71</v>
      </c>
      <c r="AC189" s="12">
        <v>129.72</v>
      </c>
      <c r="AD189" s="10" t="str">
        <f>IF(Table1[[#This Row],[Profit]]&gt;0,"Profit","loss")</f>
        <v>Profit</v>
      </c>
      <c r="AE189" s="10" t="str">
        <f>_xlfn.CONCAT(Table1[[#This Row],[Customer Name]]," ",Table1[[#This Row],[Product Name]]," ",Table1[[#This Row],[Country]])</f>
        <v>Andrew Levine Newell 310 United States</v>
      </c>
      <c r="AF189" s="10" t="str">
        <f>LEFT(Table1[[#This Row],[Product Name]],4)</f>
        <v>Newe</v>
      </c>
    </row>
    <row r="190" spans="1:32" ht="12.75" customHeight="1" x14ac:dyDescent="0.2">
      <c r="A190" s="18">
        <v>7492</v>
      </c>
      <c r="B190" s="25">
        <v>53476</v>
      </c>
      <c r="C190" s="10" t="s">
        <v>37</v>
      </c>
      <c r="D190" s="36">
        <v>0.01</v>
      </c>
      <c r="E190" s="28">
        <v>193.17</v>
      </c>
      <c r="F190" s="32">
        <v>19.989999999999998</v>
      </c>
      <c r="G190" s="25">
        <v>3079</v>
      </c>
      <c r="H190" s="10" t="s">
        <v>2779</v>
      </c>
      <c r="I190" s="10" t="s">
        <v>27</v>
      </c>
      <c r="J190" s="10" t="s">
        <v>58</v>
      </c>
      <c r="K190" s="10" t="s">
        <v>29</v>
      </c>
      <c r="L190" s="10" t="s">
        <v>141</v>
      </c>
      <c r="M190" s="10" t="s">
        <v>59</v>
      </c>
      <c r="N190" s="9" t="s">
        <v>1523</v>
      </c>
      <c r="O190" s="22">
        <v>0.71</v>
      </c>
      <c r="P190" s="10" t="s">
        <v>33</v>
      </c>
      <c r="Q190" s="10" t="s">
        <v>53</v>
      </c>
      <c r="R190" s="10" t="s">
        <v>234</v>
      </c>
      <c r="S190" s="10" t="s">
        <v>1319</v>
      </c>
      <c r="T190" s="25">
        <v>19112</v>
      </c>
      <c r="U190" s="11">
        <v>42166</v>
      </c>
      <c r="V190" s="25">
        <f>YEAR(Table1[[#This Row],[Order Date]])</f>
        <v>2015</v>
      </c>
      <c r="W190" s="25">
        <f>MONTH(Table1[[#This Row],[Order Date]])</f>
        <v>6</v>
      </c>
      <c r="X190" s="25">
        <f>DAY(Table1[[#This Row],[Order Date]])</f>
        <v>11</v>
      </c>
      <c r="Y190" s="11">
        <v>42166</v>
      </c>
      <c r="Z190" s="25">
        <f>DATEDIF(Table1[[#This Row],[Order Date]],Table1[[#This Row],[Ship Date]],"D")</f>
        <v>0</v>
      </c>
      <c r="AA190" s="25">
        <v>1141.07</v>
      </c>
      <c r="AB190" s="10">
        <v>63</v>
      </c>
      <c r="AC190" s="12">
        <v>12190.98</v>
      </c>
      <c r="AD190" s="10" t="str">
        <f>IF(Table1[[#This Row],[Profit]]&gt;0,"Profit","loss")</f>
        <v>Profit</v>
      </c>
      <c r="AE190" s="10" t="str">
        <f>_xlfn.CONCAT(Table1[[#This Row],[Customer Name]]," ",Table1[[#This Row],[Product Name]]," ",Table1[[#This Row],[Country]])</f>
        <v>Andrew Levine Fellowes Staxonsteel® Drawer Files United States</v>
      </c>
      <c r="AF190" s="10" t="str">
        <f>LEFT(Table1[[#This Row],[Product Name]],4)</f>
        <v>Fell</v>
      </c>
    </row>
    <row r="191" spans="1:32" ht="12.75" customHeight="1" x14ac:dyDescent="0.2">
      <c r="A191" s="18">
        <v>7544</v>
      </c>
      <c r="B191" s="25">
        <v>53953</v>
      </c>
      <c r="C191" s="10" t="s">
        <v>37</v>
      </c>
      <c r="D191" s="36">
        <v>7.0000000000000007E-2</v>
      </c>
      <c r="E191" s="28">
        <v>8.9499999999999993</v>
      </c>
      <c r="F191" s="32">
        <v>2.0099999999999998</v>
      </c>
      <c r="G191" s="25">
        <v>1481</v>
      </c>
      <c r="H191" s="10" t="s">
        <v>1518</v>
      </c>
      <c r="I191" s="10" t="s">
        <v>49</v>
      </c>
      <c r="J191" s="10" t="s">
        <v>28</v>
      </c>
      <c r="K191" s="10" t="s">
        <v>29</v>
      </c>
      <c r="L191" s="10" t="s">
        <v>93</v>
      </c>
      <c r="M191" s="10" t="s">
        <v>31</v>
      </c>
      <c r="N191" s="9" t="s">
        <v>1519</v>
      </c>
      <c r="O191" s="22">
        <v>0.39</v>
      </c>
      <c r="P191" s="10" t="s">
        <v>33</v>
      </c>
      <c r="Q191" s="10" t="s">
        <v>34</v>
      </c>
      <c r="R191" s="10" t="s">
        <v>45</v>
      </c>
      <c r="S191" s="10" t="s">
        <v>663</v>
      </c>
      <c r="T191" s="25">
        <v>90049</v>
      </c>
      <c r="U191" s="11">
        <v>42090</v>
      </c>
      <c r="V191" s="25">
        <f>YEAR(Table1[[#This Row],[Order Date]])</f>
        <v>2015</v>
      </c>
      <c r="W191" s="25">
        <f>MONTH(Table1[[#This Row],[Order Date]])</f>
        <v>3</v>
      </c>
      <c r="X191" s="25">
        <f>DAY(Table1[[#This Row],[Order Date]])</f>
        <v>27</v>
      </c>
      <c r="Y191" s="11">
        <v>42091</v>
      </c>
      <c r="Z191" s="25">
        <f>DATEDIF(Table1[[#This Row],[Order Date]],Table1[[#This Row],[Ship Date]],"D")</f>
        <v>1</v>
      </c>
      <c r="AA191" s="25">
        <v>91.73</v>
      </c>
      <c r="AB191" s="10">
        <v>36</v>
      </c>
      <c r="AC191" s="12">
        <v>307.64999999999998</v>
      </c>
      <c r="AD191" s="10" t="str">
        <f>IF(Table1[[#This Row],[Profit]]&gt;0,"Profit","loss")</f>
        <v>Profit</v>
      </c>
      <c r="AE191" s="10" t="str">
        <f>_xlfn.CONCAT(Table1[[#This Row],[Customer Name]]," ",Table1[[#This Row],[Product Name]]," ",Table1[[#This Row],[Country]])</f>
        <v>Marvin MacDonald Recycled Desk Saver Line "While You Were Out" Book, 5 1/2" X 4" United States</v>
      </c>
      <c r="AF191" s="10" t="str">
        <f>LEFT(Table1[[#This Row],[Product Name]],4)</f>
        <v>Recy</v>
      </c>
    </row>
    <row r="192" spans="1:32" ht="12.75" customHeight="1" x14ac:dyDescent="0.2">
      <c r="A192" s="18">
        <v>7599</v>
      </c>
      <c r="B192" s="25">
        <v>54369</v>
      </c>
      <c r="C192" s="10" t="s">
        <v>37</v>
      </c>
      <c r="D192" s="36">
        <v>0</v>
      </c>
      <c r="E192" s="28">
        <v>8.33</v>
      </c>
      <c r="F192" s="32">
        <v>1.99</v>
      </c>
      <c r="G192" s="25">
        <v>2878</v>
      </c>
      <c r="H192" s="10" t="s">
        <v>2629</v>
      </c>
      <c r="I192" s="10" t="s">
        <v>27</v>
      </c>
      <c r="J192" s="10" t="s">
        <v>114</v>
      </c>
      <c r="K192" s="10" t="s">
        <v>77</v>
      </c>
      <c r="L192" s="10" t="s">
        <v>180</v>
      </c>
      <c r="M192" s="10" t="s">
        <v>51</v>
      </c>
      <c r="N192" s="9" t="s">
        <v>414</v>
      </c>
      <c r="O192" s="22">
        <v>0.52</v>
      </c>
      <c r="P192" s="10" t="s">
        <v>33</v>
      </c>
      <c r="Q192" s="10" t="s">
        <v>34</v>
      </c>
      <c r="R192" s="10" t="s">
        <v>35</v>
      </c>
      <c r="S192" s="10" t="s">
        <v>209</v>
      </c>
      <c r="T192" s="25">
        <v>98107</v>
      </c>
      <c r="U192" s="11">
        <v>42065</v>
      </c>
      <c r="V192" s="25">
        <f>YEAR(Table1[[#This Row],[Order Date]])</f>
        <v>2015</v>
      </c>
      <c r="W192" s="25">
        <f>MONTH(Table1[[#This Row],[Order Date]])</f>
        <v>3</v>
      </c>
      <c r="X192" s="25">
        <f>DAY(Table1[[#This Row],[Order Date]])</f>
        <v>2</v>
      </c>
      <c r="Y192" s="11">
        <v>42067</v>
      </c>
      <c r="Z192" s="25">
        <f>DATEDIF(Table1[[#This Row],[Order Date]],Table1[[#This Row],[Ship Date]],"D")</f>
        <v>2</v>
      </c>
      <c r="AA192" s="25">
        <v>82.31</v>
      </c>
      <c r="AB192" s="10">
        <v>47</v>
      </c>
      <c r="AC192" s="12">
        <v>421.08</v>
      </c>
      <c r="AD192" s="10" t="str">
        <f>IF(Table1[[#This Row],[Profit]]&gt;0,"Profit","loss")</f>
        <v>Profit</v>
      </c>
      <c r="AE192" s="10" t="str">
        <f>_xlfn.CONCAT(Table1[[#This Row],[Customer Name]]," ",Table1[[#This Row],[Product Name]]," ",Table1[[#This Row],[Country]])</f>
        <v>Susan Carroll Berman 80 Minute Slim Jewel Case CD-R , 10/Pack - Staples United States</v>
      </c>
      <c r="AF192" s="10" t="str">
        <f>LEFT(Table1[[#This Row],[Product Name]],4)</f>
        <v>80 M</v>
      </c>
    </row>
    <row r="193" spans="1:32" ht="12.75" customHeight="1" x14ac:dyDescent="0.2">
      <c r="A193" s="18">
        <v>7628</v>
      </c>
      <c r="B193" s="25">
        <v>54567</v>
      </c>
      <c r="C193" s="10" t="s">
        <v>56</v>
      </c>
      <c r="D193" s="36">
        <v>0.09</v>
      </c>
      <c r="E193" s="28">
        <v>6.28</v>
      </c>
      <c r="F193" s="32">
        <v>5.41</v>
      </c>
      <c r="G193" s="25">
        <v>2498</v>
      </c>
      <c r="H193" s="10" t="s">
        <v>2344</v>
      </c>
      <c r="I193" s="10" t="s">
        <v>49</v>
      </c>
      <c r="J193" s="10" t="s">
        <v>58</v>
      </c>
      <c r="K193" s="10" t="s">
        <v>41</v>
      </c>
      <c r="L193" s="10" t="s">
        <v>50</v>
      </c>
      <c r="M193" s="10" t="s">
        <v>59</v>
      </c>
      <c r="N193" s="9" t="s">
        <v>1685</v>
      </c>
      <c r="O193" s="22">
        <v>0.53</v>
      </c>
      <c r="P193" s="10" t="s">
        <v>33</v>
      </c>
      <c r="Q193" s="10" t="s">
        <v>34</v>
      </c>
      <c r="R193" s="10" t="s">
        <v>45</v>
      </c>
      <c r="S193" s="10" t="s">
        <v>1732</v>
      </c>
      <c r="T193" s="25">
        <v>92024</v>
      </c>
      <c r="U193" s="11">
        <v>42037</v>
      </c>
      <c r="V193" s="25">
        <f>YEAR(Table1[[#This Row],[Order Date]])</f>
        <v>2015</v>
      </c>
      <c r="W193" s="25">
        <f>MONTH(Table1[[#This Row],[Order Date]])</f>
        <v>2</v>
      </c>
      <c r="X193" s="25">
        <f>DAY(Table1[[#This Row],[Order Date]])</f>
        <v>2</v>
      </c>
      <c r="Y193" s="11">
        <v>42039</v>
      </c>
      <c r="Z193" s="25">
        <f>DATEDIF(Table1[[#This Row],[Order Date]],Table1[[#This Row],[Ship Date]],"D")</f>
        <v>2</v>
      </c>
      <c r="AA193" s="25">
        <v>-61.59</v>
      </c>
      <c r="AB193" s="10">
        <v>56</v>
      </c>
      <c r="AC193" s="12">
        <v>355.4</v>
      </c>
      <c r="AD193" s="10" t="str">
        <f>IF(Table1[[#This Row],[Profit]]&gt;0,"Profit","loss")</f>
        <v>loss</v>
      </c>
      <c r="AE193" s="10" t="str">
        <f>_xlfn.CONCAT(Table1[[#This Row],[Customer Name]]," ",Table1[[#This Row],[Product Name]]," ",Table1[[#This Row],[Country]])</f>
        <v>Arlene Long Eldon® 200 Class™ Desk Accessories United States</v>
      </c>
      <c r="AF193" s="10" t="str">
        <f>LEFT(Table1[[#This Row],[Product Name]],4)</f>
        <v>Eldo</v>
      </c>
    </row>
    <row r="194" spans="1:32" x14ac:dyDescent="0.2">
      <c r="A194" s="18">
        <v>7632</v>
      </c>
      <c r="B194" s="25">
        <v>54595</v>
      </c>
      <c r="C194" s="10" t="s">
        <v>56</v>
      </c>
      <c r="D194" s="36">
        <v>0.09</v>
      </c>
      <c r="E194" s="28">
        <v>130.97999999999999</v>
      </c>
      <c r="F194" s="32">
        <v>30</v>
      </c>
      <c r="G194" s="25">
        <v>1217</v>
      </c>
      <c r="H194" s="10" t="s">
        <v>1314</v>
      </c>
      <c r="I194" s="10" t="s">
        <v>39</v>
      </c>
      <c r="J194" s="10" t="s">
        <v>58</v>
      </c>
      <c r="K194" s="10" t="s">
        <v>41</v>
      </c>
      <c r="L194" s="10" t="s">
        <v>42</v>
      </c>
      <c r="M194" s="10" t="s">
        <v>43</v>
      </c>
      <c r="N194" s="9" t="s">
        <v>546</v>
      </c>
      <c r="O194" s="22">
        <v>0.78</v>
      </c>
      <c r="P194" s="10" t="s">
        <v>33</v>
      </c>
      <c r="Q194" s="10" t="s">
        <v>53</v>
      </c>
      <c r="R194" s="10" t="s">
        <v>193</v>
      </c>
      <c r="S194" s="10" t="s">
        <v>194</v>
      </c>
      <c r="T194" s="25">
        <v>2112</v>
      </c>
      <c r="U194" s="11">
        <v>42122</v>
      </c>
      <c r="V194" s="25">
        <f>YEAR(Table1[[#This Row],[Order Date]])</f>
        <v>2015</v>
      </c>
      <c r="W194" s="25">
        <f>MONTH(Table1[[#This Row],[Order Date]])</f>
        <v>4</v>
      </c>
      <c r="X194" s="25">
        <f>DAY(Table1[[#This Row],[Order Date]])</f>
        <v>28</v>
      </c>
      <c r="Y194" s="11">
        <v>42125</v>
      </c>
      <c r="Z194" s="25">
        <f>DATEDIF(Table1[[#This Row],[Order Date]],Table1[[#This Row],[Ship Date]],"D")</f>
        <v>3</v>
      </c>
      <c r="AA194" s="25">
        <v>-421.76</v>
      </c>
      <c r="AB194" s="10">
        <v>41</v>
      </c>
      <c r="AC194" s="12">
        <v>5258.94</v>
      </c>
      <c r="AD194" s="10" t="str">
        <f>IF(Table1[[#This Row],[Profit]]&gt;0,"Profit","loss")</f>
        <v>loss</v>
      </c>
      <c r="AE194" s="10" t="str">
        <f>_xlfn.CONCAT(Table1[[#This Row],[Customer Name]]," ",Table1[[#This Row],[Product Name]]," ",Table1[[#This Row],[Country]])</f>
        <v>Billy Perry Browning Office Star - Contemporary Task Swivel chair with 2-way adjustable arms, Plum United States</v>
      </c>
      <c r="AF194" s="10" t="str">
        <f>LEFT(Table1[[#This Row],[Product Name]],4)</f>
        <v>Offi</v>
      </c>
    </row>
    <row r="195" spans="1:32" x14ac:dyDescent="0.2">
      <c r="A195" s="18">
        <v>7664</v>
      </c>
      <c r="B195" s="25">
        <v>54949</v>
      </c>
      <c r="C195" s="10" t="s">
        <v>106</v>
      </c>
      <c r="D195" s="36">
        <v>0.08</v>
      </c>
      <c r="E195" s="28">
        <v>6.48</v>
      </c>
      <c r="F195" s="32">
        <v>6.81</v>
      </c>
      <c r="G195" s="25">
        <v>3004</v>
      </c>
      <c r="H195" s="10" t="s">
        <v>2725</v>
      </c>
      <c r="I195" s="10" t="s">
        <v>49</v>
      </c>
      <c r="J195" s="10" t="s">
        <v>28</v>
      </c>
      <c r="K195" s="10" t="s">
        <v>29</v>
      </c>
      <c r="L195" s="10" t="s">
        <v>93</v>
      </c>
      <c r="M195" s="10" t="s">
        <v>59</v>
      </c>
      <c r="N195" s="9" t="s">
        <v>2726</v>
      </c>
      <c r="O195" s="22">
        <v>0.36</v>
      </c>
      <c r="P195" s="10" t="s">
        <v>33</v>
      </c>
      <c r="Q195" s="10" t="s">
        <v>34</v>
      </c>
      <c r="R195" s="10" t="s">
        <v>45</v>
      </c>
      <c r="S195" s="10" t="s">
        <v>663</v>
      </c>
      <c r="T195" s="25">
        <v>90049</v>
      </c>
      <c r="U195" s="11">
        <v>42045</v>
      </c>
      <c r="V195" s="25">
        <f>YEAR(Table1[[#This Row],[Order Date]])</f>
        <v>2015</v>
      </c>
      <c r="W195" s="25">
        <f>MONTH(Table1[[#This Row],[Order Date]])</f>
        <v>2</v>
      </c>
      <c r="X195" s="25">
        <f>DAY(Table1[[#This Row],[Order Date]])</f>
        <v>10</v>
      </c>
      <c r="Y195" s="11">
        <v>42050</v>
      </c>
      <c r="Z195" s="25">
        <f>DATEDIF(Table1[[#This Row],[Order Date]],Table1[[#This Row],[Ship Date]],"D")</f>
        <v>5</v>
      </c>
      <c r="AA195" s="25">
        <v>-94.59</v>
      </c>
      <c r="AB195" s="10">
        <v>58</v>
      </c>
      <c r="AC195" s="12">
        <v>382.33</v>
      </c>
      <c r="AD195" s="10" t="str">
        <f>IF(Table1[[#This Row],[Profit]]&gt;0,"Profit","loss")</f>
        <v>loss</v>
      </c>
      <c r="AE195" s="10" t="str">
        <f>_xlfn.CONCAT(Table1[[#This Row],[Customer Name]]," ",Table1[[#This Row],[Product Name]]," ",Table1[[#This Row],[Country]])</f>
        <v>Maurice Everett Xerox 1930 United States</v>
      </c>
      <c r="AF195" s="10" t="str">
        <f>LEFT(Table1[[#This Row],[Product Name]],4)</f>
        <v>Xero</v>
      </c>
    </row>
    <row r="196" spans="1:32" x14ac:dyDescent="0.2">
      <c r="A196" s="18">
        <v>7665</v>
      </c>
      <c r="B196" s="25">
        <v>54949</v>
      </c>
      <c r="C196" s="10" t="s">
        <v>106</v>
      </c>
      <c r="D196" s="36">
        <v>0.09</v>
      </c>
      <c r="E196" s="28">
        <v>20.98</v>
      </c>
      <c r="F196" s="32">
        <v>53.03</v>
      </c>
      <c r="G196" s="25">
        <v>3004</v>
      </c>
      <c r="H196" s="10" t="s">
        <v>2725</v>
      </c>
      <c r="I196" s="10" t="s">
        <v>39</v>
      </c>
      <c r="J196" s="10" t="s">
        <v>28</v>
      </c>
      <c r="K196" s="10" t="s">
        <v>29</v>
      </c>
      <c r="L196" s="10" t="s">
        <v>141</v>
      </c>
      <c r="M196" s="10" t="s">
        <v>43</v>
      </c>
      <c r="N196" s="9" t="s">
        <v>617</v>
      </c>
      <c r="O196" s="22">
        <v>0.78</v>
      </c>
      <c r="P196" s="10" t="s">
        <v>33</v>
      </c>
      <c r="Q196" s="10" t="s">
        <v>34</v>
      </c>
      <c r="R196" s="10" t="s">
        <v>45</v>
      </c>
      <c r="S196" s="10" t="s">
        <v>663</v>
      </c>
      <c r="T196" s="25">
        <v>90049</v>
      </c>
      <c r="U196" s="11">
        <v>42045</v>
      </c>
      <c r="V196" s="25">
        <f>YEAR(Table1[[#This Row],[Order Date]])</f>
        <v>2015</v>
      </c>
      <c r="W196" s="25">
        <f>MONTH(Table1[[#This Row],[Order Date]])</f>
        <v>2</v>
      </c>
      <c r="X196" s="25">
        <f>DAY(Table1[[#This Row],[Order Date]])</f>
        <v>10</v>
      </c>
      <c r="Y196" s="11">
        <v>42052</v>
      </c>
      <c r="Z196" s="25">
        <f>DATEDIF(Table1[[#This Row],[Order Date]],Table1[[#This Row],[Ship Date]],"D")</f>
        <v>7</v>
      </c>
      <c r="AA196" s="25">
        <v>-293.74</v>
      </c>
      <c r="AB196" s="10">
        <v>13</v>
      </c>
      <c r="AC196" s="12">
        <v>356.61</v>
      </c>
      <c r="AD196" s="10" t="str">
        <f>IF(Table1[[#This Row],[Profit]]&gt;0,"Profit","loss")</f>
        <v>loss</v>
      </c>
      <c r="AE196" s="10" t="str">
        <f>_xlfn.CONCAT(Table1[[#This Row],[Customer Name]]," ",Table1[[#This Row],[Product Name]]," ",Table1[[#This Row],[Country]])</f>
        <v>Maurice Everett Tennsco Lockers, Gray United States</v>
      </c>
      <c r="AF196" s="10" t="str">
        <f>LEFT(Table1[[#This Row],[Product Name]],4)</f>
        <v>Tenn</v>
      </c>
    </row>
    <row r="197" spans="1:32" ht="12.75" customHeight="1" x14ac:dyDescent="0.2">
      <c r="A197" s="18">
        <v>7718</v>
      </c>
      <c r="B197" s="25">
        <v>55300</v>
      </c>
      <c r="C197" s="10" t="s">
        <v>25</v>
      </c>
      <c r="D197" s="36">
        <v>0.03</v>
      </c>
      <c r="E197" s="28">
        <v>4.0599999999999996</v>
      </c>
      <c r="F197" s="32">
        <v>6.89</v>
      </c>
      <c r="G197" s="25">
        <v>2882</v>
      </c>
      <c r="H197" s="10" t="s">
        <v>2632</v>
      </c>
      <c r="I197" s="10" t="s">
        <v>49</v>
      </c>
      <c r="J197" s="10" t="s">
        <v>114</v>
      </c>
      <c r="K197" s="10" t="s">
        <v>29</v>
      </c>
      <c r="L197" s="10" t="s">
        <v>257</v>
      </c>
      <c r="M197" s="10" t="s">
        <v>59</v>
      </c>
      <c r="N197" s="9" t="s">
        <v>910</v>
      </c>
      <c r="O197" s="22">
        <v>0.6</v>
      </c>
      <c r="P197" s="10" t="s">
        <v>33</v>
      </c>
      <c r="Q197" s="10" t="s">
        <v>136</v>
      </c>
      <c r="R197" s="10" t="s">
        <v>322</v>
      </c>
      <c r="S197" s="10" t="s">
        <v>390</v>
      </c>
      <c r="T197" s="25">
        <v>28206</v>
      </c>
      <c r="U197" s="11">
        <v>42055</v>
      </c>
      <c r="V197" s="25">
        <f>YEAR(Table1[[#This Row],[Order Date]])</f>
        <v>2015</v>
      </c>
      <c r="W197" s="25">
        <f>MONTH(Table1[[#This Row],[Order Date]])</f>
        <v>2</v>
      </c>
      <c r="X197" s="25">
        <f>DAY(Table1[[#This Row],[Order Date]])</f>
        <v>20</v>
      </c>
      <c r="Y197" s="11">
        <v>42057</v>
      </c>
      <c r="Z197" s="25">
        <f>DATEDIF(Table1[[#This Row],[Order Date]],Table1[[#This Row],[Ship Date]],"D")</f>
        <v>2</v>
      </c>
      <c r="AA197" s="25">
        <v>-246.27609999999999</v>
      </c>
      <c r="AB197" s="10">
        <v>37</v>
      </c>
      <c r="AC197" s="12">
        <v>159.88999999999999</v>
      </c>
      <c r="AD197" s="10" t="str">
        <f>IF(Table1[[#This Row],[Profit]]&gt;0,"Profit","loss")</f>
        <v>loss</v>
      </c>
      <c r="AE197" s="10" t="str">
        <f>_xlfn.CONCAT(Table1[[#This Row],[Customer Name]]," ",Table1[[#This Row],[Product Name]]," ",Table1[[#This Row],[Country]])</f>
        <v>Andrew Gonzalez Eureka Disposable Bags for Sanitaire® Vibra Groomer I® Upright Vac United States</v>
      </c>
      <c r="AF197" s="10" t="str">
        <f>LEFT(Table1[[#This Row],[Product Name]],4)</f>
        <v>Eure</v>
      </c>
    </row>
    <row r="198" spans="1:32" ht="12.75" customHeight="1" x14ac:dyDescent="0.2">
      <c r="A198" s="18">
        <v>7719</v>
      </c>
      <c r="B198" s="25">
        <v>55300</v>
      </c>
      <c r="C198" s="10" t="s">
        <v>25</v>
      </c>
      <c r="D198" s="36">
        <v>0.01</v>
      </c>
      <c r="E198" s="28">
        <v>3.75</v>
      </c>
      <c r="F198" s="32">
        <v>0.5</v>
      </c>
      <c r="G198" s="25">
        <v>2882</v>
      </c>
      <c r="H198" s="10" t="s">
        <v>2632</v>
      </c>
      <c r="I198" s="10" t="s">
        <v>49</v>
      </c>
      <c r="J198" s="10" t="s">
        <v>114</v>
      </c>
      <c r="K198" s="10" t="s">
        <v>29</v>
      </c>
      <c r="L198" s="10" t="s">
        <v>134</v>
      </c>
      <c r="M198" s="10" t="s">
        <v>59</v>
      </c>
      <c r="N198" s="9" t="s">
        <v>2633</v>
      </c>
      <c r="O198" s="22">
        <v>0.37</v>
      </c>
      <c r="P198" s="10" t="s">
        <v>33</v>
      </c>
      <c r="Q198" s="10" t="s">
        <v>136</v>
      </c>
      <c r="R198" s="10" t="s">
        <v>322</v>
      </c>
      <c r="S198" s="10" t="s">
        <v>390</v>
      </c>
      <c r="T198" s="25">
        <v>28206</v>
      </c>
      <c r="U198" s="11">
        <v>42055</v>
      </c>
      <c r="V198" s="25">
        <f>YEAR(Table1[[#This Row],[Order Date]])</f>
        <v>2015</v>
      </c>
      <c r="W198" s="25">
        <f>MONTH(Table1[[#This Row],[Order Date]])</f>
        <v>2</v>
      </c>
      <c r="X198" s="25">
        <f>DAY(Table1[[#This Row],[Order Date]])</f>
        <v>20</v>
      </c>
      <c r="Y198" s="11">
        <v>42056</v>
      </c>
      <c r="Z198" s="25">
        <f>DATEDIF(Table1[[#This Row],[Order Date]],Table1[[#This Row],[Ship Date]],"D")</f>
        <v>1</v>
      </c>
      <c r="AA198" s="25">
        <v>55.194599999999994</v>
      </c>
      <c r="AB198" s="10">
        <v>48</v>
      </c>
      <c r="AC198" s="12">
        <v>180.48</v>
      </c>
      <c r="AD198" s="10" t="str">
        <f>IF(Table1[[#This Row],[Profit]]&gt;0,"Profit","loss")</f>
        <v>Profit</v>
      </c>
      <c r="AE198" s="10" t="str">
        <f>_xlfn.CONCAT(Table1[[#This Row],[Customer Name]]," ",Table1[[#This Row],[Product Name]]," ",Table1[[#This Row],[Country]])</f>
        <v>Andrew Gonzalez Avery 510 United States</v>
      </c>
      <c r="AF198" s="10" t="str">
        <f>LEFT(Table1[[#This Row],[Product Name]],4)</f>
        <v>Aver</v>
      </c>
    </row>
    <row r="199" spans="1:32" ht="12.75" customHeight="1" x14ac:dyDescent="0.2">
      <c r="A199" s="18">
        <v>7720</v>
      </c>
      <c r="B199" s="25">
        <v>55300</v>
      </c>
      <c r="C199" s="10" t="s">
        <v>25</v>
      </c>
      <c r="D199" s="36">
        <v>0.02</v>
      </c>
      <c r="E199" s="28">
        <v>10.68</v>
      </c>
      <c r="F199" s="32">
        <v>13.04</v>
      </c>
      <c r="G199" s="25">
        <v>2882</v>
      </c>
      <c r="H199" s="10" t="s">
        <v>2632</v>
      </c>
      <c r="I199" s="10" t="s">
        <v>49</v>
      </c>
      <c r="J199" s="10" t="s">
        <v>114</v>
      </c>
      <c r="K199" s="10" t="s">
        <v>41</v>
      </c>
      <c r="L199" s="10" t="s">
        <v>50</v>
      </c>
      <c r="M199" s="10" t="s">
        <v>236</v>
      </c>
      <c r="N199" s="9" t="s">
        <v>2634</v>
      </c>
      <c r="O199" s="22">
        <v>0.6</v>
      </c>
      <c r="P199" s="10" t="s">
        <v>33</v>
      </c>
      <c r="Q199" s="10" t="s">
        <v>136</v>
      </c>
      <c r="R199" s="10" t="s">
        <v>322</v>
      </c>
      <c r="S199" s="10" t="s">
        <v>390</v>
      </c>
      <c r="T199" s="25">
        <v>28206</v>
      </c>
      <c r="U199" s="11">
        <v>42055</v>
      </c>
      <c r="V199" s="25">
        <f>YEAR(Table1[[#This Row],[Order Date]])</f>
        <v>2015</v>
      </c>
      <c r="W199" s="25">
        <f>MONTH(Table1[[#This Row],[Order Date]])</f>
        <v>2</v>
      </c>
      <c r="X199" s="25">
        <f>DAY(Table1[[#This Row],[Order Date]])</f>
        <v>20</v>
      </c>
      <c r="Y199" s="11">
        <v>42057</v>
      </c>
      <c r="Z199" s="25">
        <f>DATEDIF(Table1[[#This Row],[Order Date]],Table1[[#This Row],[Ship Date]],"D")</f>
        <v>2</v>
      </c>
      <c r="AA199" s="25">
        <v>-307.29650000000004</v>
      </c>
      <c r="AB199" s="10">
        <v>31</v>
      </c>
      <c r="AC199" s="12">
        <v>350.48</v>
      </c>
      <c r="AD199" s="10" t="str">
        <f>IF(Table1[[#This Row],[Profit]]&gt;0,"Profit","loss")</f>
        <v>loss</v>
      </c>
      <c r="AE199" s="10" t="str">
        <f>_xlfn.CONCAT(Table1[[#This Row],[Customer Name]]," ",Table1[[#This Row],[Product Name]]," ",Table1[[#This Row],[Country]])</f>
        <v>Andrew Gonzalez Dana Swing-Arm Lamps United States</v>
      </c>
      <c r="AF199" s="10" t="str">
        <f>LEFT(Table1[[#This Row],[Product Name]],4)</f>
        <v>Dana</v>
      </c>
    </row>
    <row r="200" spans="1:32" ht="12.75" customHeight="1" x14ac:dyDescent="0.2">
      <c r="A200" s="18">
        <v>7733</v>
      </c>
      <c r="B200" s="25">
        <v>55392</v>
      </c>
      <c r="C200" s="10" t="s">
        <v>47</v>
      </c>
      <c r="D200" s="36">
        <v>0.02</v>
      </c>
      <c r="E200" s="28">
        <v>6.47</v>
      </c>
      <c r="F200" s="32">
        <v>1.22</v>
      </c>
      <c r="G200" s="25">
        <v>699</v>
      </c>
      <c r="H200" s="10" t="s">
        <v>835</v>
      </c>
      <c r="I200" s="10" t="s">
        <v>49</v>
      </c>
      <c r="J200" s="10" t="s">
        <v>114</v>
      </c>
      <c r="K200" s="10" t="s">
        <v>29</v>
      </c>
      <c r="L200" s="10" t="s">
        <v>30</v>
      </c>
      <c r="M200" s="10" t="s">
        <v>31</v>
      </c>
      <c r="N200" s="9" t="s">
        <v>837</v>
      </c>
      <c r="O200" s="22">
        <v>0.4</v>
      </c>
      <c r="P200" s="10" t="s">
        <v>33</v>
      </c>
      <c r="Q200" s="10" t="s">
        <v>34</v>
      </c>
      <c r="R200" s="10" t="s">
        <v>45</v>
      </c>
      <c r="S200" s="10" t="s">
        <v>663</v>
      </c>
      <c r="T200" s="25">
        <v>90041</v>
      </c>
      <c r="U200" s="11">
        <v>42161</v>
      </c>
      <c r="V200" s="25">
        <f>YEAR(Table1[[#This Row],[Order Date]])</f>
        <v>2015</v>
      </c>
      <c r="W200" s="25">
        <f>MONTH(Table1[[#This Row],[Order Date]])</f>
        <v>6</v>
      </c>
      <c r="X200" s="25">
        <f>DAY(Table1[[#This Row],[Order Date]])</f>
        <v>6</v>
      </c>
      <c r="Y200" s="11">
        <v>42162</v>
      </c>
      <c r="Z200" s="25">
        <f>DATEDIF(Table1[[#This Row],[Order Date]],Table1[[#This Row],[Ship Date]],"D")</f>
        <v>1</v>
      </c>
      <c r="AA200" s="25">
        <v>40.200000000000003</v>
      </c>
      <c r="AB200" s="10">
        <v>30</v>
      </c>
      <c r="AC200" s="12">
        <v>193.95</v>
      </c>
      <c r="AD200" s="10" t="str">
        <f>IF(Table1[[#This Row],[Profit]]&gt;0,"Profit","loss")</f>
        <v>Profit</v>
      </c>
      <c r="AE200" s="10" t="str">
        <f>_xlfn.CONCAT(Table1[[#This Row],[Customer Name]]," ",Table1[[#This Row],[Product Name]]," ",Table1[[#This Row],[Country]])</f>
        <v>Jenny Gold Staples Pen Style Liquid Stix; Assorted (yellow, pink, green, blue, orange), 5/Pack United States</v>
      </c>
      <c r="AF200" s="10" t="str">
        <f>LEFT(Table1[[#This Row],[Product Name]],4)</f>
        <v>Stap</v>
      </c>
    </row>
    <row r="201" spans="1:32" ht="12.75" customHeight="1" x14ac:dyDescent="0.2">
      <c r="A201" s="18">
        <v>7734</v>
      </c>
      <c r="B201" s="25">
        <v>55392</v>
      </c>
      <c r="C201" s="10" t="s">
        <v>47</v>
      </c>
      <c r="D201" s="36">
        <v>7.0000000000000007E-2</v>
      </c>
      <c r="E201" s="28">
        <v>2.84</v>
      </c>
      <c r="F201" s="32">
        <v>0.93</v>
      </c>
      <c r="G201" s="25">
        <v>699</v>
      </c>
      <c r="H201" s="10" t="s">
        <v>835</v>
      </c>
      <c r="I201" s="10" t="s">
        <v>49</v>
      </c>
      <c r="J201" s="10" t="s">
        <v>114</v>
      </c>
      <c r="K201" s="10" t="s">
        <v>29</v>
      </c>
      <c r="L201" s="10" t="s">
        <v>30</v>
      </c>
      <c r="M201" s="10" t="s">
        <v>31</v>
      </c>
      <c r="N201" s="9" t="s">
        <v>32</v>
      </c>
      <c r="O201" s="22">
        <v>0.54</v>
      </c>
      <c r="P201" s="10" t="s">
        <v>33</v>
      </c>
      <c r="Q201" s="10" t="s">
        <v>34</v>
      </c>
      <c r="R201" s="10" t="s">
        <v>45</v>
      </c>
      <c r="S201" s="10" t="s">
        <v>663</v>
      </c>
      <c r="T201" s="25">
        <v>90041</v>
      </c>
      <c r="U201" s="11">
        <v>42161</v>
      </c>
      <c r="V201" s="25">
        <f>YEAR(Table1[[#This Row],[Order Date]])</f>
        <v>2015</v>
      </c>
      <c r="W201" s="25">
        <f>MONTH(Table1[[#This Row],[Order Date]])</f>
        <v>6</v>
      </c>
      <c r="X201" s="25">
        <f>DAY(Table1[[#This Row],[Order Date]])</f>
        <v>6</v>
      </c>
      <c r="Y201" s="11">
        <v>42163</v>
      </c>
      <c r="Z201" s="25">
        <f>DATEDIF(Table1[[#This Row],[Order Date]],Table1[[#This Row],[Ship Date]],"D")</f>
        <v>2</v>
      </c>
      <c r="AA201" s="25">
        <v>3.21</v>
      </c>
      <c r="AB201" s="10">
        <v>59</v>
      </c>
      <c r="AC201" s="12">
        <v>158.80000000000001</v>
      </c>
      <c r="AD201" s="10" t="str">
        <f>IF(Table1[[#This Row],[Profit]]&gt;0,"Profit","loss")</f>
        <v>Profit</v>
      </c>
      <c r="AE201" s="10" t="str">
        <f>_xlfn.CONCAT(Table1[[#This Row],[Customer Name]]," ",Table1[[#This Row],[Product Name]]," ",Table1[[#This Row],[Country]])</f>
        <v>Jenny Gold SANFORD Liquid Accent™ Tank-Style Highlighters United States</v>
      </c>
      <c r="AF201" s="10" t="str">
        <f>LEFT(Table1[[#This Row],[Product Name]],4)</f>
        <v>SANF</v>
      </c>
    </row>
    <row r="202" spans="1:32" ht="12.75" customHeight="1" x14ac:dyDescent="0.2">
      <c r="A202" s="18">
        <v>7786</v>
      </c>
      <c r="B202" s="25">
        <v>55713</v>
      </c>
      <c r="C202" s="10" t="s">
        <v>25</v>
      </c>
      <c r="D202" s="36">
        <v>0.09</v>
      </c>
      <c r="E202" s="28">
        <v>122.99</v>
      </c>
      <c r="F202" s="32">
        <v>70.2</v>
      </c>
      <c r="G202" s="25">
        <v>68</v>
      </c>
      <c r="H202" s="10" t="s">
        <v>144</v>
      </c>
      <c r="I202" s="10" t="s">
        <v>39</v>
      </c>
      <c r="J202" s="10" t="s">
        <v>28</v>
      </c>
      <c r="K202" s="10" t="s">
        <v>41</v>
      </c>
      <c r="L202" s="10" t="s">
        <v>42</v>
      </c>
      <c r="M202" s="10" t="s">
        <v>43</v>
      </c>
      <c r="N202" s="9" t="s">
        <v>147</v>
      </c>
      <c r="O202" s="22">
        <v>0.74</v>
      </c>
      <c r="P202" s="10" t="s">
        <v>33</v>
      </c>
      <c r="Q202" s="10" t="s">
        <v>53</v>
      </c>
      <c r="R202" s="10" t="s">
        <v>71</v>
      </c>
      <c r="S202" s="10" t="s">
        <v>90</v>
      </c>
      <c r="T202" s="25">
        <v>10177</v>
      </c>
      <c r="U202" s="11">
        <v>42037</v>
      </c>
      <c r="V202" s="25">
        <f>YEAR(Table1[[#This Row],[Order Date]])</f>
        <v>2015</v>
      </c>
      <c r="W202" s="25">
        <f>MONTH(Table1[[#This Row],[Order Date]])</f>
        <v>2</v>
      </c>
      <c r="X202" s="25">
        <f>DAY(Table1[[#This Row],[Order Date]])</f>
        <v>2</v>
      </c>
      <c r="Y202" s="11">
        <v>42039</v>
      </c>
      <c r="Z202" s="25">
        <f>DATEDIF(Table1[[#This Row],[Order Date]],Table1[[#This Row],[Ship Date]],"D")</f>
        <v>2</v>
      </c>
      <c r="AA202" s="25">
        <v>-2426.5500000000002</v>
      </c>
      <c r="AB202" s="10">
        <v>49</v>
      </c>
      <c r="AC202" s="12">
        <v>5718.85</v>
      </c>
      <c r="AD202" s="10" t="str">
        <f>IF(Table1[[#This Row],[Profit]]&gt;0,"Profit","loss")</f>
        <v>loss</v>
      </c>
      <c r="AE202" s="10" t="str">
        <f>_xlfn.CONCAT(Table1[[#This Row],[Customer Name]]," ",Table1[[#This Row],[Product Name]]," ",Table1[[#This Row],[Country]])</f>
        <v>Scott Bunn Global High-Back Leather Tilter, Burgundy United States</v>
      </c>
      <c r="AF202" s="10" t="str">
        <f>LEFT(Table1[[#This Row],[Product Name]],4)</f>
        <v>Glob</v>
      </c>
    </row>
    <row r="203" spans="1:32" ht="12.75" customHeight="1" x14ac:dyDescent="0.2">
      <c r="A203" s="18">
        <v>7810</v>
      </c>
      <c r="B203" s="25">
        <v>55874</v>
      </c>
      <c r="C203" s="10" t="s">
        <v>56</v>
      </c>
      <c r="D203" s="36">
        <v>0</v>
      </c>
      <c r="E203" s="28">
        <v>7.1</v>
      </c>
      <c r="F203" s="32">
        <v>6.05</v>
      </c>
      <c r="G203" s="25">
        <v>1228</v>
      </c>
      <c r="H203" s="10" t="s">
        <v>1318</v>
      </c>
      <c r="I203" s="10" t="s">
        <v>49</v>
      </c>
      <c r="J203" s="10" t="s">
        <v>58</v>
      </c>
      <c r="K203" s="10" t="s">
        <v>29</v>
      </c>
      <c r="L203" s="10" t="s">
        <v>109</v>
      </c>
      <c r="M203" s="10" t="s">
        <v>59</v>
      </c>
      <c r="N203" s="9" t="s">
        <v>651</v>
      </c>
      <c r="O203" s="22">
        <v>0.39</v>
      </c>
      <c r="P203" s="10" t="s">
        <v>33</v>
      </c>
      <c r="Q203" s="10" t="s">
        <v>53</v>
      </c>
      <c r="R203" s="10" t="s">
        <v>234</v>
      </c>
      <c r="S203" s="10" t="s">
        <v>1319</v>
      </c>
      <c r="T203" s="25">
        <v>19140</v>
      </c>
      <c r="U203" s="11">
        <v>42051</v>
      </c>
      <c r="V203" s="25">
        <f>YEAR(Table1[[#This Row],[Order Date]])</f>
        <v>2015</v>
      </c>
      <c r="W203" s="25">
        <f>MONTH(Table1[[#This Row],[Order Date]])</f>
        <v>2</v>
      </c>
      <c r="X203" s="25">
        <f>DAY(Table1[[#This Row],[Order Date]])</f>
        <v>16</v>
      </c>
      <c r="Y203" s="11">
        <v>42052</v>
      </c>
      <c r="Z203" s="25">
        <f>DATEDIF(Table1[[#This Row],[Order Date]],Table1[[#This Row],[Ship Date]],"D")</f>
        <v>1</v>
      </c>
      <c r="AA203" s="25">
        <v>-60.145000000000003</v>
      </c>
      <c r="AB203" s="10">
        <v>28</v>
      </c>
      <c r="AC203" s="12">
        <v>208.83</v>
      </c>
      <c r="AD203" s="10" t="str">
        <f>IF(Table1[[#This Row],[Profit]]&gt;0,"Profit","loss")</f>
        <v>loss</v>
      </c>
      <c r="AE203" s="10" t="str">
        <f>_xlfn.CONCAT(Table1[[#This Row],[Customer Name]]," ",Table1[[#This Row],[Product Name]]," ",Table1[[#This Row],[Country]])</f>
        <v>Hazel Jennings Wilson Jones Hanging View Binder, White, 1" United States</v>
      </c>
      <c r="AF203" s="10" t="str">
        <f>LEFT(Table1[[#This Row],[Product Name]],4)</f>
        <v>Wils</v>
      </c>
    </row>
    <row r="204" spans="1:32" ht="12.75" customHeight="1" x14ac:dyDescent="0.2">
      <c r="A204" s="18">
        <v>7811</v>
      </c>
      <c r="B204" s="25">
        <v>55874</v>
      </c>
      <c r="C204" s="10" t="s">
        <v>56</v>
      </c>
      <c r="D204" s="36">
        <v>0.01</v>
      </c>
      <c r="E204" s="28">
        <v>4.9800000000000004</v>
      </c>
      <c r="F204" s="32">
        <v>4.62</v>
      </c>
      <c r="G204" s="25">
        <v>1228</v>
      </c>
      <c r="H204" s="10" t="s">
        <v>1318</v>
      </c>
      <c r="I204" s="10" t="s">
        <v>27</v>
      </c>
      <c r="J204" s="10" t="s">
        <v>58</v>
      </c>
      <c r="K204" s="10" t="s">
        <v>77</v>
      </c>
      <c r="L204" s="10" t="s">
        <v>180</v>
      </c>
      <c r="M204" s="10" t="s">
        <v>51</v>
      </c>
      <c r="N204" s="9" t="s">
        <v>411</v>
      </c>
      <c r="O204" s="22">
        <v>0.64</v>
      </c>
      <c r="P204" s="10" t="s">
        <v>33</v>
      </c>
      <c r="Q204" s="10" t="s">
        <v>53</v>
      </c>
      <c r="R204" s="10" t="s">
        <v>234</v>
      </c>
      <c r="S204" s="10" t="s">
        <v>1319</v>
      </c>
      <c r="T204" s="25">
        <v>19140</v>
      </c>
      <c r="U204" s="11">
        <v>42051</v>
      </c>
      <c r="V204" s="25">
        <f>YEAR(Table1[[#This Row],[Order Date]])</f>
        <v>2015</v>
      </c>
      <c r="W204" s="25">
        <f>MONTH(Table1[[#This Row],[Order Date]])</f>
        <v>2</v>
      </c>
      <c r="X204" s="25">
        <f>DAY(Table1[[#This Row],[Order Date]])</f>
        <v>16</v>
      </c>
      <c r="Y204" s="11">
        <v>42053</v>
      </c>
      <c r="Z204" s="25">
        <f>DATEDIF(Table1[[#This Row],[Order Date]],Table1[[#This Row],[Ship Date]],"D")</f>
        <v>2</v>
      </c>
      <c r="AA204" s="25">
        <v>-111.72</v>
      </c>
      <c r="AB204" s="10">
        <v>41</v>
      </c>
      <c r="AC204" s="12">
        <v>228.3</v>
      </c>
      <c r="AD204" s="10" t="str">
        <f>IF(Table1[[#This Row],[Profit]]&gt;0,"Profit","loss")</f>
        <v>loss</v>
      </c>
      <c r="AE204" s="10" t="str">
        <f>_xlfn.CONCAT(Table1[[#This Row],[Customer Name]]," ",Table1[[#This Row],[Product Name]]," ",Table1[[#This Row],[Country]])</f>
        <v>Hazel Jennings Imation 3.5", DISKETTE 44766 HGHLD3.52HD/FM, 10/Pack United States</v>
      </c>
      <c r="AF204" s="10" t="str">
        <f>LEFT(Table1[[#This Row],[Product Name]],4)</f>
        <v>Imat</v>
      </c>
    </row>
    <row r="205" spans="1:32" ht="12.75" customHeight="1" x14ac:dyDescent="0.2">
      <c r="A205" s="18">
        <v>7812</v>
      </c>
      <c r="B205" s="25">
        <v>55874</v>
      </c>
      <c r="C205" s="10" t="s">
        <v>56</v>
      </c>
      <c r="D205" s="36">
        <v>0.06</v>
      </c>
      <c r="E205" s="28">
        <v>5.68</v>
      </c>
      <c r="F205" s="32">
        <v>1.39</v>
      </c>
      <c r="G205" s="25">
        <v>1228</v>
      </c>
      <c r="H205" s="10" t="s">
        <v>1318</v>
      </c>
      <c r="I205" s="10" t="s">
        <v>49</v>
      </c>
      <c r="J205" s="10" t="s">
        <v>58</v>
      </c>
      <c r="K205" s="10" t="s">
        <v>29</v>
      </c>
      <c r="L205" s="10" t="s">
        <v>69</v>
      </c>
      <c r="M205" s="10" t="s">
        <v>59</v>
      </c>
      <c r="N205" s="9" t="s">
        <v>998</v>
      </c>
      <c r="O205" s="22">
        <v>0.38</v>
      </c>
      <c r="P205" s="10" t="s">
        <v>33</v>
      </c>
      <c r="Q205" s="10" t="s">
        <v>53</v>
      </c>
      <c r="R205" s="10" t="s">
        <v>234</v>
      </c>
      <c r="S205" s="10" t="s">
        <v>1319</v>
      </c>
      <c r="T205" s="25">
        <v>19140</v>
      </c>
      <c r="U205" s="11">
        <v>42051</v>
      </c>
      <c r="V205" s="25">
        <f>YEAR(Table1[[#This Row],[Order Date]])</f>
        <v>2015</v>
      </c>
      <c r="W205" s="25">
        <f>MONTH(Table1[[#This Row],[Order Date]])</f>
        <v>2</v>
      </c>
      <c r="X205" s="25">
        <f>DAY(Table1[[#This Row],[Order Date]])</f>
        <v>16</v>
      </c>
      <c r="Y205" s="11">
        <v>42051</v>
      </c>
      <c r="Z205" s="25">
        <f>DATEDIF(Table1[[#This Row],[Order Date]],Table1[[#This Row],[Ship Date]],"D")</f>
        <v>0</v>
      </c>
      <c r="AA205" s="25">
        <v>33.01</v>
      </c>
      <c r="AB205" s="10">
        <v>24</v>
      </c>
      <c r="AC205" s="12">
        <v>129.53</v>
      </c>
      <c r="AD205" s="10" t="str">
        <f>IF(Table1[[#This Row],[Profit]]&gt;0,"Profit","loss")</f>
        <v>Profit</v>
      </c>
      <c r="AE205" s="10" t="str">
        <f>_xlfn.CONCAT(Table1[[#This Row],[Customer Name]]," ",Table1[[#This Row],[Product Name]]," ",Table1[[#This Row],[Country]])</f>
        <v>Hazel Jennings Staples Standard Envelopes United States</v>
      </c>
      <c r="AF205" s="10" t="str">
        <f>LEFT(Table1[[#This Row],[Product Name]],4)</f>
        <v>Stap</v>
      </c>
    </row>
    <row r="206" spans="1:32" ht="12.75" customHeight="1" x14ac:dyDescent="0.2">
      <c r="A206" s="18">
        <v>7893</v>
      </c>
      <c r="B206" s="25">
        <v>56452</v>
      </c>
      <c r="C206" s="10" t="s">
        <v>37</v>
      </c>
      <c r="D206" s="36">
        <v>0</v>
      </c>
      <c r="E206" s="28">
        <v>236.97</v>
      </c>
      <c r="F206" s="32">
        <v>59.24</v>
      </c>
      <c r="G206" s="25">
        <v>640</v>
      </c>
      <c r="H206" s="10" t="s">
        <v>757</v>
      </c>
      <c r="I206" s="10" t="s">
        <v>39</v>
      </c>
      <c r="J206" s="10" t="s">
        <v>114</v>
      </c>
      <c r="K206" s="10" t="s">
        <v>41</v>
      </c>
      <c r="L206" s="10" t="s">
        <v>152</v>
      </c>
      <c r="M206" s="10" t="s">
        <v>121</v>
      </c>
      <c r="N206" s="9" t="s">
        <v>755</v>
      </c>
      <c r="O206" s="22">
        <v>0.61</v>
      </c>
      <c r="P206" s="10" t="s">
        <v>33</v>
      </c>
      <c r="Q206" s="10" t="s">
        <v>34</v>
      </c>
      <c r="R206" s="10" t="s">
        <v>35</v>
      </c>
      <c r="S206" s="10" t="s">
        <v>209</v>
      </c>
      <c r="T206" s="25">
        <v>98119</v>
      </c>
      <c r="U206" s="11">
        <v>42049</v>
      </c>
      <c r="V206" s="25">
        <f>YEAR(Table1[[#This Row],[Order Date]])</f>
        <v>2015</v>
      </c>
      <c r="W206" s="25">
        <f>MONTH(Table1[[#This Row],[Order Date]])</f>
        <v>2</v>
      </c>
      <c r="X206" s="25">
        <f>DAY(Table1[[#This Row],[Order Date]])</f>
        <v>14</v>
      </c>
      <c r="Y206" s="11">
        <v>42050</v>
      </c>
      <c r="Z206" s="25">
        <f>DATEDIF(Table1[[#This Row],[Order Date]],Table1[[#This Row],[Ship Date]],"D")</f>
        <v>1</v>
      </c>
      <c r="AA206" s="25">
        <v>1192.04</v>
      </c>
      <c r="AB206" s="10">
        <v>34</v>
      </c>
      <c r="AC206" s="12">
        <v>6686.34</v>
      </c>
      <c r="AD206" s="10" t="str">
        <f>IF(Table1[[#This Row],[Profit]]&gt;0,"Profit","loss")</f>
        <v>Profit</v>
      </c>
      <c r="AE206" s="10" t="str">
        <f>_xlfn.CONCAT(Table1[[#This Row],[Customer Name]]," ",Table1[[#This Row],[Product Name]]," ",Table1[[#This Row],[Country]])</f>
        <v>Neal Wolfe Chromcraft Rectangular Conference Tables United States</v>
      </c>
      <c r="AF206" s="10" t="str">
        <f>LEFT(Table1[[#This Row],[Product Name]],4)</f>
        <v>Chro</v>
      </c>
    </row>
    <row r="207" spans="1:32" ht="12.75" customHeight="1" x14ac:dyDescent="0.2">
      <c r="A207" s="18">
        <v>7898</v>
      </c>
      <c r="B207" s="25">
        <v>56486</v>
      </c>
      <c r="C207" s="10" t="s">
        <v>47</v>
      </c>
      <c r="D207" s="36">
        <v>0.03</v>
      </c>
      <c r="E207" s="28">
        <v>5.98</v>
      </c>
      <c r="F207" s="32">
        <v>5.35</v>
      </c>
      <c r="G207" s="25">
        <v>3011</v>
      </c>
      <c r="H207" s="10" t="s">
        <v>2733</v>
      </c>
      <c r="I207" s="10" t="s">
        <v>49</v>
      </c>
      <c r="J207" s="10" t="s">
        <v>28</v>
      </c>
      <c r="K207" s="10" t="s">
        <v>29</v>
      </c>
      <c r="L207" s="10" t="s">
        <v>93</v>
      </c>
      <c r="M207" s="10" t="s">
        <v>59</v>
      </c>
      <c r="N207" s="9" t="s">
        <v>1437</v>
      </c>
      <c r="O207" s="22">
        <v>0.4</v>
      </c>
      <c r="P207" s="10" t="s">
        <v>33</v>
      </c>
      <c r="Q207" s="10" t="s">
        <v>53</v>
      </c>
      <c r="R207" s="10" t="s">
        <v>193</v>
      </c>
      <c r="S207" s="10" t="s">
        <v>194</v>
      </c>
      <c r="T207" s="25">
        <v>2113</v>
      </c>
      <c r="U207" s="11">
        <v>42152</v>
      </c>
      <c r="V207" s="25">
        <f>YEAR(Table1[[#This Row],[Order Date]])</f>
        <v>2015</v>
      </c>
      <c r="W207" s="25">
        <f>MONTH(Table1[[#This Row],[Order Date]])</f>
        <v>5</v>
      </c>
      <c r="X207" s="25">
        <f>DAY(Table1[[#This Row],[Order Date]])</f>
        <v>28</v>
      </c>
      <c r="Y207" s="11">
        <v>42153</v>
      </c>
      <c r="Z207" s="25">
        <f>DATEDIF(Table1[[#This Row],[Order Date]],Table1[[#This Row],[Ship Date]],"D")</f>
        <v>1</v>
      </c>
      <c r="AA207" s="25">
        <v>-23.5</v>
      </c>
      <c r="AB207" s="10">
        <v>16</v>
      </c>
      <c r="AC207" s="12">
        <v>107.08</v>
      </c>
      <c r="AD207" s="10" t="str">
        <f>IF(Table1[[#This Row],[Profit]]&gt;0,"Profit","loss")</f>
        <v>loss</v>
      </c>
      <c r="AE207" s="10" t="str">
        <f>_xlfn.CONCAT(Table1[[#This Row],[Customer Name]]," ",Table1[[#This Row],[Product Name]]," ",Table1[[#This Row],[Country]])</f>
        <v>Tammy Raynor Xerox 1947 United States</v>
      </c>
      <c r="AF207" s="10" t="str">
        <f>LEFT(Table1[[#This Row],[Product Name]],4)</f>
        <v>Xero</v>
      </c>
    </row>
    <row r="208" spans="1:32" ht="12.75" customHeight="1" x14ac:dyDescent="0.2">
      <c r="A208" s="18">
        <v>7980</v>
      </c>
      <c r="B208" s="25">
        <v>57061</v>
      </c>
      <c r="C208" s="10" t="s">
        <v>106</v>
      </c>
      <c r="D208" s="36">
        <v>7.0000000000000007E-2</v>
      </c>
      <c r="E208" s="28">
        <v>6.3</v>
      </c>
      <c r="F208" s="32">
        <v>0.5</v>
      </c>
      <c r="G208" s="25">
        <v>1060</v>
      </c>
      <c r="H208" s="10" t="s">
        <v>1171</v>
      </c>
      <c r="I208" s="10" t="s">
        <v>49</v>
      </c>
      <c r="J208" s="10" t="s">
        <v>58</v>
      </c>
      <c r="K208" s="10" t="s">
        <v>29</v>
      </c>
      <c r="L208" s="10" t="s">
        <v>134</v>
      </c>
      <c r="M208" s="10" t="s">
        <v>59</v>
      </c>
      <c r="N208" s="9" t="s">
        <v>211</v>
      </c>
      <c r="O208" s="22">
        <v>0.39</v>
      </c>
      <c r="P208" s="10" t="s">
        <v>33</v>
      </c>
      <c r="Q208" s="10" t="s">
        <v>136</v>
      </c>
      <c r="R208" s="10" t="s">
        <v>387</v>
      </c>
      <c r="S208" s="10" t="s">
        <v>580</v>
      </c>
      <c r="T208" s="25">
        <v>30318</v>
      </c>
      <c r="U208" s="11">
        <v>42154</v>
      </c>
      <c r="V208" s="25">
        <f>YEAR(Table1[[#This Row],[Order Date]])</f>
        <v>2015</v>
      </c>
      <c r="W208" s="25">
        <f>MONTH(Table1[[#This Row],[Order Date]])</f>
        <v>5</v>
      </c>
      <c r="X208" s="25">
        <f>DAY(Table1[[#This Row],[Order Date]])</f>
        <v>30</v>
      </c>
      <c r="Y208" s="11">
        <v>42154</v>
      </c>
      <c r="Z208" s="25">
        <f>DATEDIF(Table1[[#This Row],[Order Date]],Table1[[#This Row],[Ship Date]],"D")</f>
        <v>0</v>
      </c>
      <c r="AA208" s="25">
        <v>4.1673999999999998</v>
      </c>
      <c r="AB208" s="10">
        <v>20</v>
      </c>
      <c r="AC208" s="12">
        <v>121.87</v>
      </c>
      <c r="AD208" s="10" t="str">
        <f>IF(Table1[[#This Row],[Profit]]&gt;0,"Profit","loss")</f>
        <v>Profit</v>
      </c>
      <c r="AE208" s="10" t="str">
        <f>_xlfn.CONCAT(Table1[[#This Row],[Customer Name]]," ",Table1[[#This Row],[Product Name]]," ",Table1[[#This Row],[Country]])</f>
        <v>Gene Gilliam Avery 51 United States</v>
      </c>
      <c r="AF208" s="10" t="str">
        <f>LEFT(Table1[[#This Row],[Product Name]],4)</f>
        <v>Aver</v>
      </c>
    </row>
    <row r="209" spans="1:32" ht="12.75" customHeight="1" x14ac:dyDescent="0.2">
      <c r="A209" s="18">
        <v>8099</v>
      </c>
      <c r="B209" s="25">
        <v>57794</v>
      </c>
      <c r="C209" s="10" t="s">
        <v>106</v>
      </c>
      <c r="D209" s="36">
        <v>0.02</v>
      </c>
      <c r="E209" s="28">
        <v>4.9800000000000004</v>
      </c>
      <c r="F209" s="32">
        <v>6.07</v>
      </c>
      <c r="G209" s="25">
        <v>1129</v>
      </c>
      <c r="H209" s="10" t="s">
        <v>1236</v>
      </c>
      <c r="I209" s="10" t="s">
        <v>49</v>
      </c>
      <c r="J209" s="10" t="s">
        <v>40</v>
      </c>
      <c r="K209" s="10" t="s">
        <v>29</v>
      </c>
      <c r="L209" s="10" t="s">
        <v>93</v>
      </c>
      <c r="M209" s="10" t="s">
        <v>59</v>
      </c>
      <c r="N209" s="9" t="s">
        <v>173</v>
      </c>
      <c r="O209" s="22">
        <v>0.36</v>
      </c>
      <c r="P209" s="10" t="s">
        <v>33</v>
      </c>
      <c r="Q209" s="10" t="s">
        <v>53</v>
      </c>
      <c r="R209" s="10" t="s">
        <v>193</v>
      </c>
      <c r="S209" s="10" t="s">
        <v>194</v>
      </c>
      <c r="T209" s="25">
        <v>2118</v>
      </c>
      <c r="U209" s="11">
        <v>42030</v>
      </c>
      <c r="V209" s="25">
        <f>YEAR(Table1[[#This Row],[Order Date]])</f>
        <v>2015</v>
      </c>
      <c r="W209" s="25">
        <f>MONTH(Table1[[#This Row],[Order Date]])</f>
        <v>1</v>
      </c>
      <c r="X209" s="25">
        <f>DAY(Table1[[#This Row],[Order Date]])</f>
        <v>26</v>
      </c>
      <c r="Y209" s="11">
        <v>42032</v>
      </c>
      <c r="Z209" s="25">
        <f>DATEDIF(Table1[[#This Row],[Order Date]],Table1[[#This Row],[Ship Date]],"D")</f>
        <v>2</v>
      </c>
      <c r="AA209" s="25">
        <v>-46.92</v>
      </c>
      <c r="AB209" s="10">
        <v>19</v>
      </c>
      <c r="AC209" s="12">
        <v>105.5</v>
      </c>
      <c r="AD209" s="10" t="str">
        <f>IF(Table1[[#This Row],[Profit]]&gt;0,"Profit","loss")</f>
        <v>loss</v>
      </c>
      <c r="AE209" s="10" t="str">
        <f>_xlfn.CONCAT(Table1[[#This Row],[Customer Name]]," ",Table1[[#This Row],[Product Name]]," ",Table1[[#This Row],[Country]])</f>
        <v>Pam Patton Xerox 1897 United States</v>
      </c>
      <c r="AF209" s="10" t="str">
        <f>LEFT(Table1[[#This Row],[Product Name]],4)</f>
        <v>Xero</v>
      </c>
    </row>
    <row r="210" spans="1:32" ht="12.75" customHeight="1" x14ac:dyDescent="0.2">
      <c r="A210" s="18">
        <v>8200</v>
      </c>
      <c r="B210" s="25">
        <v>58628</v>
      </c>
      <c r="C210" s="10" t="s">
        <v>56</v>
      </c>
      <c r="D210" s="36">
        <v>0.09</v>
      </c>
      <c r="E210" s="28">
        <v>138.75</v>
      </c>
      <c r="F210" s="32">
        <v>52.42</v>
      </c>
      <c r="G210" s="25">
        <v>1060</v>
      </c>
      <c r="H210" s="10" t="s">
        <v>1171</v>
      </c>
      <c r="I210" s="10" t="s">
        <v>39</v>
      </c>
      <c r="J210" s="10" t="s">
        <v>58</v>
      </c>
      <c r="K210" s="10" t="s">
        <v>41</v>
      </c>
      <c r="L210" s="10" t="s">
        <v>152</v>
      </c>
      <c r="M210" s="10" t="s">
        <v>121</v>
      </c>
      <c r="N210" s="9" t="s">
        <v>1172</v>
      </c>
      <c r="O210" s="22">
        <v>0.74</v>
      </c>
      <c r="P210" s="10" t="s">
        <v>33</v>
      </c>
      <c r="Q210" s="10" t="s">
        <v>136</v>
      </c>
      <c r="R210" s="10" t="s">
        <v>387</v>
      </c>
      <c r="S210" s="10" t="s">
        <v>580</v>
      </c>
      <c r="T210" s="25">
        <v>30318</v>
      </c>
      <c r="U210" s="11">
        <v>42087</v>
      </c>
      <c r="V210" s="25">
        <f>YEAR(Table1[[#This Row],[Order Date]])</f>
        <v>2015</v>
      </c>
      <c r="W210" s="25">
        <f>MONTH(Table1[[#This Row],[Order Date]])</f>
        <v>3</v>
      </c>
      <c r="X210" s="25">
        <f>DAY(Table1[[#This Row],[Order Date]])</f>
        <v>24</v>
      </c>
      <c r="Y210" s="11">
        <v>42088</v>
      </c>
      <c r="Z210" s="25">
        <f>DATEDIF(Table1[[#This Row],[Order Date]],Table1[[#This Row],[Ship Date]],"D")</f>
        <v>1</v>
      </c>
      <c r="AA210" s="25">
        <v>-445.97177625000006</v>
      </c>
      <c r="AB210" s="10">
        <v>23</v>
      </c>
      <c r="AC210" s="12">
        <v>2527.79</v>
      </c>
      <c r="AD210" s="10" t="str">
        <f>IF(Table1[[#This Row],[Profit]]&gt;0,"Profit","loss")</f>
        <v>loss</v>
      </c>
      <c r="AE210" s="10" t="str">
        <f>_xlfn.CONCAT(Table1[[#This Row],[Customer Name]]," ",Table1[[#This Row],[Product Name]]," ",Table1[[#This Row],[Country]])</f>
        <v>Gene Gilliam Balt Split Level Computer Training Table United States</v>
      </c>
      <c r="AF210" s="10" t="str">
        <f>LEFT(Table1[[#This Row],[Product Name]],4)</f>
        <v>Balt</v>
      </c>
    </row>
    <row r="211" spans="1:32" ht="12.75" customHeight="1" x14ac:dyDescent="0.2">
      <c r="A211" s="18">
        <v>8241</v>
      </c>
      <c r="B211" s="25">
        <v>58914</v>
      </c>
      <c r="C211" s="10" t="s">
        <v>106</v>
      </c>
      <c r="D211" s="36">
        <v>7.0000000000000007E-2</v>
      </c>
      <c r="E211" s="28">
        <v>2.12</v>
      </c>
      <c r="F211" s="32">
        <v>1.99</v>
      </c>
      <c r="G211" s="25">
        <v>117</v>
      </c>
      <c r="H211" s="10" t="s">
        <v>208</v>
      </c>
      <c r="I211" s="10" t="s">
        <v>49</v>
      </c>
      <c r="J211" s="10" t="s">
        <v>40</v>
      </c>
      <c r="K211" s="10" t="s">
        <v>77</v>
      </c>
      <c r="L211" s="10" t="s">
        <v>180</v>
      </c>
      <c r="M211" s="10" t="s">
        <v>51</v>
      </c>
      <c r="N211" s="9" t="s">
        <v>206</v>
      </c>
      <c r="O211" s="22">
        <v>0.55000000000000004</v>
      </c>
      <c r="P211" s="10" t="s">
        <v>33</v>
      </c>
      <c r="Q211" s="10" t="s">
        <v>34</v>
      </c>
      <c r="R211" s="10" t="s">
        <v>35</v>
      </c>
      <c r="S211" s="10" t="s">
        <v>209</v>
      </c>
      <c r="T211" s="25">
        <v>98103</v>
      </c>
      <c r="U211" s="11">
        <v>42103</v>
      </c>
      <c r="V211" s="25">
        <f>YEAR(Table1[[#This Row],[Order Date]])</f>
        <v>2015</v>
      </c>
      <c r="W211" s="25">
        <f>MONTH(Table1[[#This Row],[Order Date]])</f>
        <v>4</v>
      </c>
      <c r="X211" s="25">
        <f>DAY(Table1[[#This Row],[Order Date]])</f>
        <v>9</v>
      </c>
      <c r="Y211" s="11">
        <v>42105</v>
      </c>
      <c r="Z211" s="25">
        <f>DATEDIF(Table1[[#This Row],[Order Date]],Table1[[#This Row],[Ship Date]],"D")</f>
        <v>2</v>
      </c>
      <c r="AA211" s="25">
        <v>-55.84</v>
      </c>
      <c r="AB211" s="10">
        <v>46</v>
      </c>
      <c r="AC211" s="12">
        <v>99.94</v>
      </c>
      <c r="AD211" s="10" t="str">
        <f>IF(Table1[[#This Row],[Profit]]&gt;0,"Profit","loss")</f>
        <v>loss</v>
      </c>
      <c r="AE211" s="10" t="str">
        <f>_xlfn.CONCAT(Table1[[#This Row],[Customer Name]]," ",Table1[[#This Row],[Product Name]]," ",Table1[[#This Row],[Country]])</f>
        <v>Linda Weiss Fuji Slim Jewel Case CD-R United States</v>
      </c>
      <c r="AF211" s="10" t="str">
        <f>LEFT(Table1[[#This Row],[Product Name]],4)</f>
        <v>Fuji</v>
      </c>
    </row>
    <row r="212" spans="1:32" ht="12.75" customHeight="1" x14ac:dyDescent="0.2">
      <c r="A212" s="18">
        <v>8310</v>
      </c>
      <c r="B212" s="25">
        <v>59365</v>
      </c>
      <c r="C212" s="10" t="s">
        <v>56</v>
      </c>
      <c r="D212" s="36">
        <v>0.05</v>
      </c>
      <c r="E212" s="28">
        <v>535.64</v>
      </c>
      <c r="F212" s="32">
        <v>14.7</v>
      </c>
      <c r="G212" s="25">
        <v>2920</v>
      </c>
      <c r="H212" s="10" t="s">
        <v>2661</v>
      </c>
      <c r="I212" s="10" t="s">
        <v>39</v>
      </c>
      <c r="J212" s="10" t="s">
        <v>40</v>
      </c>
      <c r="K212" s="10" t="s">
        <v>77</v>
      </c>
      <c r="L212" s="10" t="s">
        <v>85</v>
      </c>
      <c r="M212" s="10" t="s">
        <v>43</v>
      </c>
      <c r="N212" s="9" t="s">
        <v>1848</v>
      </c>
      <c r="O212" s="22">
        <v>0.59</v>
      </c>
      <c r="P212" s="10" t="s">
        <v>33</v>
      </c>
      <c r="Q212" s="10" t="s">
        <v>61</v>
      </c>
      <c r="R212" s="10" t="s">
        <v>178</v>
      </c>
      <c r="S212" s="10" t="s">
        <v>179</v>
      </c>
      <c r="T212" s="25">
        <v>60603</v>
      </c>
      <c r="U212" s="11">
        <v>42162</v>
      </c>
      <c r="V212" s="25">
        <f>YEAR(Table1[[#This Row],[Order Date]])</f>
        <v>2015</v>
      </c>
      <c r="W212" s="25">
        <f>MONTH(Table1[[#This Row],[Order Date]])</f>
        <v>6</v>
      </c>
      <c r="X212" s="25">
        <f>DAY(Table1[[#This Row],[Order Date]])</f>
        <v>7</v>
      </c>
      <c r="Y212" s="11">
        <v>42164</v>
      </c>
      <c r="Z212" s="25">
        <f>DATEDIF(Table1[[#This Row],[Order Date]],Table1[[#This Row],[Ship Date]],"D")</f>
        <v>2</v>
      </c>
      <c r="AA212" s="25">
        <v>-1220.9144999999999</v>
      </c>
      <c r="AB212" s="10">
        <v>2</v>
      </c>
      <c r="AC212" s="12">
        <v>1068.5999999999999</v>
      </c>
      <c r="AD212" s="10" t="str">
        <f>IF(Table1[[#This Row],[Profit]]&gt;0,"Profit","loss")</f>
        <v>loss</v>
      </c>
      <c r="AE212" s="10" t="str">
        <f>_xlfn.CONCAT(Table1[[#This Row],[Customer Name]]," ",Table1[[#This Row],[Product Name]]," ",Table1[[#This Row],[Country]])</f>
        <v>Ernest Peele Epson LQ-870 Dot Matrix Printer United States</v>
      </c>
      <c r="AF212" s="10" t="str">
        <f>LEFT(Table1[[#This Row],[Product Name]],4)</f>
        <v>Epso</v>
      </c>
    </row>
    <row r="213" spans="1:32" ht="12.75" customHeight="1" x14ac:dyDescent="0.2">
      <c r="A213" s="18">
        <v>8389</v>
      </c>
      <c r="B213" s="25">
        <v>59937</v>
      </c>
      <c r="C213" s="10" t="s">
        <v>25</v>
      </c>
      <c r="D213" s="36">
        <v>0.02</v>
      </c>
      <c r="E213" s="28">
        <v>30.98</v>
      </c>
      <c r="F213" s="32">
        <v>17.079999999999998</v>
      </c>
      <c r="G213" s="25">
        <v>1733</v>
      </c>
      <c r="H213" s="10" t="s">
        <v>1743</v>
      </c>
      <c r="I213" s="10" t="s">
        <v>49</v>
      </c>
      <c r="J213" s="10" t="s">
        <v>58</v>
      </c>
      <c r="K213" s="10" t="s">
        <v>29</v>
      </c>
      <c r="L213" s="10" t="s">
        <v>93</v>
      </c>
      <c r="M213" s="10" t="s">
        <v>59</v>
      </c>
      <c r="N213" s="9" t="s">
        <v>1744</v>
      </c>
      <c r="O213" s="22">
        <v>0.4</v>
      </c>
      <c r="P213" s="10" t="s">
        <v>33</v>
      </c>
      <c r="Q213" s="10" t="s">
        <v>53</v>
      </c>
      <c r="R213" s="10" t="s">
        <v>1008</v>
      </c>
      <c r="S213" s="10" t="s">
        <v>35</v>
      </c>
      <c r="T213" s="25">
        <v>20012</v>
      </c>
      <c r="U213" s="11">
        <v>42183</v>
      </c>
      <c r="V213" s="25">
        <f>YEAR(Table1[[#This Row],[Order Date]])</f>
        <v>2015</v>
      </c>
      <c r="W213" s="25">
        <f>MONTH(Table1[[#This Row],[Order Date]])</f>
        <v>6</v>
      </c>
      <c r="X213" s="25">
        <f>DAY(Table1[[#This Row],[Order Date]])</f>
        <v>28</v>
      </c>
      <c r="Y213" s="11">
        <v>42184</v>
      </c>
      <c r="Z213" s="25">
        <f>DATEDIF(Table1[[#This Row],[Order Date]],Table1[[#This Row],[Ship Date]],"D")</f>
        <v>1</v>
      </c>
      <c r="AA213" s="25">
        <v>-32.28</v>
      </c>
      <c r="AB213" s="10">
        <v>13</v>
      </c>
      <c r="AC213" s="12">
        <v>438.25</v>
      </c>
      <c r="AD213" s="10" t="str">
        <f>IF(Table1[[#This Row],[Profit]]&gt;0,"Profit","loss")</f>
        <v>loss</v>
      </c>
      <c r="AE213" s="10" t="str">
        <f>_xlfn.CONCAT(Table1[[#This Row],[Customer Name]]," ",Table1[[#This Row],[Product Name]]," ",Table1[[#This Row],[Country]])</f>
        <v>Nina Horne Kelly Xerox 197 United States</v>
      </c>
      <c r="AF213" s="10" t="str">
        <f>LEFT(Table1[[#This Row],[Product Name]],4)</f>
        <v>Xero</v>
      </c>
    </row>
    <row r="214" spans="1:32" ht="12.75" customHeight="1" x14ac:dyDescent="0.2">
      <c r="A214" s="18">
        <v>18998</v>
      </c>
      <c r="B214" s="25">
        <v>85826</v>
      </c>
      <c r="C214" s="10" t="s">
        <v>25</v>
      </c>
      <c r="D214" s="36">
        <v>0.03</v>
      </c>
      <c r="E214" s="28">
        <v>896.99</v>
      </c>
      <c r="F214" s="32">
        <v>19.989999999999998</v>
      </c>
      <c r="G214" s="25">
        <v>2868</v>
      </c>
      <c r="H214" s="10" t="s">
        <v>2619</v>
      </c>
      <c r="I214" s="10" t="s">
        <v>49</v>
      </c>
      <c r="J214" s="10" t="s">
        <v>28</v>
      </c>
      <c r="K214" s="10" t="s">
        <v>29</v>
      </c>
      <c r="L214" s="10" t="s">
        <v>109</v>
      </c>
      <c r="M214" s="10" t="s">
        <v>59</v>
      </c>
      <c r="N214" s="9" t="s">
        <v>159</v>
      </c>
      <c r="O214" s="22">
        <v>0.38</v>
      </c>
      <c r="P214" s="10" t="s">
        <v>33</v>
      </c>
      <c r="Q214" s="10" t="s">
        <v>34</v>
      </c>
      <c r="R214" s="10" t="s">
        <v>35</v>
      </c>
      <c r="S214" s="10" t="s">
        <v>2620</v>
      </c>
      <c r="T214" s="25">
        <v>98026</v>
      </c>
      <c r="U214" s="11">
        <v>42012</v>
      </c>
      <c r="V214" s="25">
        <f>YEAR(Table1[[#This Row],[Order Date]])</f>
        <v>2015</v>
      </c>
      <c r="W214" s="25">
        <f>MONTH(Table1[[#This Row],[Order Date]])</f>
        <v>1</v>
      </c>
      <c r="X214" s="25">
        <f>DAY(Table1[[#This Row],[Order Date]])</f>
        <v>8</v>
      </c>
      <c r="Y214" s="11">
        <v>42014</v>
      </c>
      <c r="Z214" s="25">
        <f>DATEDIF(Table1[[#This Row],[Order Date]],Table1[[#This Row],[Ship Date]],"D")</f>
        <v>2</v>
      </c>
      <c r="AA214" s="25">
        <v>3602.1311999999994</v>
      </c>
      <c r="AB214" s="10">
        <v>6</v>
      </c>
      <c r="AC214" s="12">
        <v>5220.4799999999996</v>
      </c>
      <c r="AD214" s="10" t="str">
        <f>IF(Table1[[#This Row],[Profit]]&gt;0,"Profit","loss")</f>
        <v>Profit</v>
      </c>
      <c r="AE214" s="10" t="str">
        <f>_xlfn.CONCAT(Table1[[#This Row],[Customer Name]]," ",Table1[[#This Row],[Product Name]]," ",Table1[[#This Row],[Country]])</f>
        <v>Eugene Clayton GBC DocuBind TL300 Electric Binding System United States</v>
      </c>
      <c r="AF214" s="10" t="str">
        <f>LEFT(Table1[[#This Row],[Product Name]],4)</f>
        <v xml:space="preserve">GBC </v>
      </c>
    </row>
    <row r="215" spans="1:32" ht="12.75" customHeight="1" x14ac:dyDescent="0.2">
      <c r="A215" s="18">
        <v>19529</v>
      </c>
      <c r="B215" s="25">
        <v>85827</v>
      </c>
      <c r="C215" s="10" t="s">
        <v>25</v>
      </c>
      <c r="D215" s="36">
        <v>0.01</v>
      </c>
      <c r="E215" s="28">
        <v>125.99</v>
      </c>
      <c r="F215" s="32">
        <v>8.99</v>
      </c>
      <c r="G215" s="25">
        <v>2868</v>
      </c>
      <c r="H215" s="10" t="s">
        <v>2619</v>
      </c>
      <c r="I215" s="10" t="s">
        <v>49</v>
      </c>
      <c r="J215" s="10" t="s">
        <v>28</v>
      </c>
      <c r="K215" s="10" t="s">
        <v>77</v>
      </c>
      <c r="L215" s="10" t="s">
        <v>78</v>
      </c>
      <c r="M215" s="10" t="s">
        <v>59</v>
      </c>
      <c r="N215" s="9" t="s">
        <v>465</v>
      </c>
      <c r="O215" s="22">
        <v>0.59</v>
      </c>
      <c r="P215" s="10" t="s">
        <v>33</v>
      </c>
      <c r="Q215" s="10" t="s">
        <v>34</v>
      </c>
      <c r="R215" s="10" t="s">
        <v>35</v>
      </c>
      <c r="S215" s="10" t="s">
        <v>2620</v>
      </c>
      <c r="T215" s="25">
        <v>98026</v>
      </c>
      <c r="U215" s="11">
        <v>42111</v>
      </c>
      <c r="V215" s="25">
        <f>YEAR(Table1[[#This Row],[Order Date]])</f>
        <v>2015</v>
      </c>
      <c r="W215" s="25">
        <f>MONTH(Table1[[#This Row],[Order Date]])</f>
        <v>4</v>
      </c>
      <c r="X215" s="25">
        <f>DAY(Table1[[#This Row],[Order Date]])</f>
        <v>17</v>
      </c>
      <c r="Y215" s="11">
        <v>42112</v>
      </c>
      <c r="Z215" s="25">
        <f>DATEDIF(Table1[[#This Row],[Order Date]],Table1[[#This Row],[Ship Date]],"D")</f>
        <v>1</v>
      </c>
      <c r="AA215" s="25">
        <v>-582.64799999999991</v>
      </c>
      <c r="AB215" s="10">
        <v>1</v>
      </c>
      <c r="AC215" s="12">
        <v>113.44</v>
      </c>
      <c r="AD215" s="10" t="str">
        <f>IF(Table1[[#This Row],[Profit]]&gt;0,"Profit","loss")</f>
        <v>loss</v>
      </c>
      <c r="AE215" s="10" t="str">
        <f>_xlfn.CONCAT(Table1[[#This Row],[Customer Name]]," ",Table1[[#This Row],[Product Name]]," ",Table1[[#This Row],[Country]])</f>
        <v>Eugene Clayton M70 United States</v>
      </c>
      <c r="AF215" s="10" t="str">
        <f>LEFT(Table1[[#This Row],[Product Name]],4)</f>
        <v>M70</v>
      </c>
    </row>
    <row r="216" spans="1:32" ht="12.75" customHeight="1" x14ac:dyDescent="0.2">
      <c r="A216" s="18">
        <v>19293</v>
      </c>
      <c r="B216" s="25">
        <v>85828</v>
      </c>
      <c r="C216" s="10" t="s">
        <v>37</v>
      </c>
      <c r="D216" s="36">
        <v>0.08</v>
      </c>
      <c r="E216" s="28">
        <v>15.99</v>
      </c>
      <c r="F216" s="32">
        <v>13.18</v>
      </c>
      <c r="G216" s="25">
        <v>2868</v>
      </c>
      <c r="H216" s="10" t="s">
        <v>2619</v>
      </c>
      <c r="I216" s="10" t="s">
        <v>27</v>
      </c>
      <c r="J216" s="10" t="s">
        <v>28</v>
      </c>
      <c r="K216" s="10" t="s">
        <v>29</v>
      </c>
      <c r="L216" s="10" t="s">
        <v>109</v>
      </c>
      <c r="M216" s="10" t="s">
        <v>59</v>
      </c>
      <c r="N216" s="9" t="s">
        <v>638</v>
      </c>
      <c r="O216" s="22">
        <v>0.37</v>
      </c>
      <c r="P216" s="10" t="s">
        <v>33</v>
      </c>
      <c r="Q216" s="10" t="s">
        <v>34</v>
      </c>
      <c r="R216" s="10" t="s">
        <v>35</v>
      </c>
      <c r="S216" s="10" t="s">
        <v>2620</v>
      </c>
      <c r="T216" s="25">
        <v>98026</v>
      </c>
      <c r="U216" s="11">
        <v>42149</v>
      </c>
      <c r="V216" s="25">
        <f>YEAR(Table1[[#This Row],[Order Date]])</f>
        <v>2015</v>
      </c>
      <c r="W216" s="25">
        <f>MONTH(Table1[[#This Row],[Order Date]])</f>
        <v>5</v>
      </c>
      <c r="X216" s="25">
        <f>DAY(Table1[[#This Row],[Order Date]])</f>
        <v>25</v>
      </c>
      <c r="Y216" s="11">
        <v>42151</v>
      </c>
      <c r="Z216" s="25">
        <f>DATEDIF(Table1[[#This Row],[Order Date]],Table1[[#This Row],[Ship Date]],"D")</f>
        <v>2</v>
      </c>
      <c r="AA216" s="25">
        <v>-66.584999999999994</v>
      </c>
      <c r="AB216" s="10">
        <v>4</v>
      </c>
      <c r="AC216" s="12">
        <v>66.02</v>
      </c>
      <c r="AD216" s="10" t="str">
        <f>IF(Table1[[#This Row],[Profit]]&gt;0,"Profit","loss")</f>
        <v>loss</v>
      </c>
      <c r="AE216" s="10" t="str">
        <f>_xlfn.CONCAT(Table1[[#This Row],[Customer Name]]," ",Table1[[#This Row],[Product Name]]," ",Table1[[#This Row],[Country]])</f>
        <v>Eugene Clayton GBC Pre-Punched Binding Paper, Plastic, White, 8-1/2" x 11" United States</v>
      </c>
      <c r="AF216" s="10" t="str">
        <f>LEFT(Table1[[#This Row],[Product Name]],4)</f>
        <v xml:space="preserve">GBC </v>
      </c>
    </row>
    <row r="217" spans="1:32" ht="12.75" customHeight="1" x14ac:dyDescent="0.2">
      <c r="A217" s="18">
        <v>25228</v>
      </c>
      <c r="B217" s="25">
        <v>85833</v>
      </c>
      <c r="C217" s="10" t="s">
        <v>56</v>
      </c>
      <c r="D217" s="36">
        <v>0.09</v>
      </c>
      <c r="E217" s="28">
        <v>20.89</v>
      </c>
      <c r="F217" s="32">
        <v>11.52</v>
      </c>
      <c r="G217" s="25">
        <v>2066</v>
      </c>
      <c r="H217" s="10" t="s">
        <v>1985</v>
      </c>
      <c r="I217" s="10" t="s">
        <v>49</v>
      </c>
      <c r="J217" s="10" t="s">
        <v>40</v>
      </c>
      <c r="K217" s="10" t="s">
        <v>29</v>
      </c>
      <c r="L217" s="10" t="s">
        <v>141</v>
      </c>
      <c r="M217" s="10" t="s">
        <v>59</v>
      </c>
      <c r="N217" s="9" t="s">
        <v>724</v>
      </c>
      <c r="O217" s="22">
        <v>0.83</v>
      </c>
      <c r="P217" s="10" t="s">
        <v>33</v>
      </c>
      <c r="Q217" s="10" t="s">
        <v>136</v>
      </c>
      <c r="R217" s="10" t="s">
        <v>322</v>
      </c>
      <c r="S217" s="10" t="s">
        <v>1986</v>
      </c>
      <c r="T217" s="25">
        <v>28079</v>
      </c>
      <c r="U217" s="11">
        <v>42089</v>
      </c>
      <c r="V217" s="25">
        <f>YEAR(Table1[[#This Row],[Order Date]])</f>
        <v>2015</v>
      </c>
      <c r="W217" s="25">
        <f>MONTH(Table1[[#This Row],[Order Date]])</f>
        <v>3</v>
      </c>
      <c r="X217" s="25">
        <f>DAY(Table1[[#This Row],[Order Date]])</f>
        <v>26</v>
      </c>
      <c r="Y217" s="11">
        <v>42090</v>
      </c>
      <c r="Z217" s="25">
        <f>DATEDIF(Table1[[#This Row],[Order Date]],Table1[[#This Row],[Ship Date]],"D")</f>
        <v>1</v>
      </c>
      <c r="AA217" s="25">
        <v>-133.54599999999999</v>
      </c>
      <c r="AB217" s="10">
        <v>7</v>
      </c>
      <c r="AC217" s="12">
        <v>146.5</v>
      </c>
      <c r="AD217" s="10" t="str">
        <f>IF(Table1[[#This Row],[Profit]]&gt;0,"Profit","loss")</f>
        <v>loss</v>
      </c>
      <c r="AE217" s="10" t="str">
        <f>_xlfn.CONCAT(Table1[[#This Row],[Customer Name]]," ",Table1[[#This Row],[Product Name]]," ",Table1[[#This Row],[Country]])</f>
        <v>Claudia Webb Iris® 3-Drawer Stacking Bin, Black United States</v>
      </c>
      <c r="AF217" s="10" t="str">
        <f>LEFT(Table1[[#This Row],[Product Name]],4)</f>
        <v>Iris</v>
      </c>
    </row>
    <row r="218" spans="1:32" ht="12.75" customHeight="1" x14ac:dyDescent="0.2">
      <c r="A218" s="18">
        <v>24748</v>
      </c>
      <c r="B218" s="25">
        <v>85834</v>
      </c>
      <c r="C218" s="10" t="s">
        <v>47</v>
      </c>
      <c r="D218" s="36">
        <v>0.09</v>
      </c>
      <c r="E218" s="28">
        <v>20.99</v>
      </c>
      <c r="F218" s="32">
        <v>4.8099999999999996</v>
      </c>
      <c r="G218" s="25">
        <v>2066</v>
      </c>
      <c r="H218" s="10" t="s">
        <v>1985</v>
      </c>
      <c r="I218" s="10" t="s">
        <v>27</v>
      </c>
      <c r="J218" s="10" t="s">
        <v>40</v>
      </c>
      <c r="K218" s="10" t="s">
        <v>77</v>
      </c>
      <c r="L218" s="10" t="s">
        <v>78</v>
      </c>
      <c r="M218" s="10" t="s">
        <v>86</v>
      </c>
      <c r="N218" s="9" t="s">
        <v>475</v>
      </c>
      <c r="O218" s="22">
        <v>0.57999999999999996</v>
      </c>
      <c r="P218" s="10" t="s">
        <v>33</v>
      </c>
      <c r="Q218" s="10" t="s">
        <v>136</v>
      </c>
      <c r="R218" s="10" t="s">
        <v>322</v>
      </c>
      <c r="S218" s="10" t="s">
        <v>1986</v>
      </c>
      <c r="T218" s="25">
        <v>28079</v>
      </c>
      <c r="U218" s="11">
        <v>42094</v>
      </c>
      <c r="V218" s="25">
        <f>YEAR(Table1[[#This Row],[Order Date]])</f>
        <v>2015</v>
      </c>
      <c r="W218" s="25">
        <f>MONTH(Table1[[#This Row],[Order Date]])</f>
        <v>3</v>
      </c>
      <c r="X218" s="25">
        <f>DAY(Table1[[#This Row],[Order Date]])</f>
        <v>31</v>
      </c>
      <c r="Y218" s="11">
        <v>42095</v>
      </c>
      <c r="Z218" s="25">
        <f>DATEDIF(Table1[[#This Row],[Order Date]],Table1[[#This Row],[Ship Date]],"D")</f>
        <v>1</v>
      </c>
      <c r="AA218" s="25">
        <v>272.69399999999996</v>
      </c>
      <c r="AB218" s="10">
        <v>2</v>
      </c>
      <c r="AC218" s="12">
        <v>38.979999999999997</v>
      </c>
      <c r="AD218" s="10" t="str">
        <f>IF(Table1[[#This Row],[Profit]]&gt;0,"Profit","loss")</f>
        <v>Profit</v>
      </c>
      <c r="AE218" s="10" t="str">
        <f>_xlfn.CONCAT(Table1[[#This Row],[Customer Name]]," ",Table1[[#This Row],[Product Name]]," ",Table1[[#This Row],[Country]])</f>
        <v>Claudia Webb 1726 Digital Answering Machine United States</v>
      </c>
      <c r="AF218" s="10" t="str">
        <f>LEFT(Table1[[#This Row],[Product Name]],4)</f>
        <v>1726</v>
      </c>
    </row>
    <row r="219" spans="1:32" ht="12.75" customHeight="1" x14ac:dyDescent="0.2">
      <c r="A219" s="18">
        <v>25381</v>
      </c>
      <c r="B219" s="25">
        <v>85835</v>
      </c>
      <c r="C219" s="10" t="s">
        <v>106</v>
      </c>
      <c r="D219" s="36">
        <v>0.1</v>
      </c>
      <c r="E219" s="28">
        <v>4.24</v>
      </c>
      <c r="F219" s="32">
        <v>5.41</v>
      </c>
      <c r="G219" s="25">
        <v>2066</v>
      </c>
      <c r="H219" s="10" t="s">
        <v>1985</v>
      </c>
      <c r="I219" s="10" t="s">
        <v>49</v>
      </c>
      <c r="J219" s="10" t="s">
        <v>28</v>
      </c>
      <c r="K219" s="10" t="s">
        <v>29</v>
      </c>
      <c r="L219" s="10" t="s">
        <v>109</v>
      </c>
      <c r="M219" s="10" t="s">
        <v>59</v>
      </c>
      <c r="N219" s="9" t="s">
        <v>110</v>
      </c>
      <c r="O219" s="22">
        <v>0.35</v>
      </c>
      <c r="P219" s="10" t="s">
        <v>33</v>
      </c>
      <c r="Q219" s="10" t="s">
        <v>136</v>
      </c>
      <c r="R219" s="10" t="s">
        <v>322</v>
      </c>
      <c r="S219" s="10" t="s">
        <v>1986</v>
      </c>
      <c r="T219" s="25">
        <v>28079</v>
      </c>
      <c r="U219" s="11">
        <v>42113</v>
      </c>
      <c r="V219" s="25">
        <f>YEAR(Table1[[#This Row],[Order Date]])</f>
        <v>2015</v>
      </c>
      <c r="W219" s="25">
        <f>MONTH(Table1[[#This Row],[Order Date]])</f>
        <v>4</v>
      </c>
      <c r="X219" s="25">
        <f>DAY(Table1[[#This Row],[Order Date]])</f>
        <v>19</v>
      </c>
      <c r="Y219" s="11">
        <v>42117</v>
      </c>
      <c r="Z219" s="25">
        <f>DATEDIF(Table1[[#This Row],[Order Date]],Table1[[#This Row],[Ship Date]],"D")</f>
        <v>4</v>
      </c>
      <c r="AA219" s="25">
        <v>-61.6</v>
      </c>
      <c r="AB219" s="10">
        <v>8</v>
      </c>
      <c r="AC219" s="12">
        <v>34.159999999999997</v>
      </c>
      <c r="AD219" s="10" t="str">
        <f>IF(Table1[[#This Row],[Profit]]&gt;0,"Profit","loss")</f>
        <v>loss</v>
      </c>
      <c r="AE219" s="10" t="str">
        <f>_xlfn.CONCAT(Table1[[#This Row],[Customer Name]]," ",Table1[[#This Row],[Product Name]]," ",Table1[[#This Row],[Country]])</f>
        <v>Claudia Webb Storex DuraTech Recycled Plastic Frosted Binders United States</v>
      </c>
      <c r="AF219" s="10" t="str">
        <f>LEFT(Table1[[#This Row],[Product Name]],4)</f>
        <v>Stor</v>
      </c>
    </row>
    <row r="220" spans="1:32" ht="12.75" customHeight="1" x14ac:dyDescent="0.2">
      <c r="A220" s="18">
        <v>19193</v>
      </c>
      <c r="B220" s="25">
        <v>85850</v>
      </c>
      <c r="C220" s="10" t="s">
        <v>47</v>
      </c>
      <c r="D220" s="36">
        <v>0.03</v>
      </c>
      <c r="E220" s="28">
        <v>3.36</v>
      </c>
      <c r="F220" s="32">
        <v>6.27</v>
      </c>
      <c r="G220" s="25">
        <v>3146</v>
      </c>
      <c r="H220" s="10" t="s">
        <v>2836</v>
      </c>
      <c r="I220" s="10" t="s">
        <v>49</v>
      </c>
      <c r="J220" s="10" t="s">
        <v>28</v>
      </c>
      <c r="K220" s="10" t="s">
        <v>29</v>
      </c>
      <c r="L220" s="10" t="s">
        <v>109</v>
      </c>
      <c r="M220" s="10" t="s">
        <v>59</v>
      </c>
      <c r="N220" s="9" t="s">
        <v>586</v>
      </c>
      <c r="O220" s="22">
        <v>0.4</v>
      </c>
      <c r="P220" s="10" t="s">
        <v>33</v>
      </c>
      <c r="Q220" s="10" t="s">
        <v>61</v>
      </c>
      <c r="R220" s="10" t="s">
        <v>130</v>
      </c>
      <c r="S220" s="10" t="s">
        <v>2837</v>
      </c>
      <c r="T220" s="25">
        <v>78577</v>
      </c>
      <c r="U220" s="11">
        <v>42008</v>
      </c>
      <c r="V220" s="25">
        <f>YEAR(Table1[[#This Row],[Order Date]])</f>
        <v>2015</v>
      </c>
      <c r="W220" s="25">
        <f>MONTH(Table1[[#This Row],[Order Date]])</f>
        <v>1</v>
      </c>
      <c r="X220" s="25">
        <f>DAY(Table1[[#This Row],[Order Date]])</f>
        <v>4</v>
      </c>
      <c r="Y220" s="11">
        <v>42009</v>
      </c>
      <c r="Z220" s="25">
        <f>DATEDIF(Table1[[#This Row],[Order Date]],Table1[[#This Row],[Ship Date]],"D")</f>
        <v>1</v>
      </c>
      <c r="AA220" s="25">
        <v>-94.258600000000001</v>
      </c>
      <c r="AB220" s="10">
        <v>4</v>
      </c>
      <c r="AC220" s="12">
        <v>14.9</v>
      </c>
      <c r="AD220" s="10" t="str">
        <f>IF(Table1[[#This Row],[Profit]]&gt;0,"Profit","loss")</f>
        <v>loss</v>
      </c>
      <c r="AE220" s="10" t="str">
        <f>_xlfn.CONCAT(Table1[[#This Row],[Customer Name]]," ",Table1[[#This Row],[Product Name]]," ",Table1[[#This Row],[Country]])</f>
        <v>Maureen Stout Cardinal Poly Pocket Divider Pockets for Ring Binders United States</v>
      </c>
      <c r="AF220" s="10" t="str">
        <f>LEFT(Table1[[#This Row],[Product Name]],4)</f>
        <v>Card</v>
      </c>
    </row>
    <row r="221" spans="1:32" ht="12.75" customHeight="1" x14ac:dyDescent="0.2">
      <c r="A221" s="18">
        <v>19194</v>
      </c>
      <c r="B221" s="25">
        <v>85850</v>
      </c>
      <c r="C221" s="10" t="s">
        <v>47</v>
      </c>
      <c r="D221" s="36">
        <v>7.0000000000000007E-2</v>
      </c>
      <c r="E221" s="28">
        <v>3.71</v>
      </c>
      <c r="F221" s="32">
        <v>1.93</v>
      </c>
      <c r="G221" s="25">
        <v>3146</v>
      </c>
      <c r="H221" s="10" t="s">
        <v>2836</v>
      </c>
      <c r="I221" s="10" t="s">
        <v>27</v>
      </c>
      <c r="J221" s="10" t="s">
        <v>28</v>
      </c>
      <c r="K221" s="10" t="s">
        <v>29</v>
      </c>
      <c r="L221" s="10" t="s">
        <v>93</v>
      </c>
      <c r="M221" s="10" t="s">
        <v>31</v>
      </c>
      <c r="N221" s="9" t="s">
        <v>2838</v>
      </c>
      <c r="O221" s="22">
        <v>0.35</v>
      </c>
      <c r="P221" s="10" t="s">
        <v>33</v>
      </c>
      <c r="Q221" s="10" t="s">
        <v>61</v>
      </c>
      <c r="R221" s="10" t="s">
        <v>130</v>
      </c>
      <c r="S221" s="10" t="s">
        <v>2837</v>
      </c>
      <c r="T221" s="25">
        <v>78577</v>
      </c>
      <c r="U221" s="11">
        <v>42008</v>
      </c>
      <c r="V221" s="25">
        <f>YEAR(Table1[[#This Row],[Order Date]])</f>
        <v>2015</v>
      </c>
      <c r="W221" s="25">
        <f>MONTH(Table1[[#This Row],[Order Date]])</f>
        <v>1</v>
      </c>
      <c r="X221" s="25">
        <f>DAY(Table1[[#This Row],[Order Date]])</f>
        <v>4</v>
      </c>
      <c r="Y221" s="11">
        <v>42010</v>
      </c>
      <c r="Z221" s="25">
        <f>DATEDIF(Table1[[#This Row],[Order Date]],Table1[[#This Row],[Ship Date]],"D")</f>
        <v>2</v>
      </c>
      <c r="AA221" s="25">
        <v>6.3308</v>
      </c>
      <c r="AB221" s="10">
        <v>11</v>
      </c>
      <c r="AC221" s="12">
        <v>39.64</v>
      </c>
      <c r="AD221" s="10" t="str">
        <f>IF(Table1[[#This Row],[Profit]]&gt;0,"Profit","loss")</f>
        <v>Profit</v>
      </c>
      <c r="AE221" s="10" t="str">
        <f>_xlfn.CONCAT(Table1[[#This Row],[Customer Name]]," ",Table1[[#This Row],[Product Name]]," ",Table1[[#This Row],[Country]])</f>
        <v>Maureen Stout "While you Were Out" Message Book, One Form per Page United States</v>
      </c>
      <c r="AF221" s="10" t="str">
        <f>LEFT(Table1[[#This Row],[Product Name]],4)</f>
        <v>"Whi</v>
      </c>
    </row>
    <row r="222" spans="1:32" ht="12.75" customHeight="1" x14ac:dyDescent="0.2">
      <c r="A222" s="18">
        <v>18011</v>
      </c>
      <c r="B222" s="25">
        <v>85857</v>
      </c>
      <c r="C222" s="10" t="s">
        <v>106</v>
      </c>
      <c r="D222" s="36">
        <v>0.09</v>
      </c>
      <c r="E222" s="28">
        <v>2.88</v>
      </c>
      <c r="F222" s="32">
        <v>0.7</v>
      </c>
      <c r="G222" s="25">
        <v>259</v>
      </c>
      <c r="H222" s="10" t="s">
        <v>364</v>
      </c>
      <c r="I222" s="10" t="s">
        <v>49</v>
      </c>
      <c r="J222" s="10" t="s">
        <v>114</v>
      </c>
      <c r="K222" s="10" t="s">
        <v>29</v>
      </c>
      <c r="L222" s="10" t="s">
        <v>30</v>
      </c>
      <c r="M222" s="10" t="s">
        <v>31</v>
      </c>
      <c r="N222" s="9" t="s">
        <v>365</v>
      </c>
      <c r="O222" s="22">
        <v>0.56000000000000005</v>
      </c>
      <c r="P222" s="10" t="s">
        <v>33</v>
      </c>
      <c r="Q222" s="10" t="s">
        <v>34</v>
      </c>
      <c r="R222" s="10" t="s">
        <v>366</v>
      </c>
      <c r="S222" s="10" t="s">
        <v>367</v>
      </c>
      <c r="T222" s="25">
        <v>87505</v>
      </c>
      <c r="U222" s="11">
        <v>42023</v>
      </c>
      <c r="V222" s="25">
        <f>YEAR(Table1[[#This Row],[Order Date]])</f>
        <v>2015</v>
      </c>
      <c r="W222" s="25">
        <f>MONTH(Table1[[#This Row],[Order Date]])</f>
        <v>1</v>
      </c>
      <c r="X222" s="25">
        <f>DAY(Table1[[#This Row],[Order Date]])</f>
        <v>19</v>
      </c>
      <c r="Y222" s="11">
        <v>42023</v>
      </c>
      <c r="Z222" s="25">
        <f>DATEDIF(Table1[[#This Row],[Order Date]],Table1[[#This Row],[Ship Date]],"D")</f>
        <v>0</v>
      </c>
      <c r="AA222" s="25">
        <v>5.7532000000000005</v>
      </c>
      <c r="AB222" s="10">
        <v>10</v>
      </c>
      <c r="AC222" s="12">
        <v>26.38</v>
      </c>
      <c r="AD222" s="10" t="str">
        <f>IF(Table1[[#This Row],[Profit]]&gt;0,"Profit","loss")</f>
        <v>Profit</v>
      </c>
      <c r="AE222" s="10" t="str">
        <f>_xlfn.CONCAT(Table1[[#This Row],[Customer Name]]," ",Table1[[#This Row],[Product Name]]," ",Table1[[#This Row],[Country]])</f>
        <v>Edward Pugh Newell 340 United States</v>
      </c>
      <c r="AF222" s="10" t="str">
        <f>LEFT(Table1[[#This Row],[Product Name]],4)</f>
        <v>Newe</v>
      </c>
    </row>
    <row r="223" spans="1:32" ht="12.75" customHeight="1" x14ac:dyDescent="0.2">
      <c r="A223" s="18">
        <v>24498</v>
      </c>
      <c r="B223" s="25">
        <v>85858</v>
      </c>
      <c r="C223" s="10" t="s">
        <v>56</v>
      </c>
      <c r="D223" s="36">
        <v>0.05</v>
      </c>
      <c r="E223" s="28">
        <v>17.48</v>
      </c>
      <c r="F223" s="32">
        <v>1.99</v>
      </c>
      <c r="G223" s="25">
        <v>258</v>
      </c>
      <c r="H223" s="10" t="s">
        <v>360</v>
      </c>
      <c r="I223" s="10" t="s">
        <v>49</v>
      </c>
      <c r="J223" s="10" t="s">
        <v>114</v>
      </c>
      <c r="K223" s="10" t="s">
        <v>77</v>
      </c>
      <c r="L223" s="10" t="s">
        <v>180</v>
      </c>
      <c r="M223" s="10" t="s">
        <v>51</v>
      </c>
      <c r="N223" s="9" t="s">
        <v>361</v>
      </c>
      <c r="O223" s="22">
        <v>0.45</v>
      </c>
      <c r="P223" s="10" t="s">
        <v>33</v>
      </c>
      <c r="Q223" s="10" t="s">
        <v>136</v>
      </c>
      <c r="R223" s="10" t="s">
        <v>362</v>
      </c>
      <c r="S223" s="10" t="s">
        <v>363</v>
      </c>
      <c r="T223" s="25">
        <v>33772</v>
      </c>
      <c r="U223" s="11">
        <v>42006</v>
      </c>
      <c r="V223" s="25">
        <f>YEAR(Table1[[#This Row],[Order Date]])</f>
        <v>2015</v>
      </c>
      <c r="W223" s="25">
        <f>MONTH(Table1[[#This Row],[Order Date]])</f>
        <v>1</v>
      </c>
      <c r="X223" s="25">
        <f>DAY(Table1[[#This Row],[Order Date]])</f>
        <v>2</v>
      </c>
      <c r="Y223" s="11">
        <v>42008</v>
      </c>
      <c r="Z223" s="25">
        <f>DATEDIF(Table1[[#This Row],[Order Date]],Table1[[#This Row],[Ship Date]],"D")</f>
        <v>2</v>
      </c>
      <c r="AA223" s="25">
        <v>-127.00800000000001</v>
      </c>
      <c r="AB223" s="10">
        <v>3</v>
      </c>
      <c r="AC223" s="12">
        <v>52.47</v>
      </c>
      <c r="AD223" s="10" t="str">
        <f>IF(Table1[[#This Row],[Profit]]&gt;0,"Profit","loss")</f>
        <v>loss</v>
      </c>
      <c r="AE223" s="10" t="str">
        <f>_xlfn.CONCAT(Table1[[#This Row],[Customer Name]]," ",Table1[[#This Row],[Product Name]]," ",Table1[[#This Row],[Country]])</f>
        <v>Allan Shields Maxell Pro 80 Minute CD-R, 10/Pack United States</v>
      </c>
      <c r="AF223" s="10" t="str">
        <f>LEFT(Table1[[#This Row],[Product Name]],4)</f>
        <v>Maxe</v>
      </c>
    </row>
    <row r="224" spans="1:32" ht="12.75" customHeight="1" x14ac:dyDescent="0.2">
      <c r="A224" s="18">
        <v>18306</v>
      </c>
      <c r="B224" s="25">
        <v>85865</v>
      </c>
      <c r="C224" s="10" t="s">
        <v>56</v>
      </c>
      <c r="D224" s="36">
        <v>0.08</v>
      </c>
      <c r="E224" s="28">
        <v>175.99</v>
      </c>
      <c r="F224" s="32">
        <v>4.99</v>
      </c>
      <c r="G224" s="25">
        <v>1738</v>
      </c>
      <c r="H224" s="10" t="s">
        <v>1752</v>
      </c>
      <c r="I224" s="10" t="s">
        <v>49</v>
      </c>
      <c r="J224" s="10" t="s">
        <v>28</v>
      </c>
      <c r="K224" s="10" t="s">
        <v>77</v>
      </c>
      <c r="L224" s="10" t="s">
        <v>78</v>
      </c>
      <c r="M224" s="10" t="s">
        <v>59</v>
      </c>
      <c r="N224" s="9" t="s">
        <v>139</v>
      </c>
      <c r="O224" s="22">
        <v>0.59</v>
      </c>
      <c r="P224" s="10" t="s">
        <v>33</v>
      </c>
      <c r="Q224" s="10" t="s">
        <v>136</v>
      </c>
      <c r="R224" s="10" t="s">
        <v>322</v>
      </c>
      <c r="S224" s="10" t="s">
        <v>1753</v>
      </c>
      <c r="T224" s="25">
        <v>28052</v>
      </c>
      <c r="U224" s="11">
        <v>42091</v>
      </c>
      <c r="V224" s="25">
        <f>YEAR(Table1[[#This Row],[Order Date]])</f>
        <v>2015</v>
      </c>
      <c r="W224" s="25">
        <f>MONTH(Table1[[#This Row],[Order Date]])</f>
        <v>3</v>
      </c>
      <c r="X224" s="25">
        <f>DAY(Table1[[#This Row],[Order Date]])</f>
        <v>28</v>
      </c>
      <c r="Y224" s="11">
        <v>42091</v>
      </c>
      <c r="Z224" s="25">
        <f>DATEDIF(Table1[[#This Row],[Order Date]],Table1[[#This Row],[Ship Date]],"D")</f>
        <v>0</v>
      </c>
      <c r="AA224" s="25">
        <v>-16476.838</v>
      </c>
      <c r="AB224" s="10">
        <v>10</v>
      </c>
      <c r="AC224" s="12">
        <v>1486.34</v>
      </c>
      <c r="AD224" s="10" t="str">
        <f>IF(Table1[[#This Row],[Profit]]&gt;0,"Profit","loss")</f>
        <v>loss</v>
      </c>
      <c r="AE224" s="10" t="str">
        <f>_xlfn.CONCAT(Table1[[#This Row],[Customer Name]]," ",Table1[[#This Row],[Product Name]]," ",Table1[[#This Row],[Country]])</f>
        <v>Dean Solomon 5165 United States</v>
      </c>
      <c r="AF224" s="10" t="str">
        <f>LEFT(Table1[[#This Row],[Product Name]],4)</f>
        <v>5165</v>
      </c>
    </row>
    <row r="225" spans="1:32" ht="12.75" customHeight="1" x14ac:dyDescent="0.2">
      <c r="A225" s="18">
        <v>18012</v>
      </c>
      <c r="B225" s="25">
        <v>85866</v>
      </c>
      <c r="C225" s="10" t="s">
        <v>37</v>
      </c>
      <c r="D225" s="36">
        <v>0.09</v>
      </c>
      <c r="E225" s="28">
        <v>30.93</v>
      </c>
      <c r="F225" s="32">
        <v>3.92</v>
      </c>
      <c r="G225" s="25">
        <v>1737</v>
      </c>
      <c r="H225" s="10" t="s">
        <v>1749</v>
      </c>
      <c r="I225" s="10" t="s">
        <v>49</v>
      </c>
      <c r="J225" s="10" t="s">
        <v>28</v>
      </c>
      <c r="K225" s="10" t="s">
        <v>41</v>
      </c>
      <c r="L225" s="10" t="s">
        <v>50</v>
      </c>
      <c r="M225" s="10" t="s">
        <v>51</v>
      </c>
      <c r="N225" s="9" t="s">
        <v>1750</v>
      </c>
      <c r="O225" s="22">
        <v>0.44</v>
      </c>
      <c r="P225" s="10" t="s">
        <v>33</v>
      </c>
      <c r="Q225" s="10" t="s">
        <v>136</v>
      </c>
      <c r="R225" s="10" t="s">
        <v>322</v>
      </c>
      <c r="S225" s="10" t="s">
        <v>1724</v>
      </c>
      <c r="T225" s="25">
        <v>27529</v>
      </c>
      <c r="U225" s="11">
        <v>42158</v>
      </c>
      <c r="V225" s="25">
        <f>YEAR(Table1[[#This Row],[Order Date]])</f>
        <v>2015</v>
      </c>
      <c r="W225" s="25">
        <f>MONTH(Table1[[#This Row],[Order Date]])</f>
        <v>6</v>
      </c>
      <c r="X225" s="25">
        <f>DAY(Table1[[#This Row],[Order Date]])</f>
        <v>3</v>
      </c>
      <c r="Y225" s="11">
        <v>42160</v>
      </c>
      <c r="Z225" s="25">
        <f>DATEDIF(Table1[[#This Row],[Order Date]],Table1[[#This Row],[Ship Date]],"D")</f>
        <v>2</v>
      </c>
      <c r="AA225" s="25">
        <v>-130.42400000000001</v>
      </c>
      <c r="AB225" s="10">
        <v>16</v>
      </c>
      <c r="AC225" s="12">
        <v>451.83</v>
      </c>
      <c r="AD225" s="10" t="str">
        <f>IF(Table1[[#This Row],[Profit]]&gt;0,"Profit","loss")</f>
        <v>loss</v>
      </c>
      <c r="AE225" s="10" t="str">
        <f>_xlfn.CONCAT(Table1[[#This Row],[Customer Name]]," ",Table1[[#This Row],[Product Name]]," ",Table1[[#This Row],[Country]])</f>
        <v>Danielle Myers Advantus Employee of the Month Certificate Frame, 11 x 13-1/2 United States</v>
      </c>
      <c r="AF225" s="10" t="str">
        <f>LEFT(Table1[[#This Row],[Product Name]],4)</f>
        <v>Adva</v>
      </c>
    </row>
    <row r="226" spans="1:32" ht="12.75" customHeight="1" x14ac:dyDescent="0.2">
      <c r="A226" s="18">
        <v>18013</v>
      </c>
      <c r="B226" s="25">
        <v>85866</v>
      </c>
      <c r="C226" s="10" t="s">
        <v>37</v>
      </c>
      <c r="D226" s="36">
        <v>0.03</v>
      </c>
      <c r="E226" s="28">
        <v>1.68</v>
      </c>
      <c r="F226" s="32">
        <v>0.7</v>
      </c>
      <c r="G226" s="25">
        <v>1737</v>
      </c>
      <c r="H226" s="10" t="s">
        <v>1749</v>
      </c>
      <c r="I226" s="10" t="s">
        <v>27</v>
      </c>
      <c r="J226" s="10" t="s">
        <v>28</v>
      </c>
      <c r="K226" s="10" t="s">
        <v>29</v>
      </c>
      <c r="L226" s="10" t="s">
        <v>30</v>
      </c>
      <c r="M226" s="10" t="s">
        <v>31</v>
      </c>
      <c r="N226" s="9" t="s">
        <v>1751</v>
      </c>
      <c r="O226" s="22">
        <v>0.6</v>
      </c>
      <c r="P226" s="10" t="s">
        <v>33</v>
      </c>
      <c r="Q226" s="10" t="s">
        <v>136</v>
      </c>
      <c r="R226" s="10" t="s">
        <v>322</v>
      </c>
      <c r="S226" s="10" t="s">
        <v>1724</v>
      </c>
      <c r="T226" s="25">
        <v>27529</v>
      </c>
      <c r="U226" s="11">
        <v>42158</v>
      </c>
      <c r="V226" s="25">
        <f>YEAR(Table1[[#This Row],[Order Date]])</f>
        <v>2015</v>
      </c>
      <c r="W226" s="25">
        <f>MONTH(Table1[[#This Row],[Order Date]])</f>
        <v>6</v>
      </c>
      <c r="X226" s="25">
        <f>DAY(Table1[[#This Row],[Order Date]])</f>
        <v>3</v>
      </c>
      <c r="Y226" s="11">
        <v>42160</v>
      </c>
      <c r="Z226" s="25">
        <f>DATEDIF(Table1[[#This Row],[Order Date]],Table1[[#This Row],[Ship Date]],"D")</f>
        <v>2</v>
      </c>
      <c r="AA226" s="25">
        <v>-106.42100000000001</v>
      </c>
      <c r="AB226" s="10">
        <v>11</v>
      </c>
      <c r="AC226" s="12">
        <v>20.239999999999998</v>
      </c>
      <c r="AD226" s="10" t="str">
        <f>IF(Table1[[#This Row],[Profit]]&gt;0,"Profit","loss")</f>
        <v>loss</v>
      </c>
      <c r="AE226" s="10" t="str">
        <f>_xlfn.CONCAT(Table1[[#This Row],[Customer Name]]," ",Table1[[#This Row],[Product Name]]," ",Table1[[#This Row],[Country]])</f>
        <v>Danielle Myers Newell 308 United States</v>
      </c>
      <c r="AF226" s="10" t="str">
        <f>LEFT(Table1[[#This Row],[Product Name]],4)</f>
        <v>Newe</v>
      </c>
    </row>
    <row r="227" spans="1:32" ht="12.75" customHeight="1" x14ac:dyDescent="0.2">
      <c r="A227" s="18">
        <v>22593</v>
      </c>
      <c r="B227" s="25">
        <v>85867</v>
      </c>
      <c r="C227" s="10" t="s">
        <v>25</v>
      </c>
      <c r="D227" s="36">
        <v>0.09</v>
      </c>
      <c r="E227" s="28">
        <v>349.45</v>
      </c>
      <c r="F227" s="32">
        <v>60</v>
      </c>
      <c r="G227" s="25">
        <v>1739</v>
      </c>
      <c r="H227" s="10" t="s">
        <v>1755</v>
      </c>
      <c r="I227" s="10" t="s">
        <v>39</v>
      </c>
      <c r="J227" s="10" t="s">
        <v>28</v>
      </c>
      <c r="K227" s="10" t="s">
        <v>41</v>
      </c>
      <c r="L227" s="10" t="s">
        <v>152</v>
      </c>
      <c r="M227" s="10" t="s">
        <v>43</v>
      </c>
      <c r="N227" s="9" t="s">
        <v>989</v>
      </c>
      <c r="O227" s="25">
        <f ca="1">IF(O227="",0,O227)</f>
        <v>0</v>
      </c>
      <c r="P227" s="10" t="s">
        <v>33</v>
      </c>
      <c r="Q227" s="10" t="s">
        <v>136</v>
      </c>
      <c r="R227" s="10" t="s">
        <v>322</v>
      </c>
      <c r="S227" s="10" t="s">
        <v>1756</v>
      </c>
      <c r="T227" s="25">
        <v>27534</v>
      </c>
      <c r="U227" s="11">
        <v>42127</v>
      </c>
      <c r="V227" s="25">
        <f>YEAR(Table1[[#This Row],[Order Date]])</f>
        <v>2015</v>
      </c>
      <c r="W227" s="25">
        <f>MONTH(Table1[[#This Row],[Order Date]])</f>
        <v>5</v>
      </c>
      <c r="X227" s="25">
        <f>DAY(Table1[[#This Row],[Order Date]])</f>
        <v>3</v>
      </c>
      <c r="Y227" s="11">
        <v>42128</v>
      </c>
      <c r="Z227" s="25">
        <f>DATEDIF(Table1[[#This Row],[Order Date]],Table1[[#This Row],[Ship Date]],"D")</f>
        <v>1</v>
      </c>
      <c r="AA227" s="25">
        <v>-90.74799999999999</v>
      </c>
      <c r="AB227" s="10">
        <v>17</v>
      </c>
      <c r="AC227" s="12">
        <v>5835.41</v>
      </c>
      <c r="AD227" s="10" t="str">
        <f>IF(Table1[[#This Row],[Profit]]&gt;0,"Profit","loss")</f>
        <v>loss</v>
      </c>
      <c r="AE227" s="10" t="str">
        <f>_xlfn.CONCAT(Table1[[#This Row],[Customer Name]]," ",Table1[[#This Row],[Product Name]]," ",Table1[[#This Row],[Country]])</f>
        <v>Edna Pierce SAFCO PlanMaster Heigh-Adjustable Drafting Table Base, 43w x 30d x 30-37h, Black United States</v>
      </c>
      <c r="AF227" s="10" t="str">
        <f>LEFT(Table1[[#This Row],[Product Name]],4)</f>
        <v>SAFC</v>
      </c>
    </row>
    <row r="228" spans="1:32" ht="12.75" customHeight="1" x14ac:dyDescent="0.2">
      <c r="A228" s="18">
        <v>18804</v>
      </c>
      <c r="B228" s="25">
        <v>85868</v>
      </c>
      <c r="C228" s="10" t="s">
        <v>106</v>
      </c>
      <c r="D228" s="36">
        <v>0.04</v>
      </c>
      <c r="E228" s="28">
        <v>35.44</v>
      </c>
      <c r="F228" s="32">
        <v>19.989999999999998</v>
      </c>
      <c r="G228" s="25">
        <v>1738</v>
      </c>
      <c r="H228" s="10" t="s">
        <v>1752</v>
      </c>
      <c r="I228" s="10" t="s">
        <v>49</v>
      </c>
      <c r="J228" s="10" t="s">
        <v>28</v>
      </c>
      <c r="K228" s="10" t="s">
        <v>29</v>
      </c>
      <c r="L228" s="10" t="s">
        <v>93</v>
      </c>
      <c r="M228" s="10" t="s">
        <v>59</v>
      </c>
      <c r="N228" s="9" t="s">
        <v>1754</v>
      </c>
      <c r="O228" s="22">
        <v>0.38</v>
      </c>
      <c r="P228" s="10" t="s">
        <v>33</v>
      </c>
      <c r="Q228" s="10" t="s">
        <v>136</v>
      </c>
      <c r="R228" s="10" t="s">
        <v>322</v>
      </c>
      <c r="S228" s="10" t="s">
        <v>1753</v>
      </c>
      <c r="T228" s="25">
        <v>28052</v>
      </c>
      <c r="U228" s="11">
        <v>42169</v>
      </c>
      <c r="V228" s="25">
        <f>YEAR(Table1[[#This Row],[Order Date]])</f>
        <v>2015</v>
      </c>
      <c r="W228" s="25">
        <f>MONTH(Table1[[#This Row],[Order Date]])</f>
        <v>6</v>
      </c>
      <c r="X228" s="25">
        <f>DAY(Table1[[#This Row],[Order Date]])</f>
        <v>14</v>
      </c>
      <c r="Y228" s="11">
        <v>42176</v>
      </c>
      <c r="Z228" s="25">
        <f>DATEDIF(Table1[[#This Row],[Order Date]],Table1[[#This Row],[Ship Date]],"D")</f>
        <v>7</v>
      </c>
      <c r="AA228" s="25">
        <v>-108.27250000000001</v>
      </c>
      <c r="AB228" s="10">
        <v>11</v>
      </c>
      <c r="AC228" s="12">
        <v>406.26</v>
      </c>
      <c r="AD228" s="10" t="str">
        <f>IF(Table1[[#This Row],[Profit]]&gt;0,"Profit","loss")</f>
        <v>loss</v>
      </c>
      <c r="AE228" s="10" t="str">
        <f>_xlfn.CONCAT(Table1[[#This Row],[Customer Name]]," ",Table1[[#This Row],[Product Name]]," ",Table1[[#This Row],[Country]])</f>
        <v>Dean Solomon Xerox 1880 United States</v>
      </c>
      <c r="AF228" s="10" t="str">
        <f>LEFT(Table1[[#This Row],[Product Name]],4)</f>
        <v>Xero</v>
      </c>
    </row>
    <row r="229" spans="1:32" ht="12.75" customHeight="1" x14ac:dyDescent="0.2">
      <c r="A229" s="18">
        <v>19472</v>
      </c>
      <c r="B229" s="25">
        <v>85880</v>
      </c>
      <c r="C229" s="10" t="s">
        <v>47</v>
      </c>
      <c r="D229" s="36">
        <v>0.06</v>
      </c>
      <c r="E229" s="28">
        <v>8.3699999999999992</v>
      </c>
      <c r="F229" s="32">
        <v>10.16</v>
      </c>
      <c r="G229" s="25">
        <v>1494</v>
      </c>
      <c r="H229" s="10" t="s">
        <v>1531</v>
      </c>
      <c r="I229" s="10" t="s">
        <v>49</v>
      </c>
      <c r="J229" s="10" t="s">
        <v>28</v>
      </c>
      <c r="K229" s="10" t="s">
        <v>41</v>
      </c>
      <c r="L229" s="10" t="s">
        <v>50</v>
      </c>
      <c r="M229" s="10" t="s">
        <v>236</v>
      </c>
      <c r="N229" s="9" t="s">
        <v>1213</v>
      </c>
      <c r="O229" s="22">
        <v>0.59</v>
      </c>
      <c r="P229" s="10" t="s">
        <v>33</v>
      </c>
      <c r="Q229" s="10" t="s">
        <v>53</v>
      </c>
      <c r="R229" s="10" t="s">
        <v>415</v>
      </c>
      <c r="S229" s="10" t="s">
        <v>1532</v>
      </c>
      <c r="T229" s="25">
        <v>21222</v>
      </c>
      <c r="U229" s="11">
        <v>42074</v>
      </c>
      <c r="V229" s="25">
        <f>YEAR(Table1[[#This Row],[Order Date]])</f>
        <v>2015</v>
      </c>
      <c r="W229" s="25">
        <f>MONTH(Table1[[#This Row],[Order Date]])</f>
        <v>3</v>
      </c>
      <c r="X229" s="25">
        <f>DAY(Table1[[#This Row],[Order Date]])</f>
        <v>11</v>
      </c>
      <c r="Y229" s="11">
        <v>42076</v>
      </c>
      <c r="Z229" s="25">
        <f>DATEDIF(Table1[[#This Row],[Order Date]],Table1[[#This Row],[Ship Date]],"D")</f>
        <v>2</v>
      </c>
      <c r="AA229" s="25">
        <v>-255.65</v>
      </c>
      <c r="AB229" s="10">
        <v>18</v>
      </c>
      <c r="AC229" s="12">
        <v>157.63999999999999</v>
      </c>
      <c r="AD229" s="10" t="str">
        <f>IF(Table1[[#This Row],[Profit]]&gt;0,"Profit","loss")</f>
        <v>loss</v>
      </c>
      <c r="AE229" s="10" t="str">
        <f>_xlfn.CONCAT(Table1[[#This Row],[Customer Name]]," ",Table1[[#This Row],[Product Name]]," ",Table1[[#This Row],[Country]])</f>
        <v>Kate Lehman Westinghouse Clip-On Gooseneck Lamps United States</v>
      </c>
      <c r="AF229" s="10" t="str">
        <f>LEFT(Table1[[#This Row],[Product Name]],4)</f>
        <v>West</v>
      </c>
    </row>
    <row r="230" spans="1:32" ht="12.75" customHeight="1" x14ac:dyDescent="0.2">
      <c r="A230" s="18">
        <v>19473</v>
      </c>
      <c r="B230" s="25">
        <v>85880</v>
      </c>
      <c r="C230" s="10" t="s">
        <v>47</v>
      </c>
      <c r="D230" s="36">
        <v>0.09</v>
      </c>
      <c r="E230" s="28">
        <v>6.48</v>
      </c>
      <c r="F230" s="32">
        <v>9.17</v>
      </c>
      <c r="G230" s="25">
        <v>1494</v>
      </c>
      <c r="H230" s="10" t="s">
        <v>1531</v>
      </c>
      <c r="I230" s="10" t="s">
        <v>27</v>
      </c>
      <c r="J230" s="10" t="s">
        <v>28</v>
      </c>
      <c r="K230" s="10" t="s">
        <v>29</v>
      </c>
      <c r="L230" s="10" t="s">
        <v>93</v>
      </c>
      <c r="M230" s="10" t="s">
        <v>59</v>
      </c>
      <c r="N230" s="9" t="s">
        <v>294</v>
      </c>
      <c r="O230" s="22">
        <v>0.37</v>
      </c>
      <c r="P230" s="10" t="s">
        <v>33</v>
      </c>
      <c r="Q230" s="10" t="s">
        <v>53</v>
      </c>
      <c r="R230" s="10" t="s">
        <v>415</v>
      </c>
      <c r="S230" s="10" t="s">
        <v>1532</v>
      </c>
      <c r="T230" s="25">
        <v>21222</v>
      </c>
      <c r="U230" s="11">
        <v>42074</v>
      </c>
      <c r="V230" s="25">
        <f>YEAR(Table1[[#This Row],[Order Date]])</f>
        <v>2015</v>
      </c>
      <c r="W230" s="25">
        <f>MONTH(Table1[[#This Row],[Order Date]])</f>
        <v>3</v>
      </c>
      <c r="X230" s="25">
        <f>DAY(Table1[[#This Row],[Order Date]])</f>
        <v>11</v>
      </c>
      <c r="Y230" s="11">
        <v>42076</v>
      </c>
      <c r="Z230" s="25">
        <f>DATEDIF(Table1[[#This Row],[Order Date]],Table1[[#This Row],[Ship Date]],"D")</f>
        <v>2</v>
      </c>
      <c r="AA230" s="25">
        <v>-76.540000000000006</v>
      </c>
      <c r="AB230" s="10">
        <v>6</v>
      </c>
      <c r="AC230" s="12">
        <v>42.16</v>
      </c>
      <c r="AD230" s="10" t="str">
        <f>IF(Table1[[#This Row],[Profit]]&gt;0,"Profit","loss")</f>
        <v>loss</v>
      </c>
      <c r="AE230" s="10" t="str">
        <f>_xlfn.CONCAT(Table1[[#This Row],[Customer Name]]," ",Table1[[#This Row],[Product Name]]," ",Table1[[#This Row],[Country]])</f>
        <v>Kate Lehman Xerox 1996 United States</v>
      </c>
      <c r="AF230" s="10" t="str">
        <f>LEFT(Table1[[#This Row],[Product Name]],4)</f>
        <v>Xero</v>
      </c>
    </row>
    <row r="231" spans="1:32" ht="12.75" customHeight="1" x14ac:dyDescent="0.2">
      <c r="A231" s="18">
        <v>24286</v>
      </c>
      <c r="B231" s="25">
        <v>85880</v>
      </c>
      <c r="C231" s="10" t="s">
        <v>47</v>
      </c>
      <c r="D231" s="36">
        <v>0.09</v>
      </c>
      <c r="E231" s="28">
        <v>6.28</v>
      </c>
      <c r="F231" s="32">
        <v>5.29</v>
      </c>
      <c r="G231" s="25">
        <v>1497</v>
      </c>
      <c r="H231" s="10" t="s">
        <v>1533</v>
      </c>
      <c r="I231" s="10" t="s">
        <v>49</v>
      </c>
      <c r="J231" s="10" t="s">
        <v>28</v>
      </c>
      <c r="K231" s="10" t="s">
        <v>41</v>
      </c>
      <c r="L231" s="10" t="s">
        <v>50</v>
      </c>
      <c r="M231" s="10" t="s">
        <v>59</v>
      </c>
      <c r="N231" s="9" t="s">
        <v>440</v>
      </c>
      <c r="O231" s="22">
        <v>0.43</v>
      </c>
      <c r="P231" s="10" t="s">
        <v>33</v>
      </c>
      <c r="Q231" s="10" t="s">
        <v>53</v>
      </c>
      <c r="R231" s="10" t="s">
        <v>71</v>
      </c>
      <c r="S231" s="10" t="s">
        <v>1534</v>
      </c>
      <c r="T231" s="25">
        <v>14901</v>
      </c>
      <c r="U231" s="11">
        <v>42074</v>
      </c>
      <c r="V231" s="25">
        <f>YEAR(Table1[[#This Row],[Order Date]])</f>
        <v>2015</v>
      </c>
      <c r="W231" s="25">
        <f>MONTH(Table1[[#This Row],[Order Date]])</f>
        <v>3</v>
      </c>
      <c r="X231" s="25">
        <f>DAY(Table1[[#This Row],[Order Date]])</f>
        <v>11</v>
      </c>
      <c r="Y231" s="11">
        <v>42075</v>
      </c>
      <c r="Z231" s="25">
        <f>DATEDIF(Table1[[#This Row],[Order Date]],Table1[[#This Row],[Ship Date]],"D")</f>
        <v>1</v>
      </c>
      <c r="AA231" s="25">
        <v>-10.09</v>
      </c>
      <c r="AB231" s="10">
        <v>2</v>
      </c>
      <c r="AC231" s="12">
        <v>14.08</v>
      </c>
      <c r="AD231" s="10" t="str">
        <f>IF(Table1[[#This Row],[Profit]]&gt;0,"Profit","loss")</f>
        <v>loss</v>
      </c>
      <c r="AE231" s="10" t="str">
        <f>_xlfn.CONCAT(Table1[[#This Row],[Customer Name]]," ",Table1[[#This Row],[Product Name]]," ",Table1[[#This Row],[Country]])</f>
        <v>Gloria Jacobs Eldon® 200 Class™ Desk Accessories, Burgundy United States</v>
      </c>
      <c r="AF231" s="10" t="str">
        <f>LEFT(Table1[[#This Row],[Product Name]],4)</f>
        <v>Eldo</v>
      </c>
    </row>
    <row r="232" spans="1:32" ht="12.75" customHeight="1" x14ac:dyDescent="0.2">
      <c r="A232" s="18">
        <v>24287</v>
      </c>
      <c r="B232" s="25">
        <v>85880</v>
      </c>
      <c r="C232" s="10" t="s">
        <v>47</v>
      </c>
      <c r="D232" s="36">
        <v>0.03</v>
      </c>
      <c r="E232" s="28">
        <v>15.14</v>
      </c>
      <c r="F232" s="32">
        <v>4.53</v>
      </c>
      <c r="G232" s="25">
        <v>1497</v>
      </c>
      <c r="H232" s="10" t="s">
        <v>1533</v>
      </c>
      <c r="I232" s="10" t="s">
        <v>49</v>
      </c>
      <c r="J232" s="10" t="s">
        <v>28</v>
      </c>
      <c r="K232" s="10" t="s">
        <v>29</v>
      </c>
      <c r="L232" s="10" t="s">
        <v>141</v>
      </c>
      <c r="M232" s="10" t="s">
        <v>59</v>
      </c>
      <c r="N232" s="9" t="s">
        <v>1201</v>
      </c>
      <c r="O232" s="22">
        <v>0.81</v>
      </c>
      <c r="P232" s="10" t="s">
        <v>33</v>
      </c>
      <c r="Q232" s="10" t="s">
        <v>53</v>
      </c>
      <c r="R232" s="10" t="s">
        <v>71</v>
      </c>
      <c r="S232" s="10" t="s">
        <v>1534</v>
      </c>
      <c r="T232" s="25">
        <v>14901</v>
      </c>
      <c r="U232" s="11">
        <v>42074</v>
      </c>
      <c r="V232" s="25">
        <f>YEAR(Table1[[#This Row],[Order Date]])</f>
        <v>2015</v>
      </c>
      <c r="W232" s="25">
        <f>MONTH(Table1[[#This Row],[Order Date]])</f>
        <v>3</v>
      </c>
      <c r="X232" s="25">
        <f>DAY(Table1[[#This Row],[Order Date]])</f>
        <v>11</v>
      </c>
      <c r="Y232" s="11">
        <v>42076</v>
      </c>
      <c r="Z232" s="25">
        <f>DATEDIF(Table1[[#This Row],[Order Date]],Table1[[#This Row],[Ship Date]],"D")</f>
        <v>2</v>
      </c>
      <c r="AA232" s="25">
        <v>-92.87</v>
      </c>
      <c r="AB232" s="10">
        <v>17</v>
      </c>
      <c r="AC232" s="12">
        <v>256.73</v>
      </c>
      <c r="AD232" s="10" t="str">
        <f>IF(Table1[[#This Row],[Profit]]&gt;0,"Profit","loss")</f>
        <v>loss</v>
      </c>
      <c r="AE232" s="10" t="str">
        <f>_xlfn.CONCAT(Table1[[#This Row],[Customer Name]]," ",Table1[[#This Row],[Product Name]]," ",Table1[[#This Row],[Country]])</f>
        <v>Gloria Jacobs Eldon® Gobal File Keepers United States</v>
      </c>
      <c r="AF232" s="10" t="str">
        <f>LEFT(Table1[[#This Row],[Product Name]],4)</f>
        <v>Eldo</v>
      </c>
    </row>
    <row r="233" spans="1:32" ht="12.75" customHeight="1" x14ac:dyDescent="0.2">
      <c r="A233" s="18">
        <v>18962</v>
      </c>
      <c r="B233" s="25">
        <v>85893</v>
      </c>
      <c r="C233" s="10" t="s">
        <v>47</v>
      </c>
      <c r="D233" s="36">
        <v>0.03</v>
      </c>
      <c r="E233" s="28">
        <v>11.99</v>
      </c>
      <c r="F233" s="32">
        <v>5.99</v>
      </c>
      <c r="G233" s="25">
        <v>1916</v>
      </c>
      <c r="H233" s="10" t="s">
        <v>1867</v>
      </c>
      <c r="I233" s="10" t="s">
        <v>49</v>
      </c>
      <c r="J233" s="10" t="s">
        <v>40</v>
      </c>
      <c r="K233" s="10" t="s">
        <v>77</v>
      </c>
      <c r="L233" s="10" t="s">
        <v>85</v>
      </c>
      <c r="M233" s="10" t="s">
        <v>86</v>
      </c>
      <c r="N233" s="9" t="s">
        <v>1868</v>
      </c>
      <c r="O233" s="22">
        <v>0.36</v>
      </c>
      <c r="P233" s="10" t="s">
        <v>33</v>
      </c>
      <c r="Q233" s="10" t="s">
        <v>136</v>
      </c>
      <c r="R233" s="10" t="s">
        <v>958</v>
      </c>
      <c r="S233" s="10" t="s">
        <v>1869</v>
      </c>
      <c r="T233" s="25">
        <v>72209</v>
      </c>
      <c r="U233" s="11">
        <v>42062</v>
      </c>
      <c r="V233" s="25">
        <f>YEAR(Table1[[#This Row],[Order Date]])</f>
        <v>2015</v>
      </c>
      <c r="W233" s="25">
        <f>MONTH(Table1[[#This Row],[Order Date]])</f>
        <v>2</v>
      </c>
      <c r="X233" s="25">
        <f>DAY(Table1[[#This Row],[Order Date]])</f>
        <v>27</v>
      </c>
      <c r="Y233" s="11">
        <v>42063</v>
      </c>
      <c r="Z233" s="25">
        <f>DATEDIF(Table1[[#This Row],[Order Date]],Table1[[#This Row],[Ship Date]],"D")</f>
        <v>1</v>
      </c>
      <c r="AA233" s="25">
        <v>-216.02980000000002</v>
      </c>
      <c r="AB233" s="10">
        <v>7</v>
      </c>
      <c r="AC233" s="12">
        <v>83.72</v>
      </c>
      <c r="AD233" s="10" t="str">
        <f>IF(Table1[[#This Row],[Profit]]&gt;0,"Profit","loss")</f>
        <v>loss</v>
      </c>
      <c r="AE233" s="10" t="str">
        <f>_xlfn.CONCAT(Table1[[#This Row],[Customer Name]]," ",Table1[[#This Row],[Product Name]]," ",Table1[[#This Row],[Country]])</f>
        <v>Marcia Feldman TI 30X Scientific Calculator United States</v>
      </c>
      <c r="AF233" s="10" t="str">
        <f>LEFT(Table1[[#This Row],[Product Name]],4)</f>
        <v>TI 3</v>
      </c>
    </row>
    <row r="234" spans="1:32" ht="12.75" customHeight="1" x14ac:dyDescent="0.2">
      <c r="A234" s="18">
        <v>21000</v>
      </c>
      <c r="B234" s="25">
        <v>85894</v>
      </c>
      <c r="C234" s="10" t="s">
        <v>56</v>
      </c>
      <c r="D234" s="36">
        <v>0.08</v>
      </c>
      <c r="E234" s="28">
        <v>18.7</v>
      </c>
      <c r="F234" s="32">
        <v>8.99</v>
      </c>
      <c r="G234" s="25">
        <v>1917</v>
      </c>
      <c r="H234" s="10" t="s">
        <v>1870</v>
      </c>
      <c r="I234" s="10" t="s">
        <v>49</v>
      </c>
      <c r="J234" s="10" t="s">
        <v>40</v>
      </c>
      <c r="K234" s="10" t="s">
        <v>41</v>
      </c>
      <c r="L234" s="10" t="s">
        <v>50</v>
      </c>
      <c r="M234" s="10" t="s">
        <v>51</v>
      </c>
      <c r="N234" s="9" t="s">
        <v>1871</v>
      </c>
      <c r="O234" s="22">
        <v>0.47</v>
      </c>
      <c r="P234" s="10" t="s">
        <v>33</v>
      </c>
      <c r="Q234" s="10" t="s">
        <v>136</v>
      </c>
      <c r="R234" s="10" t="s">
        <v>958</v>
      </c>
      <c r="S234" s="10" t="s">
        <v>1872</v>
      </c>
      <c r="T234" s="25">
        <v>72113</v>
      </c>
      <c r="U234" s="11">
        <v>42090</v>
      </c>
      <c r="V234" s="25">
        <f>YEAR(Table1[[#This Row],[Order Date]])</f>
        <v>2015</v>
      </c>
      <c r="W234" s="25">
        <f>MONTH(Table1[[#This Row],[Order Date]])</f>
        <v>3</v>
      </c>
      <c r="X234" s="25">
        <f>DAY(Table1[[#This Row],[Order Date]])</f>
        <v>27</v>
      </c>
      <c r="Y234" s="11">
        <v>42091</v>
      </c>
      <c r="Z234" s="25">
        <f>DATEDIF(Table1[[#This Row],[Order Date]],Table1[[#This Row],[Ship Date]],"D")</f>
        <v>1</v>
      </c>
      <c r="AA234" s="25">
        <v>16.136400000000002</v>
      </c>
      <c r="AB234" s="10">
        <v>7</v>
      </c>
      <c r="AC234" s="12">
        <v>132.22999999999999</v>
      </c>
      <c r="AD234" s="10" t="str">
        <f>IF(Table1[[#This Row],[Profit]]&gt;0,"Profit","loss")</f>
        <v>Profit</v>
      </c>
      <c r="AE234" s="10" t="str">
        <f>_xlfn.CONCAT(Table1[[#This Row],[Customer Name]]," ",Table1[[#This Row],[Product Name]]," ",Table1[[#This Row],[Country]])</f>
        <v>Tracy Buckley Executive Impressions 13-1/2" Indoor/Outdoor Wall Clock United States</v>
      </c>
      <c r="AF234" s="10" t="str">
        <f>LEFT(Table1[[#This Row],[Product Name]],4)</f>
        <v>Exec</v>
      </c>
    </row>
    <row r="235" spans="1:32" ht="12.75" customHeight="1" x14ac:dyDescent="0.2">
      <c r="A235" s="18">
        <v>18016</v>
      </c>
      <c r="B235" s="25">
        <v>85895</v>
      </c>
      <c r="C235" s="10" t="s">
        <v>25</v>
      </c>
      <c r="D235" s="36">
        <v>0.01</v>
      </c>
      <c r="E235" s="28">
        <v>125.99</v>
      </c>
      <c r="F235" s="32">
        <v>8.99</v>
      </c>
      <c r="G235" s="25">
        <v>1916</v>
      </c>
      <c r="H235" s="10" t="s">
        <v>1867</v>
      </c>
      <c r="I235" s="10" t="s">
        <v>49</v>
      </c>
      <c r="J235" s="10" t="s">
        <v>40</v>
      </c>
      <c r="K235" s="10" t="s">
        <v>77</v>
      </c>
      <c r="L235" s="10" t="s">
        <v>78</v>
      </c>
      <c r="M235" s="10" t="s">
        <v>59</v>
      </c>
      <c r="N235" s="9" t="s">
        <v>856</v>
      </c>
      <c r="O235" s="22">
        <v>0.55000000000000004</v>
      </c>
      <c r="P235" s="10" t="s">
        <v>33</v>
      </c>
      <c r="Q235" s="10" t="s">
        <v>136</v>
      </c>
      <c r="R235" s="10" t="s">
        <v>958</v>
      </c>
      <c r="S235" s="10" t="s">
        <v>1869</v>
      </c>
      <c r="T235" s="25">
        <v>72209</v>
      </c>
      <c r="U235" s="11">
        <v>42110</v>
      </c>
      <c r="V235" s="25">
        <f>YEAR(Table1[[#This Row],[Order Date]])</f>
        <v>2015</v>
      </c>
      <c r="W235" s="25">
        <f>MONTH(Table1[[#This Row],[Order Date]])</f>
        <v>4</v>
      </c>
      <c r="X235" s="25">
        <f>DAY(Table1[[#This Row],[Order Date]])</f>
        <v>16</v>
      </c>
      <c r="Y235" s="11">
        <v>42112</v>
      </c>
      <c r="Z235" s="25">
        <f>DATEDIF(Table1[[#This Row],[Order Date]],Table1[[#This Row],[Ship Date]],"D")</f>
        <v>2</v>
      </c>
      <c r="AA235" s="25">
        <v>-45.471999999999994</v>
      </c>
      <c r="AB235" s="10">
        <v>9</v>
      </c>
      <c r="AC235" s="12">
        <v>1011.44</v>
      </c>
      <c r="AD235" s="10" t="str">
        <f>IF(Table1[[#This Row],[Profit]]&gt;0,"Profit","loss")</f>
        <v>loss</v>
      </c>
      <c r="AE235" s="10" t="str">
        <f>_xlfn.CONCAT(Table1[[#This Row],[Customer Name]]," ",Table1[[#This Row],[Product Name]]," ",Table1[[#This Row],[Country]])</f>
        <v>Marcia Feldman SC7868i United States</v>
      </c>
      <c r="AF235" s="10" t="str">
        <f>LEFT(Table1[[#This Row],[Product Name]],4)</f>
        <v>SC78</v>
      </c>
    </row>
    <row r="236" spans="1:32" ht="12.75" customHeight="1" x14ac:dyDescent="0.2">
      <c r="A236" s="18">
        <v>24971</v>
      </c>
      <c r="B236" s="25">
        <v>85896</v>
      </c>
      <c r="C236" s="10" t="s">
        <v>25</v>
      </c>
      <c r="D236" s="36">
        <v>0</v>
      </c>
      <c r="E236" s="28">
        <v>195.99</v>
      </c>
      <c r="F236" s="32">
        <v>8.99</v>
      </c>
      <c r="G236" s="25">
        <v>1919</v>
      </c>
      <c r="H236" s="10" t="s">
        <v>1877</v>
      </c>
      <c r="I236" s="10" t="s">
        <v>49</v>
      </c>
      <c r="J236" s="10" t="s">
        <v>40</v>
      </c>
      <c r="K236" s="10" t="s">
        <v>77</v>
      </c>
      <c r="L236" s="10" t="s">
        <v>78</v>
      </c>
      <c r="M236" s="10" t="s">
        <v>59</v>
      </c>
      <c r="N236" s="9" t="s">
        <v>734</v>
      </c>
      <c r="O236" s="22">
        <v>0.6</v>
      </c>
      <c r="P236" s="10" t="s">
        <v>33</v>
      </c>
      <c r="Q236" s="10" t="s">
        <v>136</v>
      </c>
      <c r="R236" s="10" t="s">
        <v>958</v>
      </c>
      <c r="S236" s="10" t="s">
        <v>1878</v>
      </c>
      <c r="T236" s="25">
        <v>71603</v>
      </c>
      <c r="U236" s="11">
        <v>42059</v>
      </c>
      <c r="V236" s="25">
        <f>YEAR(Table1[[#This Row],[Order Date]])</f>
        <v>2015</v>
      </c>
      <c r="W236" s="25">
        <f>MONTH(Table1[[#This Row],[Order Date]])</f>
        <v>2</v>
      </c>
      <c r="X236" s="25">
        <f>DAY(Table1[[#This Row],[Order Date]])</f>
        <v>24</v>
      </c>
      <c r="Y236" s="11">
        <v>42060</v>
      </c>
      <c r="Z236" s="25">
        <f>DATEDIF(Table1[[#This Row],[Order Date]],Table1[[#This Row],[Ship Date]],"D")</f>
        <v>1</v>
      </c>
      <c r="AA236" s="25">
        <v>114.88199999999999</v>
      </c>
      <c r="AB236" s="10">
        <v>5</v>
      </c>
      <c r="AC236" s="12">
        <v>882.93</v>
      </c>
      <c r="AD236" s="10" t="str">
        <f>IF(Table1[[#This Row],[Profit]]&gt;0,"Profit","loss")</f>
        <v>Profit</v>
      </c>
      <c r="AE236" s="10" t="str">
        <f>_xlfn.CONCAT(Table1[[#This Row],[Customer Name]]," ",Table1[[#This Row],[Product Name]]," ",Table1[[#This Row],[Country]])</f>
        <v>Nathan Jenkins T28 WORLD United States</v>
      </c>
      <c r="AF236" s="10" t="str">
        <f>LEFT(Table1[[#This Row],[Product Name]],4)</f>
        <v xml:space="preserve">T28 </v>
      </c>
    </row>
    <row r="237" spans="1:32" ht="12.75" customHeight="1" x14ac:dyDescent="0.2">
      <c r="A237" s="18">
        <v>19967</v>
      </c>
      <c r="B237" s="25">
        <v>85897</v>
      </c>
      <c r="C237" s="10" t="s">
        <v>25</v>
      </c>
      <c r="D237" s="36">
        <v>0.08</v>
      </c>
      <c r="E237" s="28">
        <v>22.23</v>
      </c>
      <c r="F237" s="32">
        <v>3.63</v>
      </c>
      <c r="G237" s="25">
        <v>1917</v>
      </c>
      <c r="H237" s="10" t="s">
        <v>1870</v>
      </c>
      <c r="I237" s="10" t="s">
        <v>49</v>
      </c>
      <c r="J237" s="10" t="s">
        <v>40</v>
      </c>
      <c r="K237" s="10" t="s">
        <v>41</v>
      </c>
      <c r="L237" s="10" t="s">
        <v>50</v>
      </c>
      <c r="M237" s="10" t="s">
        <v>51</v>
      </c>
      <c r="N237" s="9" t="s">
        <v>1873</v>
      </c>
      <c r="O237" s="22">
        <v>0.52</v>
      </c>
      <c r="P237" s="10" t="s">
        <v>33</v>
      </c>
      <c r="Q237" s="10" t="s">
        <v>136</v>
      </c>
      <c r="R237" s="10" t="s">
        <v>958</v>
      </c>
      <c r="S237" s="10" t="s">
        <v>1872</v>
      </c>
      <c r="T237" s="25">
        <v>72113</v>
      </c>
      <c r="U237" s="11">
        <v>42064</v>
      </c>
      <c r="V237" s="25">
        <f>YEAR(Table1[[#This Row],[Order Date]])</f>
        <v>2015</v>
      </c>
      <c r="W237" s="25">
        <f>MONTH(Table1[[#This Row],[Order Date]])</f>
        <v>3</v>
      </c>
      <c r="X237" s="25">
        <f>DAY(Table1[[#This Row],[Order Date]])</f>
        <v>1</v>
      </c>
      <c r="Y237" s="11">
        <v>42066</v>
      </c>
      <c r="Z237" s="25">
        <f>DATEDIF(Table1[[#This Row],[Order Date]],Table1[[#This Row],[Ship Date]],"D")</f>
        <v>2</v>
      </c>
      <c r="AA237" s="25">
        <v>-29.61</v>
      </c>
      <c r="AB237" s="10">
        <v>10</v>
      </c>
      <c r="AC237" s="12">
        <v>210.33</v>
      </c>
      <c r="AD237" s="10" t="str">
        <f>IF(Table1[[#This Row],[Profit]]&gt;0,"Profit","loss")</f>
        <v>loss</v>
      </c>
      <c r="AE237" s="10" t="str">
        <f>_xlfn.CONCAT(Table1[[#This Row],[Customer Name]]," ",Table1[[#This Row],[Product Name]]," ",Table1[[#This Row],[Country]])</f>
        <v>Tracy Buckley Executive Impressions 14" Contract Wall Clock United States</v>
      </c>
      <c r="AF237" s="10" t="str">
        <f>LEFT(Table1[[#This Row],[Product Name]],4)</f>
        <v>Exec</v>
      </c>
    </row>
    <row r="238" spans="1:32" ht="12.75" customHeight="1" x14ac:dyDescent="0.2">
      <c r="A238" s="18">
        <v>22246</v>
      </c>
      <c r="B238" s="25">
        <v>85898</v>
      </c>
      <c r="C238" s="10" t="s">
        <v>106</v>
      </c>
      <c r="D238" s="36">
        <v>0.1</v>
      </c>
      <c r="E238" s="28">
        <v>10.44</v>
      </c>
      <c r="F238" s="32">
        <v>5.75</v>
      </c>
      <c r="G238" s="25">
        <v>1918</v>
      </c>
      <c r="H238" s="10" t="s">
        <v>1874</v>
      </c>
      <c r="I238" s="10" t="s">
        <v>27</v>
      </c>
      <c r="J238" s="10" t="s">
        <v>40</v>
      </c>
      <c r="K238" s="10" t="s">
        <v>29</v>
      </c>
      <c r="L238" s="10" t="s">
        <v>109</v>
      </c>
      <c r="M238" s="10" t="s">
        <v>59</v>
      </c>
      <c r="N238" s="9" t="s">
        <v>1875</v>
      </c>
      <c r="O238" s="22">
        <v>0.39</v>
      </c>
      <c r="P238" s="10" t="s">
        <v>33</v>
      </c>
      <c r="Q238" s="10" t="s">
        <v>136</v>
      </c>
      <c r="R238" s="10" t="s">
        <v>958</v>
      </c>
      <c r="S238" s="10" t="s">
        <v>1876</v>
      </c>
      <c r="T238" s="25">
        <v>72450</v>
      </c>
      <c r="U238" s="11">
        <v>42098</v>
      </c>
      <c r="V238" s="25">
        <f>YEAR(Table1[[#This Row],[Order Date]])</f>
        <v>2015</v>
      </c>
      <c r="W238" s="25">
        <f>MONTH(Table1[[#This Row],[Order Date]])</f>
        <v>4</v>
      </c>
      <c r="X238" s="25">
        <f>DAY(Table1[[#This Row],[Order Date]])</f>
        <v>4</v>
      </c>
      <c r="Y238" s="11">
        <v>42105</v>
      </c>
      <c r="Z238" s="25">
        <f>DATEDIF(Table1[[#This Row],[Order Date]],Table1[[#This Row],[Ship Date]],"D")</f>
        <v>7</v>
      </c>
      <c r="AA238" s="25">
        <v>125.72399999999999</v>
      </c>
      <c r="AB238" s="10">
        <v>17</v>
      </c>
      <c r="AC238" s="12">
        <v>168.04</v>
      </c>
      <c r="AD238" s="10" t="str">
        <f>IF(Table1[[#This Row],[Profit]]&gt;0,"Profit","loss")</f>
        <v>Profit</v>
      </c>
      <c r="AE238" s="10" t="str">
        <f>_xlfn.CONCAT(Table1[[#This Row],[Customer Name]]," ",Table1[[#This Row],[Product Name]]," ",Table1[[#This Row],[Country]])</f>
        <v>Hannah Tyson Avery® 3 1/2" Diskette Storage Pages, 10/Pack United States</v>
      </c>
      <c r="AF238" s="10" t="str">
        <f>LEFT(Table1[[#This Row],[Product Name]],4)</f>
        <v>Aver</v>
      </c>
    </row>
    <row r="239" spans="1:32" ht="12.75" customHeight="1" x14ac:dyDescent="0.2">
      <c r="A239" s="18">
        <v>21981</v>
      </c>
      <c r="B239" s="25">
        <v>85914</v>
      </c>
      <c r="C239" s="10" t="s">
        <v>47</v>
      </c>
      <c r="D239" s="36">
        <v>0.01</v>
      </c>
      <c r="E239" s="28">
        <v>194.3</v>
      </c>
      <c r="F239" s="32">
        <v>11.54</v>
      </c>
      <c r="G239" s="25">
        <v>2630</v>
      </c>
      <c r="H239" s="10" t="s">
        <v>2450</v>
      </c>
      <c r="I239" s="10" t="s">
        <v>49</v>
      </c>
      <c r="J239" s="10" t="s">
        <v>58</v>
      </c>
      <c r="K239" s="10" t="s">
        <v>41</v>
      </c>
      <c r="L239" s="10" t="s">
        <v>50</v>
      </c>
      <c r="M239" s="10" t="s">
        <v>236</v>
      </c>
      <c r="N239" s="9" t="s">
        <v>1163</v>
      </c>
      <c r="O239" s="22">
        <v>0.59</v>
      </c>
      <c r="P239" s="10" t="s">
        <v>33</v>
      </c>
      <c r="Q239" s="10" t="s">
        <v>61</v>
      </c>
      <c r="R239" s="10" t="s">
        <v>304</v>
      </c>
      <c r="S239" s="10" t="s">
        <v>2451</v>
      </c>
      <c r="T239" s="25">
        <v>73071</v>
      </c>
      <c r="U239" s="11">
        <v>42009</v>
      </c>
      <c r="V239" s="25">
        <f>YEAR(Table1[[#This Row],[Order Date]])</f>
        <v>2015</v>
      </c>
      <c r="W239" s="25">
        <f>MONTH(Table1[[#This Row],[Order Date]])</f>
        <v>1</v>
      </c>
      <c r="X239" s="25">
        <f>DAY(Table1[[#This Row],[Order Date]])</f>
        <v>5</v>
      </c>
      <c r="Y239" s="11">
        <v>42011</v>
      </c>
      <c r="Z239" s="25">
        <f>DATEDIF(Table1[[#This Row],[Order Date]],Table1[[#This Row],[Ship Date]],"D")</f>
        <v>2</v>
      </c>
      <c r="AA239" s="25">
        <v>690.17939999999999</v>
      </c>
      <c r="AB239" s="10">
        <v>5</v>
      </c>
      <c r="AC239" s="12">
        <v>1000.26</v>
      </c>
      <c r="AD239" s="10" t="str">
        <f>IF(Table1[[#This Row],[Profit]]&gt;0,"Profit","loss")</f>
        <v>Profit</v>
      </c>
      <c r="AE239" s="10" t="str">
        <f>_xlfn.CONCAT(Table1[[#This Row],[Customer Name]]," ",Table1[[#This Row],[Product Name]]," ",Table1[[#This Row],[Country]])</f>
        <v>Betsy Puckett Electrix Halogen Magnifier Lamp United States</v>
      </c>
      <c r="AF239" s="10" t="str">
        <f>LEFT(Table1[[#This Row],[Product Name]],4)</f>
        <v>Elec</v>
      </c>
    </row>
    <row r="240" spans="1:32" ht="12.75" customHeight="1" x14ac:dyDescent="0.2">
      <c r="A240" s="18">
        <v>21982</v>
      </c>
      <c r="B240" s="25">
        <v>85914</v>
      </c>
      <c r="C240" s="10" t="s">
        <v>47</v>
      </c>
      <c r="D240" s="36">
        <v>0.02</v>
      </c>
      <c r="E240" s="28">
        <v>209.84</v>
      </c>
      <c r="F240" s="32">
        <v>21.21</v>
      </c>
      <c r="G240" s="25">
        <v>2630</v>
      </c>
      <c r="H240" s="10" t="s">
        <v>2450</v>
      </c>
      <c r="I240" s="10" t="s">
        <v>49</v>
      </c>
      <c r="J240" s="10" t="s">
        <v>58</v>
      </c>
      <c r="K240" s="10" t="s">
        <v>41</v>
      </c>
      <c r="L240" s="10" t="s">
        <v>50</v>
      </c>
      <c r="M240" s="10" t="s">
        <v>236</v>
      </c>
      <c r="N240" s="9" t="s">
        <v>1162</v>
      </c>
      <c r="O240" s="22">
        <v>0.59</v>
      </c>
      <c r="P240" s="10" t="s">
        <v>33</v>
      </c>
      <c r="Q240" s="10" t="s">
        <v>61</v>
      </c>
      <c r="R240" s="10" t="s">
        <v>304</v>
      </c>
      <c r="S240" s="10" t="s">
        <v>2451</v>
      </c>
      <c r="T240" s="25">
        <v>73071</v>
      </c>
      <c r="U240" s="11">
        <v>42009</v>
      </c>
      <c r="V240" s="25">
        <f>YEAR(Table1[[#This Row],[Order Date]])</f>
        <v>2015</v>
      </c>
      <c r="W240" s="25">
        <f>MONTH(Table1[[#This Row],[Order Date]])</f>
        <v>1</v>
      </c>
      <c r="X240" s="25">
        <f>DAY(Table1[[#This Row],[Order Date]])</f>
        <v>5</v>
      </c>
      <c r="Y240" s="11">
        <v>42010</v>
      </c>
      <c r="Z240" s="25">
        <f>DATEDIF(Table1[[#This Row],[Order Date]],Table1[[#This Row],[Ship Date]],"D")</f>
        <v>1</v>
      </c>
      <c r="AA240" s="25">
        <v>1507.6430999999998</v>
      </c>
      <c r="AB240" s="10">
        <v>10</v>
      </c>
      <c r="AC240" s="12">
        <v>2184.9899999999998</v>
      </c>
      <c r="AD240" s="10" t="str">
        <f>IF(Table1[[#This Row],[Profit]]&gt;0,"Profit","loss")</f>
        <v>Profit</v>
      </c>
      <c r="AE240" s="10" t="str">
        <f>_xlfn.CONCAT(Table1[[#This Row],[Customer Name]]," ",Table1[[#This Row],[Product Name]]," ",Table1[[#This Row],[Country]])</f>
        <v>Betsy Puckett Luxo Professional Fluorescent Magnifier Lamp with Clamp-Mount Base United States</v>
      </c>
      <c r="AF240" s="10" t="str">
        <f>LEFT(Table1[[#This Row],[Product Name]],4)</f>
        <v>Luxo</v>
      </c>
    </row>
    <row r="241" spans="1:32" ht="12.75" customHeight="1" x14ac:dyDescent="0.2">
      <c r="A241" s="18">
        <v>21983</v>
      </c>
      <c r="B241" s="25">
        <v>85914</v>
      </c>
      <c r="C241" s="10" t="s">
        <v>47</v>
      </c>
      <c r="D241" s="36">
        <v>0</v>
      </c>
      <c r="E241" s="28">
        <v>145.44999999999999</v>
      </c>
      <c r="F241" s="32">
        <v>17.850000000000001</v>
      </c>
      <c r="G241" s="25">
        <v>2630</v>
      </c>
      <c r="H241" s="10" t="s">
        <v>2450</v>
      </c>
      <c r="I241" s="10" t="s">
        <v>39</v>
      </c>
      <c r="J241" s="10" t="s">
        <v>58</v>
      </c>
      <c r="K241" s="10" t="s">
        <v>77</v>
      </c>
      <c r="L241" s="10" t="s">
        <v>85</v>
      </c>
      <c r="M241" s="10" t="s">
        <v>43</v>
      </c>
      <c r="N241" s="9" t="s">
        <v>1075</v>
      </c>
      <c r="O241" s="22">
        <v>0.56000000000000005</v>
      </c>
      <c r="P241" s="10" t="s">
        <v>33</v>
      </c>
      <c r="Q241" s="10" t="s">
        <v>61</v>
      </c>
      <c r="R241" s="10" t="s">
        <v>304</v>
      </c>
      <c r="S241" s="10" t="s">
        <v>2451</v>
      </c>
      <c r="T241" s="25">
        <v>73071</v>
      </c>
      <c r="U241" s="11">
        <v>42009</v>
      </c>
      <c r="V241" s="25">
        <f>YEAR(Table1[[#This Row],[Order Date]])</f>
        <v>2015</v>
      </c>
      <c r="W241" s="25">
        <f>MONTH(Table1[[#This Row],[Order Date]])</f>
        <v>1</v>
      </c>
      <c r="X241" s="25">
        <f>DAY(Table1[[#This Row],[Order Date]])</f>
        <v>5</v>
      </c>
      <c r="Y241" s="11">
        <v>42011</v>
      </c>
      <c r="Z241" s="25">
        <f>DATEDIF(Table1[[#This Row],[Order Date]],Table1[[#This Row],[Ship Date]],"D")</f>
        <v>2</v>
      </c>
      <c r="AA241" s="25">
        <v>801.74680000000012</v>
      </c>
      <c r="AB241" s="10">
        <v>8</v>
      </c>
      <c r="AC241" s="12">
        <v>1191.2</v>
      </c>
      <c r="AD241" s="10" t="str">
        <f>IF(Table1[[#This Row],[Profit]]&gt;0,"Profit","loss")</f>
        <v>Profit</v>
      </c>
      <c r="AE241" s="10" t="str">
        <f>_xlfn.CONCAT(Table1[[#This Row],[Customer Name]]," ",Table1[[#This Row],[Product Name]]," ",Table1[[#This Row],[Country]])</f>
        <v>Betsy Puckett Panasonic KX-P1150 Dot Matrix Printer United States</v>
      </c>
      <c r="AF241" s="10" t="str">
        <f>LEFT(Table1[[#This Row],[Product Name]],4)</f>
        <v>Pana</v>
      </c>
    </row>
    <row r="242" spans="1:32" ht="12.75" customHeight="1" x14ac:dyDescent="0.2">
      <c r="A242" s="18">
        <v>22540</v>
      </c>
      <c r="B242" s="25">
        <v>85915</v>
      </c>
      <c r="C242" s="10" t="s">
        <v>25</v>
      </c>
      <c r="D242" s="36">
        <v>7.0000000000000007E-2</v>
      </c>
      <c r="E242" s="28">
        <v>65.989999999999995</v>
      </c>
      <c r="F242" s="32">
        <v>5.99</v>
      </c>
      <c r="G242" s="25">
        <v>2630</v>
      </c>
      <c r="H242" s="10" t="s">
        <v>2450</v>
      </c>
      <c r="I242" s="10" t="s">
        <v>49</v>
      </c>
      <c r="J242" s="10" t="s">
        <v>58</v>
      </c>
      <c r="K242" s="10" t="s">
        <v>77</v>
      </c>
      <c r="L242" s="10" t="s">
        <v>78</v>
      </c>
      <c r="M242" s="10" t="s">
        <v>59</v>
      </c>
      <c r="N242" s="9" t="s">
        <v>2452</v>
      </c>
      <c r="O242" s="22">
        <v>0.57999999999999996</v>
      </c>
      <c r="P242" s="10" t="s">
        <v>33</v>
      </c>
      <c r="Q242" s="10" t="s">
        <v>61</v>
      </c>
      <c r="R242" s="10" t="s">
        <v>304</v>
      </c>
      <c r="S242" s="10" t="s">
        <v>2451</v>
      </c>
      <c r="T242" s="25">
        <v>73071</v>
      </c>
      <c r="U242" s="11">
        <v>42011</v>
      </c>
      <c r="V242" s="25">
        <f>YEAR(Table1[[#This Row],[Order Date]])</f>
        <v>2015</v>
      </c>
      <c r="W242" s="25">
        <f>MONTH(Table1[[#This Row],[Order Date]])</f>
        <v>1</v>
      </c>
      <c r="X242" s="25">
        <f>DAY(Table1[[#This Row],[Order Date]])</f>
        <v>7</v>
      </c>
      <c r="Y242" s="11">
        <v>42012</v>
      </c>
      <c r="Z242" s="25">
        <f>DATEDIF(Table1[[#This Row],[Order Date]],Table1[[#This Row],[Ship Date]],"D")</f>
        <v>1</v>
      </c>
      <c r="AA242" s="25">
        <v>-139.18256</v>
      </c>
      <c r="AB242" s="10">
        <v>3</v>
      </c>
      <c r="AC242" s="12">
        <v>165.71</v>
      </c>
      <c r="AD242" s="10" t="str">
        <f>IF(Table1[[#This Row],[Profit]]&gt;0,"Profit","loss")</f>
        <v>loss</v>
      </c>
      <c r="AE242" s="10" t="str">
        <f>_xlfn.CONCAT(Table1[[#This Row],[Customer Name]]," ",Table1[[#This Row],[Product Name]]," ",Table1[[#This Row],[Country]])</f>
        <v>Betsy Puckett i1000 United States</v>
      </c>
      <c r="AF242" s="10" t="str">
        <f>LEFT(Table1[[#This Row],[Product Name]],4)</f>
        <v>i100</v>
      </c>
    </row>
    <row r="243" spans="1:32" ht="12.75" customHeight="1" x14ac:dyDescent="0.2">
      <c r="A243" s="18">
        <v>18623</v>
      </c>
      <c r="B243" s="25">
        <v>85916</v>
      </c>
      <c r="C243" s="10" t="s">
        <v>56</v>
      </c>
      <c r="D243" s="36">
        <v>0.02</v>
      </c>
      <c r="E243" s="28">
        <v>30.53</v>
      </c>
      <c r="F243" s="32">
        <v>19.989999999999998</v>
      </c>
      <c r="G243" s="25">
        <v>2628</v>
      </c>
      <c r="H243" s="10" t="s">
        <v>2449</v>
      </c>
      <c r="I243" s="10" t="s">
        <v>27</v>
      </c>
      <c r="J243" s="10" t="s">
        <v>28</v>
      </c>
      <c r="K243" s="10" t="s">
        <v>29</v>
      </c>
      <c r="L243" s="10" t="s">
        <v>134</v>
      </c>
      <c r="M243" s="10" t="s">
        <v>59</v>
      </c>
      <c r="N243" s="9" t="s">
        <v>697</v>
      </c>
      <c r="O243" s="22">
        <v>0.39</v>
      </c>
      <c r="P243" s="10" t="s">
        <v>33</v>
      </c>
      <c r="Q243" s="10" t="s">
        <v>61</v>
      </c>
      <c r="R243" s="10" t="s">
        <v>304</v>
      </c>
      <c r="S243" s="10" t="s">
        <v>2289</v>
      </c>
      <c r="T243" s="25">
        <v>73160</v>
      </c>
      <c r="U243" s="11">
        <v>42021</v>
      </c>
      <c r="V243" s="25">
        <f>YEAR(Table1[[#This Row],[Order Date]])</f>
        <v>2015</v>
      </c>
      <c r="W243" s="25">
        <f>MONTH(Table1[[#This Row],[Order Date]])</f>
        <v>1</v>
      </c>
      <c r="X243" s="25">
        <f>DAY(Table1[[#This Row],[Order Date]])</f>
        <v>17</v>
      </c>
      <c r="Y243" s="11">
        <v>42023</v>
      </c>
      <c r="Z243" s="25">
        <f>DATEDIF(Table1[[#This Row],[Order Date]],Table1[[#This Row],[Ship Date]],"D")</f>
        <v>2</v>
      </c>
      <c r="AA243" s="25">
        <v>-54.63</v>
      </c>
      <c r="AB243" s="10">
        <v>14</v>
      </c>
      <c r="AC243" s="12">
        <v>448.47</v>
      </c>
      <c r="AD243" s="10" t="str">
        <f>IF(Table1[[#This Row],[Profit]]&gt;0,"Profit","loss")</f>
        <v>loss</v>
      </c>
      <c r="AE243" s="10" t="str">
        <f>_xlfn.CONCAT(Table1[[#This Row],[Customer Name]]," ",Table1[[#This Row],[Product Name]]," ",Table1[[#This Row],[Country]])</f>
        <v>Danielle P Rao Avery 4027 File Folder Labels for Dot Matrix Printers, 5000 Labels per Box, White United States</v>
      </c>
      <c r="AF243" s="10" t="str">
        <f>LEFT(Table1[[#This Row],[Product Name]],4)</f>
        <v>Aver</v>
      </c>
    </row>
    <row r="244" spans="1:32" ht="12.75" customHeight="1" x14ac:dyDescent="0.2">
      <c r="A244" s="18">
        <v>21855</v>
      </c>
      <c r="B244" s="25">
        <v>85928</v>
      </c>
      <c r="C244" s="10" t="s">
        <v>37</v>
      </c>
      <c r="D244" s="36">
        <v>0.04</v>
      </c>
      <c r="E244" s="28">
        <v>90.48</v>
      </c>
      <c r="F244" s="32">
        <v>19.989999999999998</v>
      </c>
      <c r="G244" s="25">
        <v>2847</v>
      </c>
      <c r="H244" s="10" t="s">
        <v>2600</v>
      </c>
      <c r="I244" s="10" t="s">
        <v>49</v>
      </c>
      <c r="J244" s="10" t="s">
        <v>28</v>
      </c>
      <c r="K244" s="10" t="s">
        <v>29</v>
      </c>
      <c r="L244" s="10" t="s">
        <v>69</v>
      </c>
      <c r="M244" s="10" t="s">
        <v>59</v>
      </c>
      <c r="N244" s="9" t="s">
        <v>1840</v>
      </c>
      <c r="O244" s="22">
        <v>0.4</v>
      </c>
      <c r="P244" s="10" t="s">
        <v>33</v>
      </c>
      <c r="Q244" s="10" t="s">
        <v>136</v>
      </c>
      <c r="R244" s="10" t="s">
        <v>244</v>
      </c>
      <c r="S244" s="10" t="s">
        <v>2601</v>
      </c>
      <c r="T244" s="25">
        <v>38017</v>
      </c>
      <c r="U244" s="11">
        <v>42103</v>
      </c>
      <c r="V244" s="25">
        <f>YEAR(Table1[[#This Row],[Order Date]])</f>
        <v>2015</v>
      </c>
      <c r="W244" s="25">
        <f>MONTH(Table1[[#This Row],[Order Date]])</f>
        <v>4</v>
      </c>
      <c r="X244" s="25">
        <f>DAY(Table1[[#This Row],[Order Date]])</f>
        <v>9</v>
      </c>
      <c r="Y244" s="11">
        <v>42105</v>
      </c>
      <c r="Z244" s="25">
        <f>DATEDIF(Table1[[#This Row],[Order Date]],Table1[[#This Row],[Ship Date]],"D")</f>
        <v>2</v>
      </c>
      <c r="AA244" s="25">
        <v>55.555199999999999</v>
      </c>
      <c r="AB244" s="10">
        <v>3</v>
      </c>
      <c r="AC244" s="12">
        <v>268.64</v>
      </c>
      <c r="AD244" s="10" t="str">
        <f>IF(Table1[[#This Row],[Profit]]&gt;0,"Profit","loss")</f>
        <v>Profit</v>
      </c>
      <c r="AE244" s="10" t="str">
        <f>_xlfn.CONCAT(Table1[[#This Row],[Customer Name]]," ",Table1[[#This Row],[Product Name]]," ",Table1[[#This Row],[Country]])</f>
        <v>Vanessa Day Tyvek® Side-Opening Peel &amp; Seel® Expanding Envelopes United States</v>
      </c>
      <c r="AF244" s="10" t="str">
        <f>LEFT(Table1[[#This Row],[Product Name]],4)</f>
        <v>Tyve</v>
      </c>
    </row>
    <row r="245" spans="1:32" ht="12.75" customHeight="1" x14ac:dyDescent="0.2">
      <c r="A245" s="18">
        <v>21856</v>
      </c>
      <c r="B245" s="25">
        <v>85928</v>
      </c>
      <c r="C245" s="10" t="s">
        <v>37</v>
      </c>
      <c r="D245" s="36">
        <v>0.02</v>
      </c>
      <c r="E245" s="28">
        <v>9.77</v>
      </c>
      <c r="F245" s="32">
        <v>6.02</v>
      </c>
      <c r="G245" s="25">
        <v>2847</v>
      </c>
      <c r="H245" s="10" t="s">
        <v>2600</v>
      </c>
      <c r="I245" s="10" t="s">
        <v>49</v>
      </c>
      <c r="J245" s="10" t="s">
        <v>28</v>
      </c>
      <c r="K245" s="10" t="s">
        <v>41</v>
      </c>
      <c r="L245" s="10" t="s">
        <v>50</v>
      </c>
      <c r="M245" s="10" t="s">
        <v>86</v>
      </c>
      <c r="N245" s="9" t="s">
        <v>1602</v>
      </c>
      <c r="O245" s="22">
        <v>0.48</v>
      </c>
      <c r="P245" s="10" t="s">
        <v>33</v>
      </c>
      <c r="Q245" s="10" t="s">
        <v>136</v>
      </c>
      <c r="R245" s="10" t="s">
        <v>244</v>
      </c>
      <c r="S245" s="10" t="s">
        <v>2601</v>
      </c>
      <c r="T245" s="25">
        <v>38017</v>
      </c>
      <c r="U245" s="11">
        <v>42103</v>
      </c>
      <c r="V245" s="25">
        <f>YEAR(Table1[[#This Row],[Order Date]])</f>
        <v>2015</v>
      </c>
      <c r="W245" s="25">
        <f>MONTH(Table1[[#This Row],[Order Date]])</f>
        <v>4</v>
      </c>
      <c r="X245" s="25">
        <f>DAY(Table1[[#This Row],[Order Date]])</f>
        <v>9</v>
      </c>
      <c r="Y245" s="11">
        <v>42104</v>
      </c>
      <c r="Z245" s="25">
        <f>DATEDIF(Table1[[#This Row],[Order Date]],Table1[[#This Row],[Ship Date]],"D")</f>
        <v>1</v>
      </c>
      <c r="AA245" s="25">
        <v>-535.33199999999999</v>
      </c>
      <c r="AB245" s="10">
        <v>9</v>
      </c>
      <c r="AC245" s="12">
        <v>87.68</v>
      </c>
      <c r="AD245" s="10" t="str">
        <f>IF(Table1[[#This Row],[Profit]]&gt;0,"Profit","loss")</f>
        <v>loss</v>
      </c>
      <c r="AE245" s="10" t="str">
        <f>_xlfn.CONCAT(Table1[[#This Row],[Customer Name]]," ",Table1[[#This Row],[Product Name]]," ",Table1[[#This Row],[Country]])</f>
        <v>Vanessa Day DAX Solid Wood Frames United States</v>
      </c>
      <c r="AF245" s="10" t="str">
        <f>LEFT(Table1[[#This Row],[Product Name]],4)</f>
        <v xml:space="preserve">DAX </v>
      </c>
    </row>
    <row r="246" spans="1:32" ht="12.75" customHeight="1" x14ac:dyDescent="0.2">
      <c r="A246" s="18">
        <v>21857</v>
      </c>
      <c r="B246" s="25">
        <v>85928</v>
      </c>
      <c r="C246" s="10" t="s">
        <v>37</v>
      </c>
      <c r="D246" s="36">
        <v>0.09</v>
      </c>
      <c r="E246" s="28">
        <v>34.99</v>
      </c>
      <c r="F246" s="32">
        <v>7.73</v>
      </c>
      <c r="G246" s="25">
        <v>2847</v>
      </c>
      <c r="H246" s="10" t="s">
        <v>2600</v>
      </c>
      <c r="I246" s="10" t="s">
        <v>49</v>
      </c>
      <c r="J246" s="10" t="s">
        <v>28</v>
      </c>
      <c r="K246" s="10" t="s">
        <v>29</v>
      </c>
      <c r="L246" s="10" t="s">
        <v>30</v>
      </c>
      <c r="M246" s="10" t="s">
        <v>59</v>
      </c>
      <c r="N246" s="9" t="s">
        <v>101</v>
      </c>
      <c r="O246" s="22">
        <v>0.59</v>
      </c>
      <c r="P246" s="10" t="s">
        <v>33</v>
      </c>
      <c r="Q246" s="10" t="s">
        <v>136</v>
      </c>
      <c r="R246" s="10" t="s">
        <v>244</v>
      </c>
      <c r="S246" s="10" t="s">
        <v>2601</v>
      </c>
      <c r="T246" s="25">
        <v>38017</v>
      </c>
      <c r="U246" s="11">
        <v>42103</v>
      </c>
      <c r="V246" s="25">
        <f>YEAR(Table1[[#This Row],[Order Date]])</f>
        <v>2015</v>
      </c>
      <c r="W246" s="25">
        <f>MONTH(Table1[[#This Row],[Order Date]])</f>
        <v>4</v>
      </c>
      <c r="X246" s="25">
        <f>DAY(Table1[[#This Row],[Order Date]])</f>
        <v>9</v>
      </c>
      <c r="Y246" s="11">
        <v>42105</v>
      </c>
      <c r="Z246" s="25">
        <f>DATEDIF(Table1[[#This Row],[Order Date]],Table1[[#This Row],[Ship Date]],"D")</f>
        <v>2</v>
      </c>
      <c r="AA246" s="25">
        <v>-208.72039999999998</v>
      </c>
      <c r="AB246" s="10">
        <v>1</v>
      </c>
      <c r="AC246" s="12">
        <v>37.619999999999997</v>
      </c>
      <c r="AD246" s="10" t="str">
        <f>IF(Table1[[#This Row],[Profit]]&gt;0,"Profit","loss")</f>
        <v>loss</v>
      </c>
      <c r="AE246" s="10" t="str">
        <f>_xlfn.CONCAT(Table1[[#This Row],[Customer Name]]," ",Table1[[#This Row],[Product Name]]," ",Table1[[#This Row],[Country]])</f>
        <v>Vanessa Day Hunt Boston® Vacuum Mount KS Pencil Sharpener United States</v>
      </c>
      <c r="AF246" s="10" t="str">
        <f>LEFT(Table1[[#This Row],[Product Name]],4)</f>
        <v>Hunt</v>
      </c>
    </row>
    <row r="247" spans="1:32" ht="12.75" customHeight="1" x14ac:dyDescent="0.2">
      <c r="A247" s="18">
        <v>24455</v>
      </c>
      <c r="B247" s="25">
        <v>85929</v>
      </c>
      <c r="C247" s="10" t="s">
        <v>56</v>
      </c>
      <c r="D247" s="36">
        <v>0</v>
      </c>
      <c r="E247" s="28">
        <v>49.99</v>
      </c>
      <c r="F247" s="32">
        <v>19.989999999999998</v>
      </c>
      <c r="G247" s="25">
        <v>2848</v>
      </c>
      <c r="H247" s="10" t="s">
        <v>2602</v>
      </c>
      <c r="I247" s="10" t="s">
        <v>49</v>
      </c>
      <c r="J247" s="10" t="s">
        <v>28</v>
      </c>
      <c r="K247" s="10" t="s">
        <v>77</v>
      </c>
      <c r="L247" s="10" t="s">
        <v>180</v>
      </c>
      <c r="M247" s="10" t="s">
        <v>59</v>
      </c>
      <c r="N247" s="9" t="s">
        <v>275</v>
      </c>
      <c r="O247" s="22">
        <v>0.41</v>
      </c>
      <c r="P247" s="10" t="s">
        <v>33</v>
      </c>
      <c r="Q247" s="10" t="s">
        <v>136</v>
      </c>
      <c r="R247" s="10" t="s">
        <v>244</v>
      </c>
      <c r="S247" s="10" t="s">
        <v>2603</v>
      </c>
      <c r="T247" s="25">
        <v>38401</v>
      </c>
      <c r="U247" s="11">
        <v>42161</v>
      </c>
      <c r="V247" s="25">
        <f>YEAR(Table1[[#This Row],[Order Date]])</f>
        <v>2015</v>
      </c>
      <c r="W247" s="25">
        <f>MONTH(Table1[[#This Row],[Order Date]])</f>
        <v>6</v>
      </c>
      <c r="X247" s="25">
        <f>DAY(Table1[[#This Row],[Order Date]])</f>
        <v>6</v>
      </c>
      <c r="Y247" s="11">
        <v>42163</v>
      </c>
      <c r="Z247" s="25">
        <f>DATEDIF(Table1[[#This Row],[Order Date]],Table1[[#This Row],[Ship Date]],"D")</f>
        <v>2</v>
      </c>
      <c r="AA247" s="25">
        <v>38.885999999999996</v>
      </c>
      <c r="AB247" s="10">
        <v>16</v>
      </c>
      <c r="AC247" s="12">
        <v>832.97</v>
      </c>
      <c r="AD247" s="10" t="str">
        <f>IF(Table1[[#This Row],[Profit]]&gt;0,"Profit","loss")</f>
        <v>Profit</v>
      </c>
      <c r="AE247" s="10" t="str">
        <f>_xlfn.CONCAT(Table1[[#This Row],[Customer Name]]," ",Table1[[#This Row],[Product Name]]," ",Table1[[#This Row],[Country]])</f>
        <v>Eileen Dalton Zoom V.92 USB External Faxmodem United States</v>
      </c>
      <c r="AF247" s="10" t="str">
        <f>LEFT(Table1[[#This Row],[Product Name]],4)</f>
        <v>Zoom</v>
      </c>
    </row>
    <row r="248" spans="1:32" ht="12.75" customHeight="1" x14ac:dyDescent="0.2">
      <c r="A248" s="18">
        <v>22190</v>
      </c>
      <c r="B248" s="25">
        <v>85938</v>
      </c>
      <c r="C248" s="10" t="s">
        <v>56</v>
      </c>
      <c r="D248" s="36">
        <v>0</v>
      </c>
      <c r="E248" s="28">
        <v>6783.02</v>
      </c>
      <c r="F248" s="32">
        <v>24.49</v>
      </c>
      <c r="G248" s="25">
        <v>1185</v>
      </c>
      <c r="H248" s="10" t="s">
        <v>1276</v>
      </c>
      <c r="I248" s="10" t="s">
        <v>49</v>
      </c>
      <c r="J248" s="10" t="s">
        <v>114</v>
      </c>
      <c r="K248" s="10" t="s">
        <v>77</v>
      </c>
      <c r="L248" s="10" t="s">
        <v>85</v>
      </c>
      <c r="M248" s="10" t="s">
        <v>236</v>
      </c>
      <c r="N248" s="9" t="s">
        <v>1277</v>
      </c>
      <c r="O248" s="22">
        <v>0.39</v>
      </c>
      <c r="P248" s="10" t="s">
        <v>33</v>
      </c>
      <c r="Q248" s="10" t="s">
        <v>136</v>
      </c>
      <c r="R248" s="10" t="s">
        <v>1278</v>
      </c>
      <c r="S248" s="10" t="s">
        <v>1279</v>
      </c>
      <c r="T248" s="25">
        <v>35756</v>
      </c>
      <c r="U248" s="11">
        <v>42084</v>
      </c>
      <c r="V248" s="25">
        <f>YEAR(Table1[[#This Row],[Order Date]])</f>
        <v>2015</v>
      </c>
      <c r="W248" s="25">
        <f>MONTH(Table1[[#This Row],[Order Date]])</f>
        <v>3</v>
      </c>
      <c r="X248" s="25">
        <f>DAY(Table1[[#This Row],[Order Date]])</f>
        <v>21</v>
      </c>
      <c r="Y248" s="11">
        <v>42085</v>
      </c>
      <c r="Z248" s="25">
        <f>DATEDIF(Table1[[#This Row],[Order Date]],Table1[[#This Row],[Ship Date]],"D")</f>
        <v>1</v>
      </c>
      <c r="AA248" s="25">
        <v>4.1099999999999994</v>
      </c>
      <c r="AB248" s="10">
        <v>3</v>
      </c>
      <c r="AC248" s="12">
        <v>20552.55</v>
      </c>
      <c r="AD248" s="10" t="str">
        <f>IF(Table1[[#This Row],[Profit]]&gt;0,"Profit","loss")</f>
        <v>Profit</v>
      </c>
      <c r="AE248" s="10" t="str">
        <f>_xlfn.CONCAT(Table1[[#This Row],[Customer Name]]," ",Table1[[#This Row],[Product Name]]," ",Table1[[#This Row],[Country]])</f>
        <v>Lee Xu Polycom ViewStation™ ISDN Videoconferencing Unit United States</v>
      </c>
      <c r="AF248" s="10" t="str">
        <f>LEFT(Table1[[#This Row],[Product Name]],4)</f>
        <v>Poly</v>
      </c>
    </row>
    <row r="249" spans="1:32" ht="12.75" customHeight="1" x14ac:dyDescent="0.2">
      <c r="A249" s="18">
        <v>24358</v>
      </c>
      <c r="B249" s="25">
        <v>85939</v>
      </c>
      <c r="C249" s="10" t="s">
        <v>47</v>
      </c>
      <c r="D249" s="36">
        <v>7.0000000000000007E-2</v>
      </c>
      <c r="E249" s="28">
        <v>400.97</v>
      </c>
      <c r="F249" s="32">
        <v>48.26</v>
      </c>
      <c r="G249" s="25">
        <v>1186</v>
      </c>
      <c r="H249" s="10" t="s">
        <v>1281</v>
      </c>
      <c r="I249" s="10" t="s">
        <v>39</v>
      </c>
      <c r="J249" s="10" t="s">
        <v>114</v>
      </c>
      <c r="K249" s="10" t="s">
        <v>77</v>
      </c>
      <c r="L249" s="10" t="s">
        <v>85</v>
      </c>
      <c r="M249" s="10" t="s">
        <v>121</v>
      </c>
      <c r="N249" s="9" t="s">
        <v>1282</v>
      </c>
      <c r="O249" s="22">
        <v>0.36</v>
      </c>
      <c r="P249" s="10" t="s">
        <v>33</v>
      </c>
      <c r="Q249" s="10" t="s">
        <v>34</v>
      </c>
      <c r="R249" s="10" t="s">
        <v>45</v>
      </c>
      <c r="S249" s="10" t="s">
        <v>1283</v>
      </c>
      <c r="T249" s="25">
        <v>92646</v>
      </c>
      <c r="U249" s="11">
        <v>42103</v>
      </c>
      <c r="V249" s="25">
        <f>YEAR(Table1[[#This Row],[Order Date]])</f>
        <v>2015</v>
      </c>
      <c r="W249" s="25">
        <f>MONTH(Table1[[#This Row],[Order Date]])</f>
        <v>4</v>
      </c>
      <c r="X249" s="25">
        <f>DAY(Table1[[#This Row],[Order Date]])</f>
        <v>9</v>
      </c>
      <c r="Y249" s="11">
        <v>42104</v>
      </c>
      <c r="Z249" s="25">
        <f>DATEDIF(Table1[[#This Row],[Order Date]],Table1[[#This Row],[Ship Date]],"D")</f>
        <v>1</v>
      </c>
      <c r="AA249" s="25">
        <v>2581.5590999999995</v>
      </c>
      <c r="AB249" s="10">
        <v>10</v>
      </c>
      <c r="AC249" s="12">
        <v>3741.39</v>
      </c>
      <c r="AD249" s="10" t="str">
        <f>IF(Table1[[#This Row],[Profit]]&gt;0,"Profit","loss")</f>
        <v>Profit</v>
      </c>
      <c r="AE249" s="10" t="str">
        <f>_xlfn.CONCAT(Table1[[#This Row],[Customer Name]]," ",Table1[[#This Row],[Product Name]]," ",Table1[[#This Row],[Country]])</f>
        <v>Glenda Herbert Hewlett-Packard Deskjet 1220Cse Color Inkjet Printer United States</v>
      </c>
      <c r="AF249" s="10" t="str">
        <f>LEFT(Table1[[#This Row],[Product Name]],4)</f>
        <v>Hewl</v>
      </c>
    </row>
    <row r="250" spans="1:32" ht="12.75" customHeight="1" x14ac:dyDescent="0.2">
      <c r="A250" s="18">
        <v>20764</v>
      </c>
      <c r="B250" s="25">
        <v>85940</v>
      </c>
      <c r="C250" s="10" t="s">
        <v>37</v>
      </c>
      <c r="D250" s="36">
        <v>0.08</v>
      </c>
      <c r="E250" s="28">
        <v>11.7</v>
      </c>
      <c r="F250" s="32">
        <v>6.96</v>
      </c>
      <c r="G250" s="25">
        <v>1185</v>
      </c>
      <c r="H250" s="10" t="s">
        <v>1276</v>
      </c>
      <c r="I250" s="10" t="s">
        <v>49</v>
      </c>
      <c r="J250" s="10" t="s">
        <v>114</v>
      </c>
      <c r="K250" s="10" t="s">
        <v>29</v>
      </c>
      <c r="L250" s="10" t="s">
        <v>257</v>
      </c>
      <c r="M250" s="10" t="s">
        <v>86</v>
      </c>
      <c r="N250" s="9" t="s">
        <v>1280</v>
      </c>
      <c r="O250" s="22">
        <v>0.5</v>
      </c>
      <c r="P250" s="10" t="s">
        <v>33</v>
      </c>
      <c r="Q250" s="10" t="s">
        <v>136</v>
      </c>
      <c r="R250" s="10" t="s">
        <v>1278</v>
      </c>
      <c r="S250" s="10" t="s">
        <v>1279</v>
      </c>
      <c r="T250" s="25">
        <v>35756</v>
      </c>
      <c r="U250" s="11">
        <v>42104</v>
      </c>
      <c r="V250" s="25">
        <f>YEAR(Table1[[#This Row],[Order Date]])</f>
        <v>2015</v>
      </c>
      <c r="W250" s="25">
        <f>MONTH(Table1[[#This Row],[Order Date]])</f>
        <v>4</v>
      </c>
      <c r="X250" s="25">
        <f>DAY(Table1[[#This Row],[Order Date]])</f>
        <v>10</v>
      </c>
      <c r="Y250" s="11">
        <v>42107</v>
      </c>
      <c r="Z250" s="25">
        <f>DATEDIF(Table1[[#This Row],[Order Date]],Table1[[#This Row],[Ship Date]],"D")</f>
        <v>3</v>
      </c>
      <c r="AA250" s="25">
        <v>28.565999999999999</v>
      </c>
      <c r="AB250" s="10">
        <v>8</v>
      </c>
      <c r="AC250" s="12">
        <v>87.8</v>
      </c>
      <c r="AD250" s="10" t="str">
        <f>IF(Table1[[#This Row],[Profit]]&gt;0,"Profit","loss")</f>
        <v>Profit</v>
      </c>
      <c r="AE250" s="10" t="str">
        <f>_xlfn.CONCAT(Table1[[#This Row],[Customer Name]]," ",Table1[[#This Row],[Product Name]]," ",Table1[[#This Row],[Country]])</f>
        <v>Lee Xu Harmony HEPA Quiet Air Purifiers United States</v>
      </c>
      <c r="AF250" s="10" t="str">
        <f>LEFT(Table1[[#This Row],[Product Name]],4)</f>
        <v>Harm</v>
      </c>
    </row>
    <row r="251" spans="1:32" ht="12.75" customHeight="1" x14ac:dyDescent="0.2">
      <c r="A251" s="18">
        <v>26148</v>
      </c>
      <c r="B251" s="25">
        <v>85947</v>
      </c>
      <c r="C251" s="10" t="s">
        <v>56</v>
      </c>
      <c r="D251" s="36">
        <v>0.01</v>
      </c>
      <c r="E251" s="28">
        <v>11.7</v>
      </c>
      <c r="F251" s="32">
        <v>6.96</v>
      </c>
      <c r="G251" s="25">
        <v>2283</v>
      </c>
      <c r="H251" s="10" t="s">
        <v>2173</v>
      </c>
      <c r="I251" s="10" t="s">
        <v>49</v>
      </c>
      <c r="J251" s="10" t="s">
        <v>40</v>
      </c>
      <c r="K251" s="10" t="s">
        <v>29</v>
      </c>
      <c r="L251" s="10" t="s">
        <v>257</v>
      </c>
      <c r="M251" s="10" t="s">
        <v>86</v>
      </c>
      <c r="N251" s="9" t="s">
        <v>1280</v>
      </c>
      <c r="O251" s="22">
        <v>0.5</v>
      </c>
      <c r="P251" s="10" t="s">
        <v>33</v>
      </c>
      <c r="Q251" s="10" t="s">
        <v>61</v>
      </c>
      <c r="R251" s="10" t="s">
        <v>1858</v>
      </c>
      <c r="S251" s="10" t="s">
        <v>2174</v>
      </c>
      <c r="T251" s="25">
        <v>53132</v>
      </c>
      <c r="U251" s="11">
        <v>42028</v>
      </c>
      <c r="V251" s="25">
        <f>YEAR(Table1[[#This Row],[Order Date]])</f>
        <v>2015</v>
      </c>
      <c r="W251" s="25">
        <f>MONTH(Table1[[#This Row],[Order Date]])</f>
        <v>1</v>
      </c>
      <c r="X251" s="25">
        <f>DAY(Table1[[#This Row],[Order Date]])</f>
        <v>24</v>
      </c>
      <c r="Y251" s="11">
        <v>42030</v>
      </c>
      <c r="Z251" s="25">
        <f>DATEDIF(Table1[[#This Row],[Order Date]],Table1[[#This Row],[Ship Date]],"D")</f>
        <v>2</v>
      </c>
      <c r="AA251" s="25">
        <v>-28.954000000000001</v>
      </c>
      <c r="AB251" s="10">
        <v>6</v>
      </c>
      <c r="AC251" s="12">
        <v>76.87</v>
      </c>
      <c r="AD251" s="10" t="str">
        <f>IF(Table1[[#This Row],[Profit]]&gt;0,"Profit","loss")</f>
        <v>loss</v>
      </c>
      <c r="AE251" s="10" t="str">
        <f>_xlfn.CONCAT(Table1[[#This Row],[Customer Name]]," ",Table1[[#This Row],[Product Name]]," ",Table1[[#This Row],[Country]])</f>
        <v>Nancy Holden Harmony HEPA Quiet Air Purifiers United States</v>
      </c>
      <c r="AF251" s="10" t="str">
        <f>LEFT(Table1[[#This Row],[Product Name]],4)</f>
        <v>Harm</v>
      </c>
    </row>
    <row r="252" spans="1:32" ht="12.75" customHeight="1" x14ac:dyDescent="0.2">
      <c r="A252" s="18">
        <v>19615</v>
      </c>
      <c r="B252" s="25">
        <v>85948</v>
      </c>
      <c r="C252" s="10" t="s">
        <v>37</v>
      </c>
      <c r="D252" s="36">
        <v>0.08</v>
      </c>
      <c r="E252" s="28">
        <v>205.99</v>
      </c>
      <c r="F252" s="32">
        <v>2.5</v>
      </c>
      <c r="G252" s="25">
        <v>2281</v>
      </c>
      <c r="H252" s="10" t="s">
        <v>2169</v>
      </c>
      <c r="I252" s="10" t="s">
        <v>49</v>
      </c>
      <c r="J252" s="10" t="s">
        <v>40</v>
      </c>
      <c r="K252" s="10" t="s">
        <v>77</v>
      </c>
      <c r="L252" s="10" t="s">
        <v>78</v>
      </c>
      <c r="M252" s="10" t="s">
        <v>59</v>
      </c>
      <c r="N252" s="9" t="s">
        <v>2155</v>
      </c>
      <c r="O252" s="22">
        <v>0.59</v>
      </c>
      <c r="P252" s="10" t="s">
        <v>33</v>
      </c>
      <c r="Q252" s="10" t="s">
        <v>61</v>
      </c>
      <c r="R252" s="10" t="s">
        <v>1858</v>
      </c>
      <c r="S252" s="10" t="s">
        <v>2170</v>
      </c>
      <c r="T252" s="25">
        <v>54703</v>
      </c>
      <c r="U252" s="11">
        <v>42031</v>
      </c>
      <c r="V252" s="25">
        <f>YEAR(Table1[[#This Row],[Order Date]])</f>
        <v>2015</v>
      </c>
      <c r="W252" s="25">
        <f>MONTH(Table1[[#This Row],[Order Date]])</f>
        <v>1</v>
      </c>
      <c r="X252" s="25">
        <f>DAY(Table1[[#This Row],[Order Date]])</f>
        <v>27</v>
      </c>
      <c r="Y252" s="11">
        <v>42032</v>
      </c>
      <c r="Z252" s="25">
        <f>DATEDIF(Table1[[#This Row],[Order Date]],Table1[[#This Row],[Ship Date]],"D")</f>
        <v>1</v>
      </c>
      <c r="AA252" s="25">
        <v>997.38144000000011</v>
      </c>
      <c r="AB252" s="10">
        <v>10</v>
      </c>
      <c r="AC252" s="12">
        <v>1610.84</v>
      </c>
      <c r="AD252" s="10" t="str">
        <f>IF(Table1[[#This Row],[Profit]]&gt;0,"Profit","loss")</f>
        <v>Profit</v>
      </c>
      <c r="AE252" s="10" t="str">
        <f>_xlfn.CONCAT(Table1[[#This Row],[Customer Name]]," ",Table1[[#This Row],[Product Name]]," ",Table1[[#This Row],[Country]])</f>
        <v>Monica Harvey V70 United States</v>
      </c>
      <c r="AF252" s="10" t="str">
        <f>LEFT(Table1[[#This Row],[Product Name]],4)</f>
        <v>V70</v>
      </c>
    </row>
    <row r="253" spans="1:32" ht="12.75" customHeight="1" x14ac:dyDescent="0.2">
      <c r="A253" s="18">
        <v>23572</v>
      </c>
      <c r="B253" s="25">
        <v>85949</v>
      </c>
      <c r="C253" s="10" t="s">
        <v>106</v>
      </c>
      <c r="D253" s="36">
        <v>0.04</v>
      </c>
      <c r="E253" s="28">
        <v>4.4800000000000004</v>
      </c>
      <c r="F253" s="32">
        <v>2.5</v>
      </c>
      <c r="G253" s="25">
        <v>2279</v>
      </c>
      <c r="H253" s="10" t="s">
        <v>2167</v>
      </c>
      <c r="I253" s="10" t="s">
        <v>27</v>
      </c>
      <c r="J253" s="10" t="s">
        <v>40</v>
      </c>
      <c r="K253" s="10" t="s">
        <v>29</v>
      </c>
      <c r="L253" s="10" t="s">
        <v>69</v>
      </c>
      <c r="M253" s="10" t="s">
        <v>59</v>
      </c>
      <c r="N253" s="9" t="s">
        <v>1130</v>
      </c>
      <c r="O253" s="22">
        <v>0.37</v>
      </c>
      <c r="P253" s="10" t="s">
        <v>33</v>
      </c>
      <c r="Q253" s="10" t="s">
        <v>53</v>
      </c>
      <c r="R253" s="10" t="s">
        <v>234</v>
      </c>
      <c r="S253" s="10" t="s">
        <v>2168</v>
      </c>
      <c r="T253" s="25">
        <v>15601</v>
      </c>
      <c r="U253" s="11">
        <v>42177</v>
      </c>
      <c r="V253" s="25">
        <f>YEAR(Table1[[#This Row],[Order Date]])</f>
        <v>2015</v>
      </c>
      <c r="W253" s="25">
        <f>MONTH(Table1[[#This Row],[Order Date]])</f>
        <v>6</v>
      </c>
      <c r="X253" s="25">
        <f>DAY(Table1[[#This Row],[Order Date]])</f>
        <v>22</v>
      </c>
      <c r="Y253" s="11">
        <v>42181</v>
      </c>
      <c r="Z253" s="25">
        <f>DATEDIF(Table1[[#This Row],[Order Date]],Table1[[#This Row],[Ship Date]],"D")</f>
        <v>4</v>
      </c>
      <c r="AA253" s="25">
        <v>10.32</v>
      </c>
      <c r="AB253" s="10">
        <v>7</v>
      </c>
      <c r="AC253" s="12">
        <v>35.93</v>
      </c>
      <c r="AD253" s="10" t="str">
        <f>IF(Table1[[#This Row],[Profit]]&gt;0,"Profit","loss")</f>
        <v>Profit</v>
      </c>
      <c r="AE253" s="10" t="str">
        <f>_xlfn.CONCAT(Table1[[#This Row],[Customer Name]]," ",Table1[[#This Row],[Product Name]]," ",Table1[[#This Row],[Country]])</f>
        <v>Lucille McGee Ampad #10 Peel &amp; Seel® Holiday Envelopes United States</v>
      </c>
      <c r="AF253" s="10" t="str">
        <f>LEFT(Table1[[#This Row],[Product Name]],4)</f>
        <v>Ampa</v>
      </c>
    </row>
    <row r="254" spans="1:32" ht="12.75" customHeight="1" x14ac:dyDescent="0.2">
      <c r="A254" s="18">
        <v>21260</v>
      </c>
      <c r="B254" s="25">
        <v>85950</v>
      </c>
      <c r="C254" s="10" t="s">
        <v>56</v>
      </c>
      <c r="D254" s="36">
        <v>0.04</v>
      </c>
      <c r="E254" s="28">
        <v>5.98</v>
      </c>
      <c r="F254" s="32">
        <v>5.79</v>
      </c>
      <c r="G254" s="25">
        <v>2282</v>
      </c>
      <c r="H254" s="10" t="s">
        <v>2171</v>
      </c>
      <c r="I254" s="10" t="s">
        <v>49</v>
      </c>
      <c r="J254" s="10" t="s">
        <v>40</v>
      </c>
      <c r="K254" s="10" t="s">
        <v>29</v>
      </c>
      <c r="L254" s="10" t="s">
        <v>93</v>
      </c>
      <c r="M254" s="10" t="s">
        <v>59</v>
      </c>
      <c r="N254" s="9" t="s">
        <v>123</v>
      </c>
      <c r="O254" s="22">
        <v>0.36</v>
      </c>
      <c r="P254" s="10" t="s">
        <v>33</v>
      </c>
      <c r="Q254" s="10" t="s">
        <v>61</v>
      </c>
      <c r="R254" s="10" t="s">
        <v>1858</v>
      </c>
      <c r="S254" s="10" t="s">
        <v>2172</v>
      </c>
      <c r="T254" s="25">
        <v>53713</v>
      </c>
      <c r="U254" s="11">
        <v>42040</v>
      </c>
      <c r="V254" s="25">
        <f>YEAR(Table1[[#This Row],[Order Date]])</f>
        <v>2015</v>
      </c>
      <c r="W254" s="25">
        <f>MONTH(Table1[[#This Row],[Order Date]])</f>
        <v>2</v>
      </c>
      <c r="X254" s="25">
        <f>DAY(Table1[[#This Row],[Order Date]])</f>
        <v>5</v>
      </c>
      <c r="Y254" s="11">
        <v>42042</v>
      </c>
      <c r="Z254" s="25">
        <f>DATEDIF(Table1[[#This Row],[Order Date]],Table1[[#This Row],[Ship Date]],"D")</f>
        <v>2</v>
      </c>
      <c r="AA254" s="25">
        <v>-36.030800000000006</v>
      </c>
      <c r="AB254" s="10">
        <v>14</v>
      </c>
      <c r="AC254" s="12">
        <v>86.12</v>
      </c>
      <c r="AD254" s="10" t="str">
        <f>IF(Table1[[#This Row],[Profit]]&gt;0,"Profit","loss")</f>
        <v>loss</v>
      </c>
      <c r="AE254" s="10" t="str">
        <f>_xlfn.CONCAT(Table1[[#This Row],[Customer Name]]," ",Table1[[#This Row],[Product Name]]," ",Table1[[#This Row],[Country]])</f>
        <v>Jimmy Waters Xerox 1903 United States</v>
      </c>
      <c r="AF254" s="10" t="str">
        <f>LEFT(Table1[[#This Row],[Product Name]],4)</f>
        <v>Xero</v>
      </c>
    </row>
    <row r="255" spans="1:32" ht="12.75" customHeight="1" x14ac:dyDescent="0.2">
      <c r="A255" s="18">
        <v>23605</v>
      </c>
      <c r="B255" s="25">
        <v>85964</v>
      </c>
      <c r="C255" s="10" t="s">
        <v>56</v>
      </c>
      <c r="D255" s="36">
        <v>0.01</v>
      </c>
      <c r="E255" s="28">
        <v>10.06</v>
      </c>
      <c r="F255" s="32">
        <v>2.06</v>
      </c>
      <c r="G255" s="25">
        <v>211</v>
      </c>
      <c r="H255" s="10" t="s">
        <v>313</v>
      </c>
      <c r="I255" s="10" t="s">
        <v>49</v>
      </c>
      <c r="J255" s="10" t="s">
        <v>114</v>
      </c>
      <c r="K255" s="10" t="s">
        <v>29</v>
      </c>
      <c r="L255" s="10" t="s">
        <v>93</v>
      </c>
      <c r="M255" s="10" t="s">
        <v>31</v>
      </c>
      <c r="N255" s="9" t="s">
        <v>280</v>
      </c>
      <c r="O255" s="22">
        <v>0.39</v>
      </c>
      <c r="P255" s="10" t="s">
        <v>33</v>
      </c>
      <c r="Q255" s="10" t="s">
        <v>53</v>
      </c>
      <c r="R255" s="10" t="s">
        <v>71</v>
      </c>
      <c r="S255" s="10" t="s">
        <v>314</v>
      </c>
      <c r="T255" s="25">
        <v>13501</v>
      </c>
      <c r="U255" s="11">
        <v>42010</v>
      </c>
      <c r="V255" s="25">
        <f>YEAR(Table1[[#This Row],[Order Date]])</f>
        <v>2015</v>
      </c>
      <c r="W255" s="25">
        <f>MONTH(Table1[[#This Row],[Order Date]])</f>
        <v>1</v>
      </c>
      <c r="X255" s="25">
        <f>DAY(Table1[[#This Row],[Order Date]])</f>
        <v>6</v>
      </c>
      <c r="Y255" s="11">
        <v>42012</v>
      </c>
      <c r="Z255" s="25">
        <f>DATEDIF(Table1[[#This Row],[Order Date]],Table1[[#This Row],[Ship Date]],"D")</f>
        <v>2</v>
      </c>
      <c r="AA255" s="25">
        <v>7.59</v>
      </c>
      <c r="AB255" s="10">
        <v>2</v>
      </c>
      <c r="AC255" s="12">
        <v>21.2</v>
      </c>
      <c r="AD255" s="10" t="str">
        <f>IF(Table1[[#This Row],[Profit]]&gt;0,"Profit","loss")</f>
        <v>Profit</v>
      </c>
      <c r="AE255" s="10" t="str">
        <f>_xlfn.CONCAT(Table1[[#This Row],[Customer Name]]," ",Table1[[#This Row],[Product Name]]," ",Table1[[#This Row],[Country]])</f>
        <v>Anna Wood Riverleaf Stik-Withit® Designer Note Cubes® United States</v>
      </c>
      <c r="AF255" s="10" t="str">
        <f>LEFT(Table1[[#This Row],[Product Name]],4)</f>
        <v>Rive</v>
      </c>
    </row>
    <row r="256" spans="1:32" ht="12.75" customHeight="1" x14ac:dyDescent="0.2">
      <c r="A256" s="18">
        <v>23606</v>
      </c>
      <c r="B256" s="25">
        <v>85964</v>
      </c>
      <c r="C256" s="10" t="s">
        <v>56</v>
      </c>
      <c r="D256" s="36">
        <v>0</v>
      </c>
      <c r="E256" s="28">
        <v>65.989999999999995</v>
      </c>
      <c r="F256" s="32">
        <v>5.92</v>
      </c>
      <c r="G256" s="25">
        <v>211</v>
      </c>
      <c r="H256" s="10" t="s">
        <v>313</v>
      </c>
      <c r="I256" s="10" t="s">
        <v>49</v>
      </c>
      <c r="J256" s="10" t="s">
        <v>114</v>
      </c>
      <c r="K256" s="10" t="s">
        <v>77</v>
      </c>
      <c r="L256" s="10" t="s">
        <v>78</v>
      </c>
      <c r="M256" s="10" t="s">
        <v>59</v>
      </c>
      <c r="N256" s="9" t="s">
        <v>315</v>
      </c>
      <c r="O256" s="22">
        <v>0.55000000000000004</v>
      </c>
      <c r="P256" s="10" t="s">
        <v>33</v>
      </c>
      <c r="Q256" s="10" t="s">
        <v>53</v>
      </c>
      <c r="R256" s="10" t="s">
        <v>71</v>
      </c>
      <c r="S256" s="10" t="s">
        <v>314</v>
      </c>
      <c r="T256" s="25">
        <v>13501</v>
      </c>
      <c r="U256" s="11">
        <v>42010</v>
      </c>
      <c r="V256" s="25">
        <f>YEAR(Table1[[#This Row],[Order Date]])</f>
        <v>2015</v>
      </c>
      <c r="W256" s="25">
        <f>MONTH(Table1[[#This Row],[Order Date]])</f>
        <v>1</v>
      </c>
      <c r="X256" s="25">
        <f>DAY(Table1[[#This Row],[Order Date]])</f>
        <v>6</v>
      </c>
      <c r="Y256" s="11">
        <v>42012</v>
      </c>
      <c r="Z256" s="25">
        <f>DATEDIF(Table1[[#This Row],[Order Date]],Table1[[#This Row],[Ship Date]],"D")</f>
        <v>2</v>
      </c>
      <c r="AA256" s="25">
        <v>-107.98699999999999</v>
      </c>
      <c r="AB256" s="10">
        <v>3</v>
      </c>
      <c r="AC256" s="12">
        <v>173.32</v>
      </c>
      <c r="AD256" s="10" t="str">
        <f>IF(Table1[[#This Row],[Profit]]&gt;0,"Profit","loss")</f>
        <v>loss</v>
      </c>
      <c r="AE256" s="10" t="str">
        <f>_xlfn.CONCAT(Table1[[#This Row],[Customer Name]]," ",Table1[[#This Row],[Product Name]]," ",Table1[[#This Row],[Country]])</f>
        <v>Anna Wood 252 United States</v>
      </c>
      <c r="AF256" s="10" t="str">
        <f>LEFT(Table1[[#This Row],[Product Name]],4)</f>
        <v>252</v>
      </c>
    </row>
    <row r="257" spans="1:32" ht="12.75" customHeight="1" x14ac:dyDescent="0.2">
      <c r="A257" s="18">
        <v>21401</v>
      </c>
      <c r="B257" s="25">
        <v>85965</v>
      </c>
      <c r="C257" s="10" t="s">
        <v>106</v>
      </c>
      <c r="D257" s="36">
        <v>0.05</v>
      </c>
      <c r="E257" s="28">
        <v>1.86</v>
      </c>
      <c r="F257" s="32">
        <v>2.58</v>
      </c>
      <c r="G257" s="25">
        <v>210</v>
      </c>
      <c r="H257" s="10" t="s">
        <v>307</v>
      </c>
      <c r="I257" s="10" t="s">
        <v>49</v>
      </c>
      <c r="J257" s="10" t="s">
        <v>40</v>
      </c>
      <c r="K257" s="10" t="s">
        <v>29</v>
      </c>
      <c r="L257" s="10" t="s">
        <v>66</v>
      </c>
      <c r="M257" s="10" t="s">
        <v>31</v>
      </c>
      <c r="N257" s="9" t="s">
        <v>308</v>
      </c>
      <c r="O257" s="22">
        <v>0.82</v>
      </c>
      <c r="P257" s="10" t="s">
        <v>33</v>
      </c>
      <c r="Q257" s="10" t="s">
        <v>53</v>
      </c>
      <c r="R257" s="10" t="s">
        <v>71</v>
      </c>
      <c r="S257" s="10" t="s">
        <v>309</v>
      </c>
      <c r="T257" s="25">
        <v>12180</v>
      </c>
      <c r="U257" s="11">
        <v>42021</v>
      </c>
      <c r="V257" s="25">
        <f>YEAR(Table1[[#This Row],[Order Date]])</f>
        <v>2015</v>
      </c>
      <c r="W257" s="25">
        <f>MONTH(Table1[[#This Row],[Order Date]])</f>
        <v>1</v>
      </c>
      <c r="X257" s="25">
        <f>DAY(Table1[[#This Row],[Order Date]])</f>
        <v>17</v>
      </c>
      <c r="Y257" s="11">
        <v>42025</v>
      </c>
      <c r="Z257" s="25">
        <f>DATEDIF(Table1[[#This Row],[Order Date]],Table1[[#This Row],[Ship Date]],"D")</f>
        <v>4</v>
      </c>
      <c r="AA257" s="25">
        <v>-66.62</v>
      </c>
      <c r="AB257" s="10">
        <v>9</v>
      </c>
      <c r="AC257" s="12">
        <v>17.61</v>
      </c>
      <c r="AD257" s="10" t="str">
        <f>IF(Table1[[#This Row],[Profit]]&gt;0,"Profit","loss")</f>
        <v>loss</v>
      </c>
      <c r="AE257" s="10" t="str">
        <f>_xlfn.CONCAT(Table1[[#This Row],[Customer Name]]," ",Table1[[#This Row],[Product Name]]," ",Table1[[#This Row],[Country]])</f>
        <v>Floyd Dale Super Bands, 12/Pack United States</v>
      </c>
      <c r="AF257" s="10" t="str">
        <f>LEFT(Table1[[#This Row],[Product Name]],4)</f>
        <v>Supe</v>
      </c>
    </row>
    <row r="258" spans="1:32" ht="12.75" customHeight="1" x14ac:dyDescent="0.2">
      <c r="A258" s="18">
        <v>23097</v>
      </c>
      <c r="B258" s="25">
        <v>85966</v>
      </c>
      <c r="C258" s="10" t="s">
        <v>56</v>
      </c>
      <c r="D258" s="36">
        <v>0.09</v>
      </c>
      <c r="E258" s="28">
        <v>5.4</v>
      </c>
      <c r="F258" s="32">
        <v>7.78</v>
      </c>
      <c r="G258" s="25">
        <v>210</v>
      </c>
      <c r="H258" s="10" t="s">
        <v>307</v>
      </c>
      <c r="I258" s="10" t="s">
        <v>27</v>
      </c>
      <c r="J258" s="10" t="s">
        <v>40</v>
      </c>
      <c r="K258" s="10" t="s">
        <v>29</v>
      </c>
      <c r="L258" s="10" t="s">
        <v>109</v>
      </c>
      <c r="M258" s="10" t="s">
        <v>59</v>
      </c>
      <c r="N258" s="9" t="s">
        <v>310</v>
      </c>
      <c r="O258" s="22">
        <v>0.37</v>
      </c>
      <c r="P258" s="10" t="s">
        <v>33</v>
      </c>
      <c r="Q258" s="10" t="s">
        <v>53</v>
      </c>
      <c r="R258" s="10" t="s">
        <v>71</v>
      </c>
      <c r="S258" s="10" t="s">
        <v>309</v>
      </c>
      <c r="T258" s="25">
        <v>12180</v>
      </c>
      <c r="U258" s="11">
        <v>42157</v>
      </c>
      <c r="V258" s="25">
        <f>YEAR(Table1[[#This Row],[Order Date]])</f>
        <v>2015</v>
      </c>
      <c r="W258" s="25">
        <f>MONTH(Table1[[#This Row],[Order Date]])</f>
        <v>6</v>
      </c>
      <c r="X258" s="25">
        <f>DAY(Table1[[#This Row],[Order Date]])</f>
        <v>2</v>
      </c>
      <c r="Y258" s="11">
        <v>42157</v>
      </c>
      <c r="Z258" s="25">
        <f>DATEDIF(Table1[[#This Row],[Order Date]],Table1[[#This Row],[Ship Date]],"D")</f>
        <v>0</v>
      </c>
      <c r="AA258" s="25">
        <v>-21.487749999999998</v>
      </c>
      <c r="AB258" s="10">
        <v>4</v>
      </c>
      <c r="AC258" s="12">
        <v>27.3</v>
      </c>
      <c r="AD258" s="10" t="str">
        <f>IF(Table1[[#This Row],[Profit]]&gt;0,"Profit","loss")</f>
        <v>loss</v>
      </c>
      <c r="AE258" s="10" t="str">
        <f>_xlfn.CONCAT(Table1[[#This Row],[Customer Name]]," ",Table1[[#This Row],[Product Name]]," ",Table1[[#This Row],[Country]])</f>
        <v>Floyd Dale 3M Organizer Strips United States</v>
      </c>
      <c r="AF258" s="10" t="str">
        <f>LEFT(Table1[[#This Row],[Product Name]],4)</f>
        <v>3M O</v>
      </c>
    </row>
    <row r="259" spans="1:32" ht="12.75" customHeight="1" x14ac:dyDescent="0.2">
      <c r="A259" s="18">
        <v>23098</v>
      </c>
      <c r="B259" s="25">
        <v>85966</v>
      </c>
      <c r="C259" s="10" t="s">
        <v>56</v>
      </c>
      <c r="D259" s="36">
        <v>0.02</v>
      </c>
      <c r="E259" s="28">
        <v>20.28</v>
      </c>
      <c r="F259" s="32">
        <v>6.68</v>
      </c>
      <c r="G259" s="25">
        <v>210</v>
      </c>
      <c r="H259" s="10" t="s">
        <v>307</v>
      </c>
      <c r="I259" s="10" t="s">
        <v>49</v>
      </c>
      <c r="J259" s="10" t="s">
        <v>40</v>
      </c>
      <c r="K259" s="10" t="s">
        <v>41</v>
      </c>
      <c r="L259" s="10" t="s">
        <v>50</v>
      </c>
      <c r="M259" s="10" t="s">
        <v>59</v>
      </c>
      <c r="N259" s="9" t="s">
        <v>311</v>
      </c>
      <c r="O259" s="22">
        <v>0.53</v>
      </c>
      <c r="P259" s="10" t="s">
        <v>33</v>
      </c>
      <c r="Q259" s="10" t="s">
        <v>53</v>
      </c>
      <c r="R259" s="10" t="s">
        <v>71</v>
      </c>
      <c r="S259" s="10" t="s">
        <v>309</v>
      </c>
      <c r="T259" s="25">
        <v>12180</v>
      </c>
      <c r="U259" s="11">
        <v>42157</v>
      </c>
      <c r="V259" s="25">
        <f>YEAR(Table1[[#This Row],[Order Date]])</f>
        <v>2015</v>
      </c>
      <c r="W259" s="25">
        <f>MONTH(Table1[[#This Row],[Order Date]])</f>
        <v>6</v>
      </c>
      <c r="X259" s="25">
        <f>DAY(Table1[[#This Row],[Order Date]])</f>
        <v>2</v>
      </c>
      <c r="Y259" s="11">
        <v>42157</v>
      </c>
      <c r="Z259" s="25">
        <f>DATEDIF(Table1[[#This Row],[Order Date]],Table1[[#This Row],[Ship Date]],"D")</f>
        <v>0</v>
      </c>
      <c r="AA259" s="25">
        <v>44.677499999999995</v>
      </c>
      <c r="AB259" s="10">
        <v>3</v>
      </c>
      <c r="AC259" s="12">
        <v>64.75</v>
      </c>
      <c r="AD259" s="10" t="str">
        <f>IF(Table1[[#This Row],[Profit]]&gt;0,"Profit","loss")</f>
        <v>Profit</v>
      </c>
      <c r="AE259" s="10" t="str">
        <f>_xlfn.CONCAT(Table1[[#This Row],[Customer Name]]," ",Table1[[#This Row],[Product Name]]," ",Table1[[#This Row],[Country]])</f>
        <v>Floyd Dale Seth Thomas 8 1/2" Cubicle Clock United States</v>
      </c>
      <c r="AF259" s="10" t="str">
        <f>LEFT(Table1[[#This Row],[Product Name]],4)</f>
        <v>Seth</v>
      </c>
    </row>
    <row r="260" spans="1:32" ht="12.75" customHeight="1" x14ac:dyDescent="0.2">
      <c r="A260" s="18">
        <v>23099</v>
      </c>
      <c r="B260" s="25">
        <v>85966</v>
      </c>
      <c r="C260" s="10" t="s">
        <v>56</v>
      </c>
      <c r="D260" s="36">
        <v>0</v>
      </c>
      <c r="E260" s="28">
        <v>11.55</v>
      </c>
      <c r="F260" s="32">
        <v>2.36</v>
      </c>
      <c r="G260" s="25">
        <v>210</v>
      </c>
      <c r="H260" s="10" t="s">
        <v>307</v>
      </c>
      <c r="I260" s="10" t="s">
        <v>49</v>
      </c>
      <c r="J260" s="10" t="s">
        <v>40</v>
      </c>
      <c r="K260" s="10" t="s">
        <v>29</v>
      </c>
      <c r="L260" s="10" t="s">
        <v>30</v>
      </c>
      <c r="M260" s="10" t="s">
        <v>31</v>
      </c>
      <c r="N260" s="9" t="s">
        <v>312</v>
      </c>
      <c r="O260" s="22">
        <v>0.55000000000000004</v>
      </c>
      <c r="P260" s="10" t="s">
        <v>33</v>
      </c>
      <c r="Q260" s="10" t="s">
        <v>53</v>
      </c>
      <c r="R260" s="10" t="s">
        <v>71</v>
      </c>
      <c r="S260" s="10" t="s">
        <v>309</v>
      </c>
      <c r="T260" s="25">
        <v>12180</v>
      </c>
      <c r="U260" s="11">
        <v>42157</v>
      </c>
      <c r="V260" s="25">
        <f>YEAR(Table1[[#This Row],[Order Date]])</f>
        <v>2015</v>
      </c>
      <c r="W260" s="25">
        <f>MONTH(Table1[[#This Row],[Order Date]])</f>
        <v>6</v>
      </c>
      <c r="X260" s="25">
        <f>DAY(Table1[[#This Row],[Order Date]])</f>
        <v>2</v>
      </c>
      <c r="Y260" s="11">
        <v>42158</v>
      </c>
      <c r="Z260" s="25">
        <f>DATEDIF(Table1[[#This Row],[Order Date]],Table1[[#This Row],[Ship Date]],"D")</f>
        <v>1</v>
      </c>
      <c r="AA260" s="25">
        <v>23.594999999999999</v>
      </c>
      <c r="AB260" s="10">
        <v>5</v>
      </c>
      <c r="AC260" s="12">
        <v>62.98</v>
      </c>
      <c r="AD260" s="10" t="str">
        <f>IF(Table1[[#This Row],[Profit]]&gt;0,"Profit","loss")</f>
        <v>Profit</v>
      </c>
      <c r="AE260" s="10" t="str">
        <f>_xlfn.CONCAT(Table1[[#This Row],[Customer Name]]," ",Table1[[#This Row],[Product Name]]," ",Table1[[#This Row],[Country]])</f>
        <v>Floyd Dale Newell 309 United States</v>
      </c>
      <c r="AF260" s="10" t="str">
        <f>LEFT(Table1[[#This Row],[Product Name]],4)</f>
        <v>Newe</v>
      </c>
    </row>
    <row r="261" spans="1:32" ht="12.75" customHeight="1" x14ac:dyDescent="0.2">
      <c r="A261" s="18">
        <v>23100</v>
      </c>
      <c r="B261" s="25">
        <v>85966</v>
      </c>
      <c r="C261" s="10" t="s">
        <v>56</v>
      </c>
      <c r="D261" s="36">
        <v>0.05</v>
      </c>
      <c r="E261" s="28">
        <v>2.08</v>
      </c>
      <c r="F261" s="32">
        <v>2.56</v>
      </c>
      <c r="G261" s="25">
        <v>211</v>
      </c>
      <c r="H261" s="10" t="s">
        <v>313</v>
      </c>
      <c r="I261" s="10" t="s">
        <v>49</v>
      </c>
      <c r="J261" s="10" t="s">
        <v>40</v>
      </c>
      <c r="K261" s="10" t="s">
        <v>29</v>
      </c>
      <c r="L261" s="10" t="s">
        <v>174</v>
      </c>
      <c r="M261" s="10" t="s">
        <v>51</v>
      </c>
      <c r="N261" s="9" t="s">
        <v>316</v>
      </c>
      <c r="O261" s="22">
        <v>0.55000000000000004</v>
      </c>
      <c r="P261" s="10" t="s">
        <v>33</v>
      </c>
      <c r="Q261" s="10" t="s">
        <v>53</v>
      </c>
      <c r="R261" s="10" t="s">
        <v>71</v>
      </c>
      <c r="S261" s="10" t="s">
        <v>314</v>
      </c>
      <c r="T261" s="25">
        <v>13501</v>
      </c>
      <c r="U261" s="11">
        <v>42157</v>
      </c>
      <c r="V261" s="25">
        <f>YEAR(Table1[[#This Row],[Order Date]])</f>
        <v>2015</v>
      </c>
      <c r="W261" s="25">
        <f>MONTH(Table1[[#This Row],[Order Date]])</f>
        <v>6</v>
      </c>
      <c r="X261" s="25">
        <f>DAY(Table1[[#This Row],[Order Date]])</f>
        <v>2</v>
      </c>
      <c r="Y261" s="11">
        <v>42158</v>
      </c>
      <c r="Z261" s="25">
        <f>DATEDIF(Table1[[#This Row],[Order Date]],Table1[[#This Row],[Ship Date]],"D")</f>
        <v>1</v>
      </c>
      <c r="AA261" s="25">
        <v>-36.25</v>
      </c>
      <c r="AB261" s="10">
        <v>20</v>
      </c>
      <c r="AC261" s="12">
        <v>42.29</v>
      </c>
      <c r="AD261" s="10" t="str">
        <f>IF(Table1[[#This Row],[Profit]]&gt;0,"Profit","loss")</f>
        <v>loss</v>
      </c>
      <c r="AE261" s="10" t="str">
        <f>_xlfn.CONCAT(Table1[[#This Row],[Customer Name]]," ",Table1[[#This Row],[Product Name]]," ",Table1[[#This Row],[Country]])</f>
        <v>Anna Wood Kleencut® Forged Office Shears by Acme United Corporation United States</v>
      </c>
      <c r="AF261" s="10" t="str">
        <f>LEFT(Table1[[#This Row],[Product Name]],4)</f>
        <v>Klee</v>
      </c>
    </row>
    <row r="262" spans="1:32" ht="12.75" customHeight="1" x14ac:dyDescent="0.2">
      <c r="A262" s="18">
        <v>21429</v>
      </c>
      <c r="B262" s="25">
        <v>85979</v>
      </c>
      <c r="C262" s="10" t="s">
        <v>25</v>
      </c>
      <c r="D262" s="36">
        <v>0.08</v>
      </c>
      <c r="E262" s="28">
        <v>6.48</v>
      </c>
      <c r="F262" s="32">
        <v>8.4</v>
      </c>
      <c r="G262" s="25">
        <v>3338</v>
      </c>
      <c r="H262" s="10" t="s">
        <v>2967</v>
      </c>
      <c r="I262" s="10" t="s">
        <v>49</v>
      </c>
      <c r="J262" s="10" t="s">
        <v>114</v>
      </c>
      <c r="K262" s="10" t="s">
        <v>29</v>
      </c>
      <c r="L262" s="10" t="s">
        <v>93</v>
      </c>
      <c r="M262" s="10" t="s">
        <v>59</v>
      </c>
      <c r="N262" s="9" t="s">
        <v>736</v>
      </c>
      <c r="O262" s="22">
        <v>0.37</v>
      </c>
      <c r="P262" s="10" t="s">
        <v>33</v>
      </c>
      <c r="Q262" s="10" t="s">
        <v>136</v>
      </c>
      <c r="R262" s="10" t="s">
        <v>362</v>
      </c>
      <c r="S262" s="10" t="s">
        <v>2968</v>
      </c>
      <c r="T262" s="25">
        <v>33614</v>
      </c>
      <c r="U262" s="11">
        <v>42131</v>
      </c>
      <c r="V262" s="25">
        <f>YEAR(Table1[[#This Row],[Order Date]])</f>
        <v>2015</v>
      </c>
      <c r="W262" s="25">
        <f>MONTH(Table1[[#This Row],[Order Date]])</f>
        <v>5</v>
      </c>
      <c r="X262" s="25">
        <f>DAY(Table1[[#This Row],[Order Date]])</f>
        <v>7</v>
      </c>
      <c r="Y262" s="11">
        <v>42131</v>
      </c>
      <c r="Z262" s="25">
        <f>DATEDIF(Table1[[#This Row],[Order Date]],Table1[[#This Row],[Ship Date]],"D")</f>
        <v>0</v>
      </c>
      <c r="AA262" s="25">
        <v>58.811999999999998</v>
      </c>
      <c r="AB262" s="10">
        <v>7</v>
      </c>
      <c r="AC262" s="12">
        <v>45</v>
      </c>
      <c r="AD262" s="10" t="str">
        <f>IF(Table1[[#This Row],[Profit]]&gt;0,"Profit","loss")</f>
        <v>Profit</v>
      </c>
      <c r="AE262" s="10" t="str">
        <f>_xlfn.CONCAT(Table1[[#This Row],[Customer Name]]," ",Table1[[#This Row],[Product Name]]," ",Table1[[#This Row],[Country]])</f>
        <v>Constance Robertson Xerox 212 United States</v>
      </c>
      <c r="AF262" s="10" t="str">
        <f>LEFT(Table1[[#This Row],[Product Name]],4)</f>
        <v>Xero</v>
      </c>
    </row>
    <row r="263" spans="1:32" ht="12.75" customHeight="1" x14ac:dyDescent="0.2">
      <c r="A263" s="18">
        <v>22857</v>
      </c>
      <c r="B263" s="25">
        <v>85980</v>
      </c>
      <c r="C263" s="10" t="s">
        <v>56</v>
      </c>
      <c r="D263" s="36">
        <v>0.08</v>
      </c>
      <c r="E263" s="28">
        <v>125.99</v>
      </c>
      <c r="F263" s="32">
        <v>4.2</v>
      </c>
      <c r="G263" s="25">
        <v>3340</v>
      </c>
      <c r="H263" s="10" t="s">
        <v>2971</v>
      </c>
      <c r="I263" s="10" t="s">
        <v>49</v>
      </c>
      <c r="J263" s="10" t="s">
        <v>114</v>
      </c>
      <c r="K263" s="10" t="s">
        <v>77</v>
      </c>
      <c r="L263" s="10" t="s">
        <v>78</v>
      </c>
      <c r="M263" s="10" t="s">
        <v>59</v>
      </c>
      <c r="N263" s="9" t="s">
        <v>2972</v>
      </c>
      <c r="O263" s="22">
        <v>0.56999999999999995</v>
      </c>
      <c r="P263" s="10" t="s">
        <v>33</v>
      </c>
      <c r="Q263" s="10" t="s">
        <v>34</v>
      </c>
      <c r="R263" s="10" t="s">
        <v>102</v>
      </c>
      <c r="S263" s="10" t="s">
        <v>2973</v>
      </c>
      <c r="T263" s="25">
        <v>97060</v>
      </c>
      <c r="U263" s="11">
        <v>42017</v>
      </c>
      <c r="V263" s="25">
        <f>YEAR(Table1[[#This Row],[Order Date]])</f>
        <v>2015</v>
      </c>
      <c r="W263" s="25">
        <f>MONTH(Table1[[#This Row],[Order Date]])</f>
        <v>1</v>
      </c>
      <c r="X263" s="25">
        <f>DAY(Table1[[#This Row],[Order Date]])</f>
        <v>13</v>
      </c>
      <c r="Y263" s="11">
        <v>42018</v>
      </c>
      <c r="Z263" s="25">
        <f>DATEDIF(Table1[[#This Row],[Order Date]],Table1[[#This Row],[Ship Date]],"D")</f>
        <v>1</v>
      </c>
      <c r="AA263" s="25">
        <v>989.81189999999992</v>
      </c>
      <c r="AB263" s="10">
        <v>14</v>
      </c>
      <c r="AC263" s="12">
        <v>1434.51</v>
      </c>
      <c r="AD263" s="10" t="str">
        <f>IF(Table1[[#This Row],[Profit]]&gt;0,"Profit","loss")</f>
        <v>Profit</v>
      </c>
      <c r="AE263" s="10" t="str">
        <f>_xlfn.CONCAT(Table1[[#This Row],[Customer Name]]," ",Table1[[#This Row],[Product Name]]," ",Table1[[#This Row],[Country]])</f>
        <v>Phillip Blum i1000plus United States</v>
      </c>
      <c r="AF263" s="10" t="str">
        <f>LEFT(Table1[[#This Row],[Product Name]],4)</f>
        <v>i100</v>
      </c>
    </row>
    <row r="264" spans="1:32" ht="12.75" customHeight="1" x14ac:dyDescent="0.2">
      <c r="A264" s="18">
        <v>25613</v>
      </c>
      <c r="B264" s="25">
        <v>85981</v>
      </c>
      <c r="C264" s="10" t="s">
        <v>25</v>
      </c>
      <c r="D264" s="36">
        <v>0.03</v>
      </c>
      <c r="E264" s="28">
        <v>2.61</v>
      </c>
      <c r="F264" s="32">
        <v>0.5</v>
      </c>
      <c r="G264" s="25">
        <v>3339</v>
      </c>
      <c r="H264" s="10" t="s">
        <v>2969</v>
      </c>
      <c r="I264" s="10" t="s">
        <v>49</v>
      </c>
      <c r="J264" s="10" t="s">
        <v>114</v>
      </c>
      <c r="K264" s="10" t="s">
        <v>29</v>
      </c>
      <c r="L264" s="10" t="s">
        <v>134</v>
      </c>
      <c r="M264" s="10" t="s">
        <v>59</v>
      </c>
      <c r="N264" s="9" t="s">
        <v>1138</v>
      </c>
      <c r="O264" s="22">
        <v>0.39</v>
      </c>
      <c r="P264" s="10" t="s">
        <v>33</v>
      </c>
      <c r="Q264" s="10" t="s">
        <v>136</v>
      </c>
      <c r="R264" s="10" t="s">
        <v>362</v>
      </c>
      <c r="S264" s="10" t="s">
        <v>2970</v>
      </c>
      <c r="T264" s="25">
        <v>32780</v>
      </c>
      <c r="U264" s="11">
        <v>42169</v>
      </c>
      <c r="V264" s="25">
        <f>YEAR(Table1[[#This Row],[Order Date]])</f>
        <v>2015</v>
      </c>
      <c r="W264" s="25">
        <f>MONTH(Table1[[#This Row],[Order Date]])</f>
        <v>6</v>
      </c>
      <c r="X264" s="25">
        <f>DAY(Table1[[#This Row],[Order Date]])</f>
        <v>14</v>
      </c>
      <c r="Y264" s="11">
        <v>42170</v>
      </c>
      <c r="Z264" s="25">
        <f>DATEDIF(Table1[[#This Row],[Order Date]],Table1[[#This Row],[Ship Date]],"D")</f>
        <v>1</v>
      </c>
      <c r="AA264" s="25">
        <v>4.0442999999999998</v>
      </c>
      <c r="AB264" s="10">
        <v>7</v>
      </c>
      <c r="AC264" s="12">
        <v>19.02</v>
      </c>
      <c r="AD264" s="10" t="str">
        <f>IF(Table1[[#This Row],[Profit]]&gt;0,"Profit","loss")</f>
        <v>Profit</v>
      </c>
      <c r="AE264" s="10" t="str">
        <f>_xlfn.CONCAT(Table1[[#This Row],[Customer Name]]," ",Table1[[#This Row],[Product Name]]," ",Table1[[#This Row],[Country]])</f>
        <v>Lester Copeland Avery 494 United States</v>
      </c>
      <c r="AF264" s="10" t="str">
        <f>LEFT(Table1[[#This Row],[Product Name]],4)</f>
        <v>Aver</v>
      </c>
    </row>
    <row r="265" spans="1:32" ht="12.75" customHeight="1" x14ac:dyDescent="0.2">
      <c r="A265" s="18">
        <v>25614</v>
      </c>
      <c r="B265" s="25">
        <v>85981</v>
      </c>
      <c r="C265" s="10" t="s">
        <v>25</v>
      </c>
      <c r="D265" s="36">
        <v>0.01</v>
      </c>
      <c r="E265" s="28">
        <v>11.66</v>
      </c>
      <c r="F265" s="32">
        <v>7.95</v>
      </c>
      <c r="G265" s="25">
        <v>3339</v>
      </c>
      <c r="H265" s="10" t="s">
        <v>2969</v>
      </c>
      <c r="I265" s="10" t="s">
        <v>49</v>
      </c>
      <c r="J265" s="10" t="s">
        <v>114</v>
      </c>
      <c r="K265" s="10" t="s">
        <v>29</v>
      </c>
      <c r="L265" s="10" t="s">
        <v>30</v>
      </c>
      <c r="M265" s="10" t="s">
        <v>51</v>
      </c>
      <c r="N265" s="9" t="s">
        <v>1718</v>
      </c>
      <c r="O265" s="22">
        <v>0.57999999999999996</v>
      </c>
      <c r="P265" s="10" t="s">
        <v>33</v>
      </c>
      <c r="Q265" s="10" t="s">
        <v>136</v>
      </c>
      <c r="R265" s="10" t="s">
        <v>362</v>
      </c>
      <c r="S265" s="10" t="s">
        <v>2970</v>
      </c>
      <c r="T265" s="25">
        <v>32780</v>
      </c>
      <c r="U265" s="11">
        <v>42169</v>
      </c>
      <c r="V265" s="25">
        <f>YEAR(Table1[[#This Row],[Order Date]])</f>
        <v>2015</v>
      </c>
      <c r="W265" s="25">
        <f>MONTH(Table1[[#This Row],[Order Date]])</f>
        <v>6</v>
      </c>
      <c r="X265" s="25">
        <f>DAY(Table1[[#This Row],[Order Date]])</f>
        <v>14</v>
      </c>
      <c r="Y265" s="11">
        <v>42170</v>
      </c>
      <c r="Z265" s="25">
        <f>DATEDIF(Table1[[#This Row],[Order Date]],Table1[[#This Row],[Ship Date]],"D")</f>
        <v>1</v>
      </c>
      <c r="AA265" s="25">
        <v>-10.368400000000001</v>
      </c>
      <c r="AB265" s="10">
        <v>16</v>
      </c>
      <c r="AC265" s="12">
        <v>193.87</v>
      </c>
      <c r="AD265" s="10" t="str">
        <f>IF(Table1[[#This Row],[Profit]]&gt;0,"Profit","loss")</f>
        <v>loss</v>
      </c>
      <c r="AE265" s="10" t="str">
        <f>_xlfn.CONCAT(Table1[[#This Row],[Customer Name]]," ",Table1[[#This Row],[Product Name]]," ",Table1[[#This Row],[Country]])</f>
        <v>Lester Copeland Hunt BOSTON® Vista® Battery-Operated Pencil Sharpener, Black United States</v>
      </c>
      <c r="AF265" s="10" t="str">
        <f>LEFT(Table1[[#This Row],[Product Name]],4)</f>
        <v>Hunt</v>
      </c>
    </row>
    <row r="266" spans="1:32" ht="12.75" customHeight="1" x14ac:dyDescent="0.2">
      <c r="A266" s="18">
        <v>22843</v>
      </c>
      <c r="B266" s="25">
        <v>85990</v>
      </c>
      <c r="C266" s="10" t="s">
        <v>106</v>
      </c>
      <c r="D266" s="36">
        <v>0.01</v>
      </c>
      <c r="E266" s="28">
        <v>10.48</v>
      </c>
      <c r="F266" s="32">
        <v>2.89</v>
      </c>
      <c r="G266" s="25">
        <v>1816</v>
      </c>
      <c r="H266" s="10" t="s">
        <v>1807</v>
      </c>
      <c r="I266" s="10" t="s">
        <v>49</v>
      </c>
      <c r="J266" s="10" t="s">
        <v>114</v>
      </c>
      <c r="K266" s="10" t="s">
        <v>29</v>
      </c>
      <c r="L266" s="10" t="s">
        <v>30</v>
      </c>
      <c r="M266" s="10" t="s">
        <v>51</v>
      </c>
      <c r="N266" s="9" t="s">
        <v>1808</v>
      </c>
      <c r="O266" s="22">
        <v>0.6</v>
      </c>
      <c r="P266" s="10" t="s">
        <v>33</v>
      </c>
      <c r="Q266" s="10" t="s">
        <v>61</v>
      </c>
      <c r="R266" s="10" t="s">
        <v>300</v>
      </c>
      <c r="S266" s="10" t="s">
        <v>155</v>
      </c>
      <c r="T266" s="25">
        <v>48187</v>
      </c>
      <c r="U266" s="11">
        <v>42040</v>
      </c>
      <c r="V266" s="25">
        <f>YEAR(Table1[[#This Row],[Order Date]])</f>
        <v>2015</v>
      </c>
      <c r="W266" s="25">
        <f>MONTH(Table1[[#This Row],[Order Date]])</f>
        <v>2</v>
      </c>
      <c r="X266" s="25">
        <f>DAY(Table1[[#This Row],[Order Date]])</f>
        <v>5</v>
      </c>
      <c r="Y266" s="11">
        <v>42042</v>
      </c>
      <c r="Z266" s="25">
        <f>DATEDIF(Table1[[#This Row],[Order Date]],Table1[[#This Row],[Ship Date]],"D")</f>
        <v>2</v>
      </c>
      <c r="AA266" s="25">
        <v>60.561599999999999</v>
      </c>
      <c r="AB266" s="10">
        <v>19</v>
      </c>
      <c r="AC266" s="12">
        <v>202.38</v>
      </c>
      <c r="AD266" s="10" t="str">
        <f>IF(Table1[[#This Row],[Profit]]&gt;0,"Profit","loss")</f>
        <v>Profit</v>
      </c>
      <c r="AE266" s="10" t="str">
        <f>_xlfn.CONCAT(Table1[[#This Row],[Customer Name]]," ",Table1[[#This Row],[Product Name]]," ",Table1[[#This Row],[Country]])</f>
        <v>Danielle Schneider Staples Battery-Operated Desktop Pencil Sharpener United States</v>
      </c>
      <c r="AF266" s="10" t="str">
        <f>LEFT(Table1[[#This Row],[Product Name]],4)</f>
        <v>Stap</v>
      </c>
    </row>
    <row r="267" spans="1:32" ht="12.75" customHeight="1" x14ac:dyDescent="0.2">
      <c r="A267" s="18">
        <v>24622</v>
      </c>
      <c r="B267" s="25">
        <v>85991</v>
      </c>
      <c r="C267" s="10" t="s">
        <v>37</v>
      </c>
      <c r="D267" s="36">
        <v>0.06</v>
      </c>
      <c r="E267" s="28">
        <v>17.98</v>
      </c>
      <c r="F267" s="32">
        <v>8.51</v>
      </c>
      <c r="G267" s="25">
        <v>1818</v>
      </c>
      <c r="H267" s="10" t="s">
        <v>1809</v>
      </c>
      <c r="I267" s="10" t="s">
        <v>49</v>
      </c>
      <c r="J267" s="10" t="s">
        <v>114</v>
      </c>
      <c r="K267" s="10" t="s">
        <v>77</v>
      </c>
      <c r="L267" s="10" t="s">
        <v>85</v>
      </c>
      <c r="M267" s="10" t="s">
        <v>86</v>
      </c>
      <c r="N267" s="9" t="s">
        <v>104</v>
      </c>
      <c r="O267" s="22">
        <v>0.4</v>
      </c>
      <c r="P267" s="10" t="s">
        <v>33</v>
      </c>
      <c r="Q267" s="10" t="s">
        <v>61</v>
      </c>
      <c r="R267" s="10" t="s">
        <v>300</v>
      </c>
      <c r="S267" s="10" t="s">
        <v>1810</v>
      </c>
      <c r="T267" s="25">
        <v>48126</v>
      </c>
      <c r="U267" s="11">
        <v>42109</v>
      </c>
      <c r="V267" s="25">
        <f>YEAR(Table1[[#This Row],[Order Date]])</f>
        <v>2015</v>
      </c>
      <c r="W267" s="25">
        <f>MONTH(Table1[[#This Row],[Order Date]])</f>
        <v>4</v>
      </c>
      <c r="X267" s="25">
        <f>DAY(Table1[[#This Row],[Order Date]])</f>
        <v>15</v>
      </c>
      <c r="Y267" s="11">
        <v>42111</v>
      </c>
      <c r="Z267" s="25">
        <f>DATEDIF(Table1[[#This Row],[Order Date]],Table1[[#This Row],[Ship Date]],"D")</f>
        <v>2</v>
      </c>
      <c r="AA267" s="25">
        <v>-47.243088</v>
      </c>
      <c r="AB267" s="10">
        <v>3</v>
      </c>
      <c r="AC267" s="12">
        <v>56.38</v>
      </c>
      <c r="AD267" s="10" t="str">
        <f>IF(Table1[[#This Row],[Profit]]&gt;0,"Profit","loss")</f>
        <v>loss</v>
      </c>
      <c r="AE267" s="10" t="str">
        <f>_xlfn.CONCAT(Table1[[#This Row],[Customer Name]]," ",Table1[[#This Row],[Product Name]]," ",Table1[[#This Row],[Country]])</f>
        <v>Ian Hall Canon P1-DHIII Palm Printing Calculator United States</v>
      </c>
      <c r="AF267" s="10" t="str">
        <f>LEFT(Table1[[#This Row],[Product Name]],4)</f>
        <v>Cano</v>
      </c>
    </row>
    <row r="268" spans="1:32" ht="12.75" customHeight="1" x14ac:dyDescent="0.2">
      <c r="A268" s="18">
        <v>24623</v>
      </c>
      <c r="B268" s="25">
        <v>85991</v>
      </c>
      <c r="C268" s="10" t="s">
        <v>37</v>
      </c>
      <c r="D268" s="36">
        <v>0.1</v>
      </c>
      <c r="E268" s="28">
        <v>9.99</v>
      </c>
      <c r="F268" s="32">
        <v>4.78</v>
      </c>
      <c r="G268" s="25">
        <v>1818</v>
      </c>
      <c r="H268" s="10" t="s">
        <v>1809</v>
      </c>
      <c r="I268" s="10" t="s">
        <v>27</v>
      </c>
      <c r="J268" s="10" t="s">
        <v>114</v>
      </c>
      <c r="K268" s="10" t="s">
        <v>29</v>
      </c>
      <c r="L268" s="10" t="s">
        <v>93</v>
      </c>
      <c r="M268" s="10" t="s">
        <v>59</v>
      </c>
      <c r="N268" s="9" t="s">
        <v>1811</v>
      </c>
      <c r="O268" s="22">
        <v>0.4</v>
      </c>
      <c r="P268" s="10" t="s">
        <v>33</v>
      </c>
      <c r="Q268" s="10" t="s">
        <v>61</v>
      </c>
      <c r="R268" s="10" t="s">
        <v>300</v>
      </c>
      <c r="S268" s="10" t="s">
        <v>1810</v>
      </c>
      <c r="T268" s="25">
        <v>48126</v>
      </c>
      <c r="U268" s="11">
        <v>42109</v>
      </c>
      <c r="V268" s="25">
        <f>YEAR(Table1[[#This Row],[Order Date]])</f>
        <v>2015</v>
      </c>
      <c r="W268" s="25">
        <f>MONTH(Table1[[#This Row],[Order Date]])</f>
        <v>4</v>
      </c>
      <c r="X268" s="25">
        <f>DAY(Table1[[#This Row],[Order Date]])</f>
        <v>15</v>
      </c>
      <c r="Y268" s="11">
        <v>42112</v>
      </c>
      <c r="Z268" s="25">
        <f>DATEDIF(Table1[[#This Row],[Order Date]],Table1[[#This Row],[Ship Date]],"D")</f>
        <v>3</v>
      </c>
      <c r="AA268" s="25">
        <v>9.1539999999999999</v>
      </c>
      <c r="AB268" s="10">
        <v>12</v>
      </c>
      <c r="AC268" s="12">
        <v>119.13</v>
      </c>
      <c r="AD268" s="10" t="str">
        <f>IF(Table1[[#This Row],[Profit]]&gt;0,"Profit","loss")</f>
        <v>Profit</v>
      </c>
      <c r="AE268" s="10" t="str">
        <f>_xlfn.CONCAT(Table1[[#This Row],[Customer Name]]," ",Table1[[#This Row],[Product Name]]," ",Table1[[#This Row],[Country]])</f>
        <v>Ian Hall Xerox 1896 United States</v>
      </c>
      <c r="AF268" s="10" t="str">
        <f>LEFT(Table1[[#This Row],[Product Name]],4)</f>
        <v>Xero</v>
      </c>
    </row>
    <row r="269" spans="1:32" ht="12.75" customHeight="1" x14ac:dyDescent="0.2">
      <c r="A269" s="18">
        <v>20138</v>
      </c>
      <c r="B269" s="25">
        <v>86002</v>
      </c>
      <c r="C269" s="10" t="s">
        <v>37</v>
      </c>
      <c r="D269" s="36">
        <v>0</v>
      </c>
      <c r="E269" s="28">
        <v>6.98</v>
      </c>
      <c r="F269" s="32">
        <v>1.6</v>
      </c>
      <c r="G269" s="25">
        <v>2137</v>
      </c>
      <c r="H269" s="10" t="s">
        <v>2047</v>
      </c>
      <c r="I269" s="10" t="s">
        <v>49</v>
      </c>
      <c r="J269" s="10" t="s">
        <v>28</v>
      </c>
      <c r="K269" s="10" t="s">
        <v>29</v>
      </c>
      <c r="L269" s="10" t="s">
        <v>93</v>
      </c>
      <c r="M269" s="10" t="s">
        <v>31</v>
      </c>
      <c r="N269" s="9" t="s">
        <v>955</v>
      </c>
      <c r="O269" s="22">
        <v>0.38</v>
      </c>
      <c r="P269" s="10" t="s">
        <v>33</v>
      </c>
      <c r="Q269" s="10" t="s">
        <v>136</v>
      </c>
      <c r="R269" s="10" t="s">
        <v>362</v>
      </c>
      <c r="S269" s="10" t="s">
        <v>2048</v>
      </c>
      <c r="T269" s="25">
        <v>33407</v>
      </c>
      <c r="U269" s="11">
        <v>42035</v>
      </c>
      <c r="V269" s="25">
        <f>YEAR(Table1[[#This Row],[Order Date]])</f>
        <v>2015</v>
      </c>
      <c r="W269" s="25">
        <f>MONTH(Table1[[#This Row],[Order Date]])</f>
        <v>1</v>
      </c>
      <c r="X269" s="25">
        <f>DAY(Table1[[#This Row],[Order Date]])</f>
        <v>31</v>
      </c>
      <c r="Y269" s="11">
        <v>42037</v>
      </c>
      <c r="Z269" s="25">
        <f>DATEDIF(Table1[[#This Row],[Order Date]],Table1[[#This Row],[Ship Date]],"D")</f>
        <v>2</v>
      </c>
      <c r="AA269" s="25">
        <v>-343.86799999999999</v>
      </c>
      <c r="AB269" s="10">
        <v>9</v>
      </c>
      <c r="AC269" s="12">
        <v>64.48</v>
      </c>
      <c r="AD269" s="10" t="str">
        <f>IF(Table1[[#This Row],[Profit]]&gt;0,"Profit","loss")</f>
        <v>loss</v>
      </c>
      <c r="AE269" s="10" t="str">
        <f>_xlfn.CONCAT(Table1[[#This Row],[Customer Name]]," ",Table1[[#This Row],[Product Name]]," ",Table1[[#This Row],[Country]])</f>
        <v>Crystal Crabtree Adams Phone Message Book, Professional, 400 Message Capacity, 5 3/6” x 11” United States</v>
      </c>
      <c r="AF269" s="10" t="str">
        <f>LEFT(Table1[[#This Row],[Product Name]],4)</f>
        <v>Adam</v>
      </c>
    </row>
    <row r="270" spans="1:32" ht="12.75" customHeight="1" x14ac:dyDescent="0.2">
      <c r="A270" s="18">
        <v>20712</v>
      </c>
      <c r="B270" s="25">
        <v>86003</v>
      </c>
      <c r="C270" s="10" t="s">
        <v>47</v>
      </c>
      <c r="D270" s="36">
        <v>0.05</v>
      </c>
      <c r="E270" s="28">
        <v>2550.14</v>
      </c>
      <c r="F270" s="32">
        <v>29.7</v>
      </c>
      <c r="G270" s="25">
        <v>2139</v>
      </c>
      <c r="H270" s="10" t="s">
        <v>2049</v>
      </c>
      <c r="I270" s="10" t="s">
        <v>39</v>
      </c>
      <c r="J270" s="10" t="s">
        <v>28</v>
      </c>
      <c r="K270" s="10" t="s">
        <v>77</v>
      </c>
      <c r="L270" s="10" t="s">
        <v>85</v>
      </c>
      <c r="M270" s="10" t="s">
        <v>43</v>
      </c>
      <c r="N270" s="9" t="s">
        <v>1217</v>
      </c>
      <c r="O270" s="22">
        <v>0.56999999999999995</v>
      </c>
      <c r="P270" s="10" t="s">
        <v>33</v>
      </c>
      <c r="Q270" s="10" t="s">
        <v>61</v>
      </c>
      <c r="R270" s="10" t="s">
        <v>1858</v>
      </c>
      <c r="S270" s="10" t="s">
        <v>456</v>
      </c>
      <c r="T270" s="25">
        <v>53094</v>
      </c>
      <c r="U270" s="11">
        <v>42110</v>
      </c>
      <c r="V270" s="25">
        <f>YEAR(Table1[[#This Row],[Order Date]])</f>
        <v>2015</v>
      </c>
      <c r="W270" s="25">
        <f>MONTH(Table1[[#This Row],[Order Date]])</f>
        <v>4</v>
      </c>
      <c r="X270" s="25">
        <f>DAY(Table1[[#This Row],[Order Date]])</f>
        <v>16</v>
      </c>
      <c r="Y270" s="11">
        <v>42111</v>
      </c>
      <c r="Z270" s="25">
        <f>DATEDIF(Table1[[#This Row],[Order Date]],Table1[[#This Row],[Ship Date]],"D")</f>
        <v>1</v>
      </c>
      <c r="AA270" s="25">
        <v>-3971.0627999999997</v>
      </c>
      <c r="AB270" s="10">
        <v>2</v>
      </c>
      <c r="AC270" s="12">
        <v>4845.2700000000004</v>
      </c>
      <c r="AD270" s="10" t="str">
        <f>IF(Table1[[#This Row],[Profit]]&gt;0,"Profit","loss")</f>
        <v>loss</v>
      </c>
      <c r="AE270" s="10" t="str">
        <f>_xlfn.CONCAT(Table1[[#This Row],[Customer Name]]," ",Table1[[#This Row],[Product Name]]," ",Table1[[#This Row],[Country]])</f>
        <v>Jon Kendall Epson DFX-8500 Dot Matrix Printer United States</v>
      </c>
      <c r="AF270" s="10" t="str">
        <f>LEFT(Table1[[#This Row],[Product Name]],4)</f>
        <v>Epso</v>
      </c>
    </row>
    <row r="271" spans="1:32" ht="12.75" customHeight="1" x14ac:dyDescent="0.2">
      <c r="A271" s="18">
        <v>20851</v>
      </c>
      <c r="B271" s="25">
        <v>86010</v>
      </c>
      <c r="C271" s="10" t="s">
        <v>25</v>
      </c>
      <c r="D271" s="36">
        <v>0.03</v>
      </c>
      <c r="E271" s="28">
        <v>15.99</v>
      </c>
      <c r="F271" s="32">
        <v>11.28</v>
      </c>
      <c r="G271" s="25">
        <v>451</v>
      </c>
      <c r="H271" s="10" t="s">
        <v>549</v>
      </c>
      <c r="I271" s="10" t="s">
        <v>49</v>
      </c>
      <c r="J271" s="10" t="s">
        <v>40</v>
      </c>
      <c r="K271" s="10" t="s">
        <v>77</v>
      </c>
      <c r="L271" s="10" t="s">
        <v>85</v>
      </c>
      <c r="M271" s="10" t="s">
        <v>86</v>
      </c>
      <c r="N271" s="9" t="s">
        <v>550</v>
      </c>
      <c r="O271" s="22">
        <v>0.38</v>
      </c>
      <c r="P271" s="10" t="s">
        <v>33</v>
      </c>
      <c r="Q271" s="10" t="s">
        <v>34</v>
      </c>
      <c r="R271" s="10" t="s">
        <v>45</v>
      </c>
      <c r="S271" s="10" t="s">
        <v>551</v>
      </c>
      <c r="T271" s="25">
        <v>94024</v>
      </c>
      <c r="U271" s="11">
        <v>42104</v>
      </c>
      <c r="V271" s="25">
        <f>YEAR(Table1[[#This Row],[Order Date]])</f>
        <v>2015</v>
      </c>
      <c r="W271" s="25">
        <f>MONTH(Table1[[#This Row],[Order Date]])</f>
        <v>4</v>
      </c>
      <c r="X271" s="25">
        <f>DAY(Table1[[#This Row],[Order Date]])</f>
        <v>10</v>
      </c>
      <c r="Y271" s="11">
        <v>42105</v>
      </c>
      <c r="Z271" s="25">
        <f>DATEDIF(Table1[[#This Row],[Order Date]],Table1[[#This Row],[Ship Date]],"D")</f>
        <v>1</v>
      </c>
      <c r="AA271" s="25">
        <v>-53.296199999999999</v>
      </c>
      <c r="AB271" s="10">
        <v>2</v>
      </c>
      <c r="AC271" s="12">
        <v>35.479999999999997</v>
      </c>
      <c r="AD271" s="10" t="str">
        <f>IF(Table1[[#This Row],[Profit]]&gt;0,"Profit","loss")</f>
        <v>loss</v>
      </c>
      <c r="AE271" s="10" t="str">
        <f>_xlfn.CONCAT(Table1[[#This Row],[Customer Name]]," ",Table1[[#This Row],[Product Name]]," ",Table1[[#This Row],[Country]])</f>
        <v>Joyce Murray 210 Trimline Phone, White United States</v>
      </c>
      <c r="AF271" s="10" t="str">
        <f>LEFT(Table1[[#This Row],[Product Name]],4)</f>
        <v xml:space="preserve">210 </v>
      </c>
    </row>
    <row r="272" spans="1:32" ht="12.75" customHeight="1" x14ac:dyDescent="0.2">
      <c r="A272" s="18">
        <v>22318</v>
      </c>
      <c r="B272" s="25">
        <v>86011</v>
      </c>
      <c r="C272" s="10" t="s">
        <v>37</v>
      </c>
      <c r="D272" s="36">
        <v>0.03</v>
      </c>
      <c r="E272" s="28">
        <v>29.34</v>
      </c>
      <c r="F272" s="32">
        <v>7.87</v>
      </c>
      <c r="G272" s="25">
        <v>453</v>
      </c>
      <c r="H272" s="10" t="s">
        <v>555</v>
      </c>
      <c r="I272" s="10" t="s">
        <v>49</v>
      </c>
      <c r="J272" s="10" t="s">
        <v>28</v>
      </c>
      <c r="K272" s="10" t="s">
        <v>41</v>
      </c>
      <c r="L272" s="10" t="s">
        <v>50</v>
      </c>
      <c r="M272" s="10" t="s">
        <v>59</v>
      </c>
      <c r="N272" s="9" t="s">
        <v>556</v>
      </c>
      <c r="O272" s="22">
        <v>0.54</v>
      </c>
      <c r="P272" s="10" t="s">
        <v>33</v>
      </c>
      <c r="Q272" s="10" t="s">
        <v>34</v>
      </c>
      <c r="R272" s="10" t="s">
        <v>45</v>
      </c>
      <c r="S272" s="10" t="s">
        <v>557</v>
      </c>
      <c r="T272" s="25">
        <v>95032</v>
      </c>
      <c r="U272" s="11">
        <v>42132</v>
      </c>
      <c r="V272" s="25">
        <f>YEAR(Table1[[#This Row],[Order Date]])</f>
        <v>2015</v>
      </c>
      <c r="W272" s="25">
        <f>MONTH(Table1[[#This Row],[Order Date]])</f>
        <v>5</v>
      </c>
      <c r="X272" s="25">
        <f>DAY(Table1[[#This Row],[Order Date]])</f>
        <v>8</v>
      </c>
      <c r="Y272" s="11">
        <v>42134</v>
      </c>
      <c r="Z272" s="25">
        <f>DATEDIF(Table1[[#This Row],[Order Date]],Table1[[#This Row],[Ship Date]],"D")</f>
        <v>2</v>
      </c>
      <c r="AA272" s="25">
        <v>-41.32</v>
      </c>
      <c r="AB272" s="10">
        <v>1</v>
      </c>
      <c r="AC272" s="12">
        <v>32.4</v>
      </c>
      <c r="AD272" s="10" t="str">
        <f>IF(Table1[[#This Row],[Profit]]&gt;0,"Profit","loss")</f>
        <v>loss</v>
      </c>
      <c r="AE272" s="10" t="str">
        <f>_xlfn.CONCAT(Table1[[#This Row],[Customer Name]]," ",Table1[[#This Row],[Product Name]]," ",Table1[[#This Row],[Country]])</f>
        <v>George Terry Seth Thomas 14" Putty-Colored Wall Clock United States</v>
      </c>
      <c r="AF272" s="10" t="str">
        <f>LEFT(Table1[[#This Row],[Product Name]],4)</f>
        <v>Seth</v>
      </c>
    </row>
    <row r="273" spans="1:32" ht="12.75" customHeight="1" x14ac:dyDescent="0.2">
      <c r="A273" s="18">
        <v>21117</v>
      </c>
      <c r="B273" s="25">
        <v>86012</v>
      </c>
      <c r="C273" s="10" t="s">
        <v>47</v>
      </c>
      <c r="D273" s="36">
        <v>0.04</v>
      </c>
      <c r="E273" s="28">
        <v>37.700000000000003</v>
      </c>
      <c r="F273" s="32">
        <v>2.99</v>
      </c>
      <c r="G273" s="25">
        <v>451</v>
      </c>
      <c r="H273" s="10" t="s">
        <v>549</v>
      </c>
      <c r="I273" s="10" t="s">
        <v>49</v>
      </c>
      <c r="J273" s="10" t="s">
        <v>40</v>
      </c>
      <c r="K273" s="10" t="s">
        <v>29</v>
      </c>
      <c r="L273" s="10" t="s">
        <v>109</v>
      </c>
      <c r="M273" s="10" t="s">
        <v>59</v>
      </c>
      <c r="N273" s="9" t="s">
        <v>552</v>
      </c>
      <c r="O273" s="22">
        <v>0.35</v>
      </c>
      <c r="P273" s="10" t="s">
        <v>33</v>
      </c>
      <c r="Q273" s="10" t="s">
        <v>34</v>
      </c>
      <c r="R273" s="10" t="s">
        <v>45</v>
      </c>
      <c r="S273" s="10" t="s">
        <v>551</v>
      </c>
      <c r="T273" s="25">
        <v>94024</v>
      </c>
      <c r="U273" s="11">
        <v>42151</v>
      </c>
      <c r="V273" s="25">
        <f>YEAR(Table1[[#This Row],[Order Date]])</f>
        <v>2015</v>
      </c>
      <c r="W273" s="25">
        <f>MONTH(Table1[[#This Row],[Order Date]])</f>
        <v>5</v>
      </c>
      <c r="X273" s="25">
        <f>DAY(Table1[[#This Row],[Order Date]])</f>
        <v>27</v>
      </c>
      <c r="Y273" s="11">
        <v>42152</v>
      </c>
      <c r="Z273" s="25">
        <f>DATEDIF(Table1[[#This Row],[Order Date]],Table1[[#This Row],[Ship Date]],"D")</f>
        <v>1</v>
      </c>
      <c r="AA273" s="25">
        <v>299.6739</v>
      </c>
      <c r="AB273" s="10">
        <v>12</v>
      </c>
      <c r="AC273" s="12">
        <v>434.31</v>
      </c>
      <c r="AD273" s="10" t="str">
        <f>IF(Table1[[#This Row],[Profit]]&gt;0,"Profit","loss")</f>
        <v>Profit</v>
      </c>
      <c r="AE273" s="10" t="str">
        <f>_xlfn.CONCAT(Table1[[#This Row],[Customer Name]]," ",Table1[[#This Row],[Product Name]]," ",Table1[[#This Row],[Country]])</f>
        <v>Joyce Murray Vinyl Sectional Post Binders United States</v>
      </c>
      <c r="AF273" s="10" t="str">
        <f>LEFT(Table1[[#This Row],[Product Name]],4)</f>
        <v>Viny</v>
      </c>
    </row>
    <row r="274" spans="1:32" ht="12.75" customHeight="1" x14ac:dyDescent="0.2">
      <c r="A274" s="18">
        <v>21118</v>
      </c>
      <c r="B274" s="25">
        <v>86012</v>
      </c>
      <c r="C274" s="10" t="s">
        <v>47</v>
      </c>
      <c r="D274" s="36">
        <v>0.01</v>
      </c>
      <c r="E274" s="28">
        <v>55.99</v>
      </c>
      <c r="F274" s="32">
        <v>5</v>
      </c>
      <c r="G274" s="25">
        <v>452</v>
      </c>
      <c r="H274" s="10" t="s">
        <v>553</v>
      </c>
      <c r="I274" s="10" t="s">
        <v>49</v>
      </c>
      <c r="J274" s="10" t="s">
        <v>40</v>
      </c>
      <c r="K274" s="10" t="s">
        <v>77</v>
      </c>
      <c r="L274" s="10" t="s">
        <v>78</v>
      </c>
      <c r="M274" s="10" t="s">
        <v>51</v>
      </c>
      <c r="N274" s="9" t="s">
        <v>398</v>
      </c>
      <c r="O274" s="22">
        <v>0.83</v>
      </c>
      <c r="P274" s="10" t="s">
        <v>33</v>
      </c>
      <c r="Q274" s="10" t="s">
        <v>34</v>
      </c>
      <c r="R274" s="10" t="s">
        <v>45</v>
      </c>
      <c r="S274" s="10" t="s">
        <v>554</v>
      </c>
      <c r="T274" s="25">
        <v>93635</v>
      </c>
      <c r="U274" s="11">
        <v>42151</v>
      </c>
      <c r="V274" s="25">
        <f>YEAR(Table1[[#This Row],[Order Date]])</f>
        <v>2015</v>
      </c>
      <c r="W274" s="25">
        <f>MONTH(Table1[[#This Row],[Order Date]])</f>
        <v>5</v>
      </c>
      <c r="X274" s="25">
        <f>DAY(Table1[[#This Row],[Order Date]])</f>
        <v>27</v>
      </c>
      <c r="Y274" s="11">
        <v>42152</v>
      </c>
      <c r="Z274" s="25">
        <f>DATEDIF(Table1[[#This Row],[Order Date]],Table1[[#This Row],[Ship Date]],"D")</f>
        <v>1</v>
      </c>
      <c r="AA274" s="25">
        <v>-235.89500000000001</v>
      </c>
      <c r="AB274" s="10">
        <v>1</v>
      </c>
      <c r="AC274" s="12">
        <v>51.83</v>
      </c>
      <c r="AD274" s="10" t="str">
        <f>IF(Table1[[#This Row],[Profit]]&gt;0,"Profit","loss")</f>
        <v>loss</v>
      </c>
      <c r="AE274" s="10" t="str">
        <f>_xlfn.CONCAT(Table1[[#This Row],[Customer Name]]," ",Table1[[#This Row],[Product Name]]," ",Table1[[#This Row],[Country]])</f>
        <v>Leslie Rowland Accessory36 United States</v>
      </c>
      <c r="AF274" s="10" t="str">
        <f>LEFT(Table1[[#This Row],[Product Name]],4)</f>
        <v>Acce</v>
      </c>
    </row>
    <row r="275" spans="1:32" ht="12.75" customHeight="1" x14ac:dyDescent="0.2">
      <c r="A275" s="18">
        <v>18536</v>
      </c>
      <c r="B275" s="25">
        <v>86013</v>
      </c>
      <c r="C275" s="10" t="s">
        <v>106</v>
      </c>
      <c r="D275" s="36">
        <v>0.01</v>
      </c>
      <c r="E275" s="28">
        <v>8.8800000000000008</v>
      </c>
      <c r="F275" s="32">
        <v>6.28</v>
      </c>
      <c r="G275" s="25">
        <v>451</v>
      </c>
      <c r="H275" s="10" t="s">
        <v>549</v>
      </c>
      <c r="I275" s="10" t="s">
        <v>49</v>
      </c>
      <c r="J275" s="10" t="s">
        <v>40</v>
      </c>
      <c r="K275" s="10" t="s">
        <v>29</v>
      </c>
      <c r="L275" s="10" t="s">
        <v>109</v>
      </c>
      <c r="M275" s="10" t="s">
        <v>59</v>
      </c>
      <c r="N275" s="9" t="s">
        <v>495</v>
      </c>
      <c r="O275" s="22">
        <v>0.35</v>
      </c>
      <c r="P275" s="10" t="s">
        <v>33</v>
      </c>
      <c r="Q275" s="10" t="s">
        <v>34</v>
      </c>
      <c r="R275" s="10" t="s">
        <v>45</v>
      </c>
      <c r="S275" s="10" t="s">
        <v>551</v>
      </c>
      <c r="T275" s="25">
        <v>94024</v>
      </c>
      <c r="U275" s="11">
        <v>42009</v>
      </c>
      <c r="V275" s="25">
        <f>YEAR(Table1[[#This Row],[Order Date]])</f>
        <v>2015</v>
      </c>
      <c r="W275" s="25">
        <f>MONTH(Table1[[#This Row],[Order Date]])</f>
        <v>1</v>
      </c>
      <c r="X275" s="25">
        <f>DAY(Table1[[#This Row],[Order Date]])</f>
        <v>5</v>
      </c>
      <c r="Y275" s="11">
        <v>42014</v>
      </c>
      <c r="Z275" s="25">
        <f>DATEDIF(Table1[[#This Row],[Order Date]],Table1[[#This Row],[Ship Date]],"D")</f>
        <v>5</v>
      </c>
      <c r="AA275" s="25">
        <v>-15.456</v>
      </c>
      <c r="AB275" s="10">
        <v>2</v>
      </c>
      <c r="AC275" s="12">
        <v>19.86</v>
      </c>
      <c r="AD275" s="10" t="str">
        <f>IF(Table1[[#This Row],[Profit]]&gt;0,"Profit","loss")</f>
        <v>loss</v>
      </c>
      <c r="AE275" s="10" t="str">
        <f>_xlfn.CONCAT(Table1[[#This Row],[Customer Name]]," ",Table1[[#This Row],[Product Name]]," ",Table1[[#This Row],[Country]])</f>
        <v>Joyce Murray GBC Instant Index™ System for Binding Systems United States</v>
      </c>
      <c r="AF275" s="10" t="str">
        <f>LEFT(Table1[[#This Row],[Product Name]],4)</f>
        <v xml:space="preserve">GBC </v>
      </c>
    </row>
    <row r="276" spans="1:32" ht="12.75" customHeight="1" x14ac:dyDescent="0.2">
      <c r="A276" s="18">
        <v>18537</v>
      </c>
      <c r="B276" s="25">
        <v>86013</v>
      </c>
      <c r="C276" s="10" t="s">
        <v>106</v>
      </c>
      <c r="D276" s="36">
        <v>0.06</v>
      </c>
      <c r="E276" s="28">
        <v>2.88</v>
      </c>
      <c r="F276" s="32">
        <v>0.99</v>
      </c>
      <c r="G276" s="25">
        <v>451</v>
      </c>
      <c r="H276" s="10" t="s">
        <v>549</v>
      </c>
      <c r="I276" s="10" t="s">
        <v>49</v>
      </c>
      <c r="J276" s="10" t="s">
        <v>40</v>
      </c>
      <c r="K276" s="10" t="s">
        <v>29</v>
      </c>
      <c r="L276" s="10" t="s">
        <v>134</v>
      </c>
      <c r="M276" s="10" t="s">
        <v>59</v>
      </c>
      <c r="N276" s="9" t="s">
        <v>349</v>
      </c>
      <c r="O276" s="22">
        <v>0.36</v>
      </c>
      <c r="P276" s="10" t="s">
        <v>33</v>
      </c>
      <c r="Q276" s="10" t="s">
        <v>34</v>
      </c>
      <c r="R276" s="10" t="s">
        <v>45</v>
      </c>
      <c r="S276" s="10" t="s">
        <v>551</v>
      </c>
      <c r="T276" s="25">
        <v>94024</v>
      </c>
      <c r="U276" s="11">
        <v>42009</v>
      </c>
      <c r="V276" s="25">
        <f>YEAR(Table1[[#This Row],[Order Date]])</f>
        <v>2015</v>
      </c>
      <c r="W276" s="25">
        <f>MONTH(Table1[[#This Row],[Order Date]])</f>
        <v>1</v>
      </c>
      <c r="X276" s="25">
        <f>DAY(Table1[[#This Row],[Order Date]])</f>
        <v>5</v>
      </c>
      <c r="Y276" s="11">
        <v>42018</v>
      </c>
      <c r="Z276" s="25">
        <f>DATEDIF(Table1[[#This Row],[Order Date]],Table1[[#This Row],[Ship Date]],"D")</f>
        <v>9</v>
      </c>
      <c r="AA276" s="25">
        <v>16.049399999999999</v>
      </c>
      <c r="AB276" s="10">
        <v>8</v>
      </c>
      <c r="AC276" s="12">
        <v>23.26</v>
      </c>
      <c r="AD276" s="10" t="str">
        <f>IF(Table1[[#This Row],[Profit]]&gt;0,"Profit","loss")</f>
        <v>Profit</v>
      </c>
      <c r="AE276" s="10" t="str">
        <f>_xlfn.CONCAT(Table1[[#This Row],[Customer Name]]," ",Table1[[#This Row],[Product Name]]," ",Table1[[#This Row],[Country]])</f>
        <v>Joyce Murray Avery 514 United States</v>
      </c>
      <c r="AF276" s="10" t="str">
        <f>LEFT(Table1[[#This Row],[Product Name]],4)</f>
        <v>Aver</v>
      </c>
    </row>
    <row r="277" spans="1:32" ht="12.75" customHeight="1" x14ac:dyDescent="0.2">
      <c r="A277" s="18">
        <v>22874</v>
      </c>
      <c r="B277" s="25">
        <v>86014</v>
      </c>
      <c r="C277" s="10" t="s">
        <v>106</v>
      </c>
      <c r="D277" s="36">
        <v>7.0000000000000007E-2</v>
      </c>
      <c r="E277" s="28">
        <v>16.91</v>
      </c>
      <c r="F277" s="32">
        <v>6.25</v>
      </c>
      <c r="G277" s="25">
        <v>460</v>
      </c>
      <c r="H277" s="10" t="s">
        <v>558</v>
      </c>
      <c r="I277" s="10" t="s">
        <v>49</v>
      </c>
      <c r="J277" s="10" t="s">
        <v>40</v>
      </c>
      <c r="K277" s="10" t="s">
        <v>29</v>
      </c>
      <c r="L277" s="10" t="s">
        <v>141</v>
      </c>
      <c r="M277" s="10" t="s">
        <v>59</v>
      </c>
      <c r="N277" s="9" t="s">
        <v>559</v>
      </c>
      <c r="O277" s="22">
        <v>0.57999999999999996</v>
      </c>
      <c r="P277" s="10" t="s">
        <v>33</v>
      </c>
      <c r="Q277" s="10" t="s">
        <v>53</v>
      </c>
      <c r="R277" s="10" t="s">
        <v>54</v>
      </c>
      <c r="S277" s="10" t="s">
        <v>560</v>
      </c>
      <c r="T277" s="25">
        <v>8332</v>
      </c>
      <c r="U277" s="11">
        <v>42147</v>
      </c>
      <c r="V277" s="25">
        <f>YEAR(Table1[[#This Row],[Order Date]])</f>
        <v>2015</v>
      </c>
      <c r="W277" s="25">
        <f>MONTH(Table1[[#This Row],[Order Date]])</f>
        <v>5</v>
      </c>
      <c r="X277" s="25">
        <f>DAY(Table1[[#This Row],[Order Date]])</f>
        <v>23</v>
      </c>
      <c r="Y277" s="11">
        <v>42154</v>
      </c>
      <c r="Z277" s="25">
        <f>DATEDIF(Table1[[#This Row],[Order Date]],Table1[[#This Row],[Ship Date]],"D")</f>
        <v>7</v>
      </c>
      <c r="AA277" s="25">
        <v>7.9000000000000057</v>
      </c>
      <c r="AB277" s="10">
        <v>31</v>
      </c>
      <c r="AC277" s="12">
        <v>492.9</v>
      </c>
      <c r="AD277" s="10" t="str">
        <f>IF(Table1[[#This Row],[Profit]]&gt;0,"Profit","loss")</f>
        <v>Profit</v>
      </c>
      <c r="AE277" s="10" t="str">
        <f>_xlfn.CONCAT(Table1[[#This Row],[Customer Name]]," ",Table1[[#This Row],[Product Name]]," ",Table1[[#This Row],[Country]])</f>
        <v>Anne Armstrong Tenex Personal Self-Stacking Standard File Box, Black/Gray United States</v>
      </c>
      <c r="AF277" s="10" t="str">
        <f>LEFT(Table1[[#This Row],[Product Name]],4)</f>
        <v>Tene</v>
      </c>
    </row>
    <row r="278" spans="1:32" ht="12.75" customHeight="1" x14ac:dyDescent="0.2">
      <c r="A278" s="18">
        <v>18032</v>
      </c>
      <c r="B278" s="25">
        <v>86041</v>
      </c>
      <c r="C278" s="10" t="s">
        <v>37</v>
      </c>
      <c r="D278" s="36">
        <v>0.09</v>
      </c>
      <c r="E278" s="28">
        <v>7.38</v>
      </c>
      <c r="F278" s="32">
        <v>5.21</v>
      </c>
      <c r="G278" s="25">
        <v>317</v>
      </c>
      <c r="H278" s="10" t="s">
        <v>423</v>
      </c>
      <c r="I278" s="10" t="s">
        <v>49</v>
      </c>
      <c r="J278" s="10" t="s">
        <v>28</v>
      </c>
      <c r="K278" s="10" t="s">
        <v>41</v>
      </c>
      <c r="L278" s="10" t="s">
        <v>50</v>
      </c>
      <c r="M278" s="10" t="s">
        <v>59</v>
      </c>
      <c r="N278" s="9" t="s">
        <v>424</v>
      </c>
      <c r="O278" s="22">
        <v>0.56000000000000005</v>
      </c>
      <c r="P278" s="10" t="s">
        <v>33</v>
      </c>
      <c r="Q278" s="10" t="s">
        <v>34</v>
      </c>
      <c r="R278" s="10" t="s">
        <v>45</v>
      </c>
      <c r="S278" s="10" t="s">
        <v>425</v>
      </c>
      <c r="T278" s="25">
        <v>91945</v>
      </c>
      <c r="U278" s="11">
        <v>42172</v>
      </c>
      <c r="V278" s="25">
        <f>YEAR(Table1[[#This Row],[Order Date]])</f>
        <v>2015</v>
      </c>
      <c r="W278" s="25">
        <f>MONTH(Table1[[#This Row],[Order Date]])</f>
        <v>6</v>
      </c>
      <c r="X278" s="25">
        <f>DAY(Table1[[#This Row],[Order Date]])</f>
        <v>17</v>
      </c>
      <c r="Y278" s="11">
        <v>42173</v>
      </c>
      <c r="Z278" s="25">
        <f>DATEDIF(Table1[[#This Row],[Order Date]],Table1[[#This Row],[Ship Date]],"D")</f>
        <v>1</v>
      </c>
      <c r="AA278" s="25">
        <v>-27.160000000000004</v>
      </c>
      <c r="AB278" s="10">
        <v>9</v>
      </c>
      <c r="AC278" s="12">
        <v>66.55</v>
      </c>
      <c r="AD278" s="10" t="str">
        <f>IF(Table1[[#This Row],[Profit]]&gt;0,"Profit","loss")</f>
        <v>loss</v>
      </c>
      <c r="AE278" s="10" t="str">
        <f>_xlfn.CONCAT(Table1[[#This Row],[Customer Name]]," ",Table1[[#This Row],[Product Name]]," ",Table1[[#This Row],[Country]])</f>
        <v>Katherine Kearney Eldon® Expressions™ Wood Desk Accessories, Oak United States</v>
      </c>
      <c r="AF278" s="10" t="str">
        <f>LEFT(Table1[[#This Row],[Product Name]],4)</f>
        <v>Eldo</v>
      </c>
    </row>
    <row r="279" spans="1:32" ht="12.75" customHeight="1" x14ac:dyDescent="0.2">
      <c r="A279" s="18">
        <v>18033</v>
      </c>
      <c r="B279" s="25">
        <v>86041</v>
      </c>
      <c r="C279" s="10" t="s">
        <v>37</v>
      </c>
      <c r="D279" s="36">
        <v>0.04</v>
      </c>
      <c r="E279" s="28">
        <v>5.98</v>
      </c>
      <c r="F279" s="32">
        <v>5.15</v>
      </c>
      <c r="G279" s="25">
        <v>317</v>
      </c>
      <c r="H279" s="10" t="s">
        <v>423</v>
      </c>
      <c r="I279" s="10" t="s">
        <v>49</v>
      </c>
      <c r="J279" s="10" t="s">
        <v>28</v>
      </c>
      <c r="K279" s="10" t="s">
        <v>29</v>
      </c>
      <c r="L279" s="10" t="s">
        <v>93</v>
      </c>
      <c r="M279" s="10" t="s">
        <v>59</v>
      </c>
      <c r="N279" s="9" t="s">
        <v>129</v>
      </c>
      <c r="O279" s="22">
        <v>0.36</v>
      </c>
      <c r="P279" s="10" t="s">
        <v>33</v>
      </c>
      <c r="Q279" s="10" t="s">
        <v>34</v>
      </c>
      <c r="R279" s="10" t="s">
        <v>45</v>
      </c>
      <c r="S279" s="10" t="s">
        <v>425</v>
      </c>
      <c r="T279" s="25">
        <v>91945</v>
      </c>
      <c r="U279" s="11">
        <v>42172</v>
      </c>
      <c r="V279" s="25">
        <f>YEAR(Table1[[#This Row],[Order Date]])</f>
        <v>2015</v>
      </c>
      <c r="W279" s="25">
        <f>MONTH(Table1[[#This Row],[Order Date]])</f>
        <v>6</v>
      </c>
      <c r="X279" s="25">
        <f>DAY(Table1[[#This Row],[Order Date]])</f>
        <v>17</v>
      </c>
      <c r="Y279" s="11">
        <v>42173</v>
      </c>
      <c r="Z279" s="25">
        <f>DATEDIF(Table1[[#This Row],[Order Date]],Table1[[#This Row],[Ship Date]],"D")</f>
        <v>1</v>
      </c>
      <c r="AA279" s="25">
        <v>-52.344000000000008</v>
      </c>
      <c r="AB279" s="10">
        <v>17</v>
      </c>
      <c r="AC279" s="12">
        <v>103.49</v>
      </c>
      <c r="AD279" s="10" t="str">
        <f>IF(Table1[[#This Row],[Profit]]&gt;0,"Profit","loss")</f>
        <v>loss</v>
      </c>
      <c r="AE279" s="10" t="str">
        <f>_xlfn.CONCAT(Table1[[#This Row],[Customer Name]]," ",Table1[[#This Row],[Product Name]]," ",Table1[[#This Row],[Country]])</f>
        <v>Katherine Kearney Xerox 193 United States</v>
      </c>
      <c r="AF279" s="10" t="str">
        <f>LEFT(Table1[[#This Row],[Product Name]],4)</f>
        <v>Xero</v>
      </c>
    </row>
    <row r="280" spans="1:32" ht="12.75" customHeight="1" x14ac:dyDescent="0.2">
      <c r="A280" s="18">
        <v>18034</v>
      </c>
      <c r="B280" s="25">
        <v>86041</v>
      </c>
      <c r="C280" s="10" t="s">
        <v>37</v>
      </c>
      <c r="D280" s="36">
        <v>0.04</v>
      </c>
      <c r="E280" s="28">
        <v>15.42</v>
      </c>
      <c r="F280" s="32">
        <v>10.68</v>
      </c>
      <c r="G280" s="25">
        <v>317</v>
      </c>
      <c r="H280" s="10" t="s">
        <v>423</v>
      </c>
      <c r="I280" s="10" t="s">
        <v>49</v>
      </c>
      <c r="J280" s="10" t="s">
        <v>28</v>
      </c>
      <c r="K280" s="10" t="s">
        <v>29</v>
      </c>
      <c r="L280" s="10" t="s">
        <v>141</v>
      </c>
      <c r="M280" s="10" t="s">
        <v>59</v>
      </c>
      <c r="N280" s="9" t="s">
        <v>426</v>
      </c>
      <c r="O280" s="22">
        <v>0.57999999999999996</v>
      </c>
      <c r="P280" s="10" t="s">
        <v>33</v>
      </c>
      <c r="Q280" s="10" t="s">
        <v>34</v>
      </c>
      <c r="R280" s="10" t="s">
        <v>45</v>
      </c>
      <c r="S280" s="10" t="s">
        <v>425</v>
      </c>
      <c r="T280" s="25">
        <v>91945</v>
      </c>
      <c r="U280" s="11">
        <v>42172</v>
      </c>
      <c r="V280" s="25">
        <f>YEAR(Table1[[#This Row],[Order Date]])</f>
        <v>2015</v>
      </c>
      <c r="W280" s="25">
        <f>MONTH(Table1[[#This Row],[Order Date]])</f>
        <v>6</v>
      </c>
      <c r="X280" s="25">
        <f>DAY(Table1[[#This Row],[Order Date]])</f>
        <v>17</v>
      </c>
      <c r="Y280" s="11">
        <v>42173</v>
      </c>
      <c r="Z280" s="25">
        <f>DATEDIF(Table1[[#This Row],[Order Date]],Table1[[#This Row],[Ship Date]],"D")</f>
        <v>1</v>
      </c>
      <c r="AA280" s="25">
        <v>-119.93599999999999</v>
      </c>
      <c r="AB280" s="10">
        <v>12</v>
      </c>
      <c r="AC280" s="12">
        <v>192.18</v>
      </c>
      <c r="AD280" s="10" t="str">
        <f>IF(Table1[[#This Row],[Profit]]&gt;0,"Profit","loss")</f>
        <v>loss</v>
      </c>
      <c r="AE280" s="10" t="str">
        <f>_xlfn.CONCAT(Table1[[#This Row],[Customer Name]]," ",Table1[[#This Row],[Product Name]]," ",Table1[[#This Row],[Country]])</f>
        <v>Katherine Kearney Decoflex Hanging Personal Folder File, Blue United States</v>
      </c>
      <c r="AF280" s="10" t="str">
        <f>LEFT(Table1[[#This Row],[Product Name]],4)</f>
        <v>Deco</v>
      </c>
    </row>
    <row r="281" spans="1:32" ht="12.75" customHeight="1" x14ac:dyDescent="0.2">
      <c r="A281" s="18">
        <v>22259</v>
      </c>
      <c r="B281" s="25">
        <v>86050</v>
      </c>
      <c r="C281" s="10" t="s">
        <v>106</v>
      </c>
      <c r="D281" s="36">
        <v>0.09</v>
      </c>
      <c r="E281" s="28">
        <v>160.97999999999999</v>
      </c>
      <c r="F281" s="32">
        <v>30</v>
      </c>
      <c r="G281" s="25">
        <v>2202</v>
      </c>
      <c r="H281" s="10" t="s">
        <v>2099</v>
      </c>
      <c r="I281" s="10" t="s">
        <v>39</v>
      </c>
      <c r="J281" s="10" t="s">
        <v>40</v>
      </c>
      <c r="K281" s="10" t="s">
        <v>41</v>
      </c>
      <c r="L281" s="10" t="s">
        <v>42</v>
      </c>
      <c r="M281" s="10" t="s">
        <v>43</v>
      </c>
      <c r="N281" s="9" t="s">
        <v>177</v>
      </c>
      <c r="O281" s="22">
        <v>0.62</v>
      </c>
      <c r="P281" s="10" t="s">
        <v>33</v>
      </c>
      <c r="Q281" s="10" t="s">
        <v>61</v>
      </c>
      <c r="R281" s="10" t="s">
        <v>62</v>
      </c>
      <c r="S281" s="10" t="s">
        <v>2100</v>
      </c>
      <c r="T281" s="25">
        <v>55429</v>
      </c>
      <c r="U281" s="11">
        <v>42035</v>
      </c>
      <c r="V281" s="25">
        <f>YEAR(Table1[[#This Row],[Order Date]])</f>
        <v>2015</v>
      </c>
      <c r="W281" s="25">
        <f>MONTH(Table1[[#This Row],[Order Date]])</f>
        <v>1</v>
      </c>
      <c r="X281" s="25">
        <f>DAY(Table1[[#This Row],[Order Date]])</f>
        <v>31</v>
      </c>
      <c r="Y281" s="11">
        <v>42035</v>
      </c>
      <c r="Z281" s="25">
        <f>DATEDIF(Table1[[#This Row],[Order Date]],Table1[[#This Row],[Ship Date]],"D")</f>
        <v>0</v>
      </c>
      <c r="AA281" s="25">
        <v>357.428</v>
      </c>
      <c r="AB281" s="10">
        <v>11</v>
      </c>
      <c r="AC281" s="12">
        <v>1635.38</v>
      </c>
      <c r="AD281" s="10" t="str">
        <f>IF(Table1[[#This Row],[Profit]]&gt;0,"Profit","loss")</f>
        <v>Profit</v>
      </c>
      <c r="AE281" s="10" t="str">
        <f>_xlfn.CONCAT(Table1[[#This Row],[Customer Name]]," ",Table1[[#This Row],[Product Name]]," ",Table1[[#This Row],[Country]])</f>
        <v>Laurie Howe Office Star - Mid Back Dual function Ergonomic High Back Chair with 2-Way Adjustable Arms United States</v>
      </c>
      <c r="AF281" s="10" t="str">
        <f>LEFT(Table1[[#This Row],[Product Name]],4)</f>
        <v>Offi</v>
      </c>
    </row>
    <row r="282" spans="1:32" x14ac:dyDescent="0.2">
      <c r="A282" s="18">
        <v>22260</v>
      </c>
      <c r="B282" s="25">
        <v>86050</v>
      </c>
      <c r="C282" s="10" t="s">
        <v>106</v>
      </c>
      <c r="D282" s="36">
        <v>0.09</v>
      </c>
      <c r="E282" s="28">
        <v>6.3</v>
      </c>
      <c r="F282" s="32">
        <v>0.5</v>
      </c>
      <c r="G282" s="25">
        <v>2202</v>
      </c>
      <c r="H282" s="10" t="s">
        <v>2099</v>
      </c>
      <c r="I282" s="10" t="s">
        <v>49</v>
      </c>
      <c r="J282" s="10" t="s">
        <v>40</v>
      </c>
      <c r="K282" s="10" t="s">
        <v>29</v>
      </c>
      <c r="L282" s="10" t="s">
        <v>134</v>
      </c>
      <c r="M282" s="10" t="s">
        <v>59</v>
      </c>
      <c r="N282" s="9" t="s">
        <v>211</v>
      </c>
      <c r="O282" s="22">
        <v>0.39</v>
      </c>
      <c r="P282" s="10" t="s">
        <v>33</v>
      </c>
      <c r="Q282" s="10" t="s">
        <v>61</v>
      </c>
      <c r="R282" s="10" t="s">
        <v>62</v>
      </c>
      <c r="S282" s="10" t="s">
        <v>2100</v>
      </c>
      <c r="T282" s="25">
        <v>55429</v>
      </c>
      <c r="U282" s="11">
        <v>42035</v>
      </c>
      <c r="V282" s="25">
        <f>YEAR(Table1[[#This Row],[Order Date]])</f>
        <v>2015</v>
      </c>
      <c r="W282" s="25">
        <f>MONTH(Table1[[#This Row],[Order Date]])</f>
        <v>1</v>
      </c>
      <c r="X282" s="25">
        <f>DAY(Table1[[#This Row],[Order Date]])</f>
        <v>31</v>
      </c>
      <c r="Y282" s="11">
        <v>42035</v>
      </c>
      <c r="Z282" s="25">
        <f>DATEDIF(Table1[[#This Row],[Order Date]],Table1[[#This Row],[Ship Date]],"D")</f>
        <v>0</v>
      </c>
      <c r="AA282" s="25">
        <v>40.351199999999992</v>
      </c>
      <c r="AB282" s="10">
        <v>10</v>
      </c>
      <c r="AC282" s="12">
        <v>58.48</v>
      </c>
      <c r="AD282" s="10" t="str">
        <f>IF(Table1[[#This Row],[Profit]]&gt;0,"Profit","loss")</f>
        <v>Profit</v>
      </c>
      <c r="AE282" s="10" t="str">
        <f>_xlfn.CONCAT(Table1[[#This Row],[Customer Name]]," ",Table1[[#This Row],[Product Name]]," ",Table1[[#This Row],[Country]])</f>
        <v>Laurie Howe Avery 51 United States</v>
      </c>
      <c r="AF282" s="10" t="str">
        <f>LEFT(Table1[[#This Row],[Product Name]],4)</f>
        <v>Aver</v>
      </c>
    </row>
    <row r="283" spans="1:32" x14ac:dyDescent="0.2">
      <c r="A283" s="18">
        <v>22261</v>
      </c>
      <c r="B283" s="25">
        <v>86050</v>
      </c>
      <c r="C283" s="10" t="s">
        <v>106</v>
      </c>
      <c r="D283" s="36">
        <v>0</v>
      </c>
      <c r="E283" s="28">
        <v>4.9800000000000004</v>
      </c>
      <c r="F283" s="32">
        <v>0.8</v>
      </c>
      <c r="G283" s="25">
        <v>2202</v>
      </c>
      <c r="H283" s="10" t="s">
        <v>2099</v>
      </c>
      <c r="I283" s="10" t="s">
        <v>49</v>
      </c>
      <c r="J283" s="10" t="s">
        <v>40</v>
      </c>
      <c r="K283" s="10" t="s">
        <v>29</v>
      </c>
      <c r="L283" s="10" t="s">
        <v>93</v>
      </c>
      <c r="M283" s="10" t="s">
        <v>31</v>
      </c>
      <c r="N283" s="9" t="s">
        <v>522</v>
      </c>
      <c r="O283" s="22">
        <v>0.36</v>
      </c>
      <c r="P283" s="10" t="s">
        <v>33</v>
      </c>
      <c r="Q283" s="10" t="s">
        <v>61</v>
      </c>
      <c r="R283" s="10" t="s">
        <v>62</v>
      </c>
      <c r="S283" s="10" t="s">
        <v>2100</v>
      </c>
      <c r="T283" s="25">
        <v>55429</v>
      </c>
      <c r="U283" s="11">
        <v>42035</v>
      </c>
      <c r="V283" s="25">
        <f>YEAR(Table1[[#This Row],[Order Date]])</f>
        <v>2015</v>
      </c>
      <c r="W283" s="25">
        <f>MONTH(Table1[[#This Row],[Order Date]])</f>
        <v>1</v>
      </c>
      <c r="X283" s="25">
        <f>DAY(Table1[[#This Row],[Order Date]])</f>
        <v>31</v>
      </c>
      <c r="Y283" s="11">
        <v>42042</v>
      </c>
      <c r="Z283" s="25">
        <f>DATEDIF(Table1[[#This Row],[Order Date]],Table1[[#This Row],[Ship Date]],"D")</f>
        <v>7</v>
      </c>
      <c r="AA283" s="25">
        <v>27.634499999999996</v>
      </c>
      <c r="AB283" s="10">
        <v>8</v>
      </c>
      <c r="AC283" s="12">
        <v>40.049999999999997</v>
      </c>
      <c r="AD283" s="10" t="str">
        <f>IF(Table1[[#This Row],[Profit]]&gt;0,"Profit","loss")</f>
        <v>Profit</v>
      </c>
      <c r="AE283" s="10" t="str">
        <f>_xlfn.CONCAT(Table1[[#This Row],[Customer Name]]," ",Table1[[#This Row],[Product Name]]," ",Table1[[#This Row],[Country]])</f>
        <v>Laurie Howe Rediform S.O.S. Phone Message Books United States</v>
      </c>
      <c r="AF283" s="10" t="str">
        <f>LEFT(Table1[[#This Row],[Product Name]],4)</f>
        <v>Redi</v>
      </c>
    </row>
    <row r="284" spans="1:32" x14ac:dyDescent="0.2">
      <c r="A284" s="18">
        <v>23919</v>
      </c>
      <c r="B284" s="25">
        <v>86051</v>
      </c>
      <c r="C284" s="10" t="s">
        <v>106</v>
      </c>
      <c r="D284" s="36">
        <v>0.08</v>
      </c>
      <c r="E284" s="28">
        <v>145.44999999999999</v>
      </c>
      <c r="F284" s="32">
        <v>17.850000000000001</v>
      </c>
      <c r="G284" s="25">
        <v>2203</v>
      </c>
      <c r="H284" s="10" t="s">
        <v>2101</v>
      </c>
      <c r="I284" s="10" t="s">
        <v>39</v>
      </c>
      <c r="J284" s="10" t="s">
        <v>40</v>
      </c>
      <c r="K284" s="10" t="s">
        <v>77</v>
      </c>
      <c r="L284" s="10" t="s">
        <v>85</v>
      </c>
      <c r="M284" s="10" t="s">
        <v>43</v>
      </c>
      <c r="N284" s="9" t="s">
        <v>1075</v>
      </c>
      <c r="O284" s="22">
        <v>0.56000000000000005</v>
      </c>
      <c r="P284" s="10" t="s">
        <v>33</v>
      </c>
      <c r="Q284" s="10" t="s">
        <v>61</v>
      </c>
      <c r="R284" s="10" t="s">
        <v>62</v>
      </c>
      <c r="S284" s="10" t="s">
        <v>2102</v>
      </c>
      <c r="T284" s="25">
        <v>55445</v>
      </c>
      <c r="U284" s="11">
        <v>42039</v>
      </c>
      <c r="V284" s="25">
        <f>YEAR(Table1[[#This Row],[Order Date]])</f>
        <v>2015</v>
      </c>
      <c r="W284" s="25">
        <f>MONTH(Table1[[#This Row],[Order Date]])</f>
        <v>2</v>
      </c>
      <c r="X284" s="25">
        <f>DAY(Table1[[#This Row],[Order Date]])</f>
        <v>4</v>
      </c>
      <c r="Y284" s="11">
        <v>42039</v>
      </c>
      <c r="Z284" s="25">
        <f>DATEDIF(Table1[[#This Row],[Order Date]],Table1[[#This Row],[Ship Date]],"D")</f>
        <v>0</v>
      </c>
      <c r="AA284" s="25">
        <v>751.58</v>
      </c>
      <c r="AB284" s="10">
        <v>8</v>
      </c>
      <c r="AC284" s="12">
        <v>1117.6600000000001</v>
      </c>
      <c r="AD284" s="10" t="str">
        <f>IF(Table1[[#This Row],[Profit]]&gt;0,"Profit","loss")</f>
        <v>Profit</v>
      </c>
      <c r="AE284" s="10" t="str">
        <f>_xlfn.CONCAT(Table1[[#This Row],[Customer Name]]," ",Table1[[#This Row],[Product Name]]," ",Table1[[#This Row],[Country]])</f>
        <v>Eddie Walker Panasonic KX-P1150 Dot Matrix Printer United States</v>
      </c>
      <c r="AF284" s="10" t="str">
        <f>LEFT(Table1[[#This Row],[Product Name]],4)</f>
        <v>Pana</v>
      </c>
    </row>
    <row r="285" spans="1:32" ht="12.75" customHeight="1" x14ac:dyDescent="0.2">
      <c r="A285" s="18">
        <v>23920</v>
      </c>
      <c r="B285" s="25">
        <v>86051</v>
      </c>
      <c r="C285" s="10" t="s">
        <v>106</v>
      </c>
      <c r="D285" s="36">
        <v>7.0000000000000007E-2</v>
      </c>
      <c r="E285" s="28">
        <v>33.94</v>
      </c>
      <c r="F285" s="32">
        <v>19.190000000000001</v>
      </c>
      <c r="G285" s="25">
        <v>2204</v>
      </c>
      <c r="H285" s="10" t="s">
        <v>2103</v>
      </c>
      <c r="I285" s="10" t="s">
        <v>39</v>
      </c>
      <c r="J285" s="10" t="s">
        <v>40</v>
      </c>
      <c r="K285" s="10" t="s">
        <v>41</v>
      </c>
      <c r="L285" s="10" t="s">
        <v>42</v>
      </c>
      <c r="M285" s="10" t="s">
        <v>43</v>
      </c>
      <c r="N285" s="9" t="s">
        <v>1003</v>
      </c>
      <c r="O285" s="22">
        <v>0.57999999999999996</v>
      </c>
      <c r="P285" s="10" t="s">
        <v>33</v>
      </c>
      <c r="Q285" s="10" t="s">
        <v>61</v>
      </c>
      <c r="R285" s="10" t="s">
        <v>62</v>
      </c>
      <c r="S285" s="10" t="s">
        <v>2104</v>
      </c>
      <c r="T285" s="25">
        <v>55337</v>
      </c>
      <c r="U285" s="11">
        <v>42039</v>
      </c>
      <c r="V285" s="25">
        <f>YEAR(Table1[[#This Row],[Order Date]])</f>
        <v>2015</v>
      </c>
      <c r="W285" s="25">
        <f>MONTH(Table1[[#This Row],[Order Date]])</f>
        <v>2</v>
      </c>
      <c r="X285" s="25">
        <f>DAY(Table1[[#This Row],[Order Date]])</f>
        <v>4</v>
      </c>
      <c r="Y285" s="11">
        <v>42043</v>
      </c>
      <c r="Z285" s="25">
        <f>DATEDIF(Table1[[#This Row],[Order Date]],Table1[[#This Row],[Ship Date]],"D")</f>
        <v>4</v>
      </c>
      <c r="AA285" s="25">
        <v>-157.56</v>
      </c>
      <c r="AB285" s="10">
        <v>5</v>
      </c>
      <c r="AC285" s="12">
        <v>169.46</v>
      </c>
      <c r="AD285" s="10" t="str">
        <f>IF(Table1[[#This Row],[Profit]]&gt;0,"Profit","loss")</f>
        <v>loss</v>
      </c>
      <c r="AE285" s="10" t="str">
        <f>_xlfn.CONCAT(Table1[[#This Row],[Customer Name]]," ",Table1[[#This Row],[Product Name]]," ",Table1[[#This Row],[Country]])</f>
        <v>Oscar Ford Metal Folding Chairs, Beige, 4/Carton United States</v>
      </c>
      <c r="AF285" s="10" t="str">
        <f>LEFT(Table1[[#This Row],[Product Name]],4)</f>
        <v>Meta</v>
      </c>
    </row>
    <row r="286" spans="1:32" ht="12.75" customHeight="1" x14ac:dyDescent="0.2">
      <c r="A286" s="18">
        <v>22595</v>
      </c>
      <c r="B286" s="25">
        <v>86052</v>
      </c>
      <c r="C286" s="10" t="s">
        <v>47</v>
      </c>
      <c r="D286" s="36">
        <v>0.03</v>
      </c>
      <c r="E286" s="28">
        <v>399.98</v>
      </c>
      <c r="F286" s="32">
        <v>12.06</v>
      </c>
      <c r="G286" s="25">
        <v>2203</v>
      </c>
      <c r="H286" s="10" t="s">
        <v>2101</v>
      </c>
      <c r="I286" s="10" t="s">
        <v>39</v>
      </c>
      <c r="J286" s="10" t="s">
        <v>40</v>
      </c>
      <c r="K286" s="10" t="s">
        <v>77</v>
      </c>
      <c r="L286" s="10" t="s">
        <v>85</v>
      </c>
      <c r="M286" s="10" t="s">
        <v>121</v>
      </c>
      <c r="N286" s="9" t="s">
        <v>264</v>
      </c>
      <c r="O286" s="22">
        <v>0.56000000000000005</v>
      </c>
      <c r="P286" s="10" t="s">
        <v>33</v>
      </c>
      <c r="Q286" s="10" t="s">
        <v>61</v>
      </c>
      <c r="R286" s="10" t="s">
        <v>62</v>
      </c>
      <c r="S286" s="10" t="s">
        <v>2102</v>
      </c>
      <c r="T286" s="25">
        <v>55445</v>
      </c>
      <c r="U286" s="11">
        <v>42008</v>
      </c>
      <c r="V286" s="25">
        <f>YEAR(Table1[[#This Row],[Order Date]])</f>
        <v>2015</v>
      </c>
      <c r="W286" s="25">
        <f>MONTH(Table1[[#This Row],[Order Date]])</f>
        <v>1</v>
      </c>
      <c r="X286" s="25">
        <f>DAY(Table1[[#This Row],[Order Date]])</f>
        <v>4</v>
      </c>
      <c r="Y286" s="11">
        <v>42010</v>
      </c>
      <c r="Z286" s="25">
        <f>DATEDIF(Table1[[#This Row],[Order Date]],Table1[[#This Row],[Ship Date]],"D")</f>
        <v>2</v>
      </c>
      <c r="AA286" s="25">
        <v>-663.51419999999996</v>
      </c>
      <c r="AB286" s="10">
        <v>2</v>
      </c>
      <c r="AC286" s="12">
        <v>807</v>
      </c>
      <c r="AD286" s="10" t="str">
        <f>IF(Table1[[#This Row],[Profit]]&gt;0,"Profit","loss")</f>
        <v>loss</v>
      </c>
      <c r="AE286" s="10" t="str">
        <f>_xlfn.CONCAT(Table1[[#This Row],[Customer Name]]," ",Table1[[#This Row],[Product Name]]," ",Table1[[#This Row],[Country]])</f>
        <v>Eddie Walker Okidata ML320 Series Turbo Dot Matrix Printers United States</v>
      </c>
      <c r="AF286" s="10" t="str">
        <f>LEFT(Table1[[#This Row],[Product Name]],4)</f>
        <v>Okid</v>
      </c>
    </row>
    <row r="287" spans="1:32" ht="12.75" customHeight="1" x14ac:dyDescent="0.2">
      <c r="A287" s="18">
        <v>24434</v>
      </c>
      <c r="B287" s="25">
        <v>86053</v>
      </c>
      <c r="C287" s="10" t="s">
        <v>47</v>
      </c>
      <c r="D287" s="36">
        <v>0.04</v>
      </c>
      <c r="E287" s="28">
        <v>296.18</v>
      </c>
      <c r="F287" s="32">
        <v>154.12</v>
      </c>
      <c r="G287" s="25">
        <v>2204</v>
      </c>
      <c r="H287" s="10" t="s">
        <v>2103</v>
      </c>
      <c r="I287" s="10" t="s">
        <v>39</v>
      </c>
      <c r="J287" s="10" t="s">
        <v>114</v>
      </c>
      <c r="K287" s="10" t="s">
        <v>41</v>
      </c>
      <c r="L287" s="10" t="s">
        <v>152</v>
      </c>
      <c r="M287" s="10" t="s">
        <v>121</v>
      </c>
      <c r="N287" s="9" t="s">
        <v>153</v>
      </c>
      <c r="O287" s="22">
        <v>0.76</v>
      </c>
      <c r="P287" s="10" t="s">
        <v>33</v>
      </c>
      <c r="Q287" s="10" t="s">
        <v>61</v>
      </c>
      <c r="R287" s="10" t="s">
        <v>62</v>
      </c>
      <c r="S287" s="10" t="s">
        <v>2104</v>
      </c>
      <c r="T287" s="25">
        <v>55337</v>
      </c>
      <c r="U287" s="11">
        <v>42045</v>
      </c>
      <c r="V287" s="25">
        <f>YEAR(Table1[[#This Row],[Order Date]])</f>
        <v>2015</v>
      </c>
      <c r="W287" s="25">
        <f>MONTH(Table1[[#This Row],[Order Date]])</f>
        <v>2</v>
      </c>
      <c r="X287" s="25">
        <f>DAY(Table1[[#This Row],[Order Date]])</f>
        <v>10</v>
      </c>
      <c r="Y287" s="11">
        <v>42046</v>
      </c>
      <c r="Z287" s="25">
        <f>DATEDIF(Table1[[#This Row],[Order Date]],Table1[[#This Row],[Ship Date]],"D")</f>
        <v>1</v>
      </c>
      <c r="AA287" s="25">
        <v>-87.998040000000003</v>
      </c>
      <c r="AB287" s="10">
        <v>20</v>
      </c>
      <c r="AC287" s="12">
        <v>5768.12</v>
      </c>
      <c r="AD287" s="10" t="str">
        <f>IF(Table1[[#This Row],[Profit]]&gt;0,"Profit","loss")</f>
        <v>loss</v>
      </c>
      <c r="AE287" s="10" t="str">
        <f>_xlfn.CONCAT(Table1[[#This Row],[Customer Name]]," ",Table1[[#This Row],[Product Name]]," ",Table1[[#This Row],[Country]])</f>
        <v>Oscar Ford Hon 94000 Series Round Tables United States</v>
      </c>
      <c r="AF287" s="10" t="str">
        <f>LEFT(Table1[[#This Row],[Product Name]],4)</f>
        <v xml:space="preserve">Hon </v>
      </c>
    </row>
    <row r="288" spans="1:32" ht="12.75" customHeight="1" x14ac:dyDescent="0.2">
      <c r="A288" s="18">
        <v>20234</v>
      </c>
      <c r="B288" s="25">
        <v>86054</v>
      </c>
      <c r="C288" s="10" t="s">
        <v>47</v>
      </c>
      <c r="D288" s="36">
        <v>0.17</v>
      </c>
      <c r="E288" s="28">
        <v>14.89</v>
      </c>
      <c r="F288" s="32">
        <v>13.56</v>
      </c>
      <c r="G288" s="25">
        <v>2201</v>
      </c>
      <c r="H288" s="10" t="s">
        <v>2097</v>
      </c>
      <c r="I288" s="10" t="s">
        <v>49</v>
      </c>
      <c r="J288" s="10" t="s">
        <v>58</v>
      </c>
      <c r="K288" s="10" t="s">
        <v>41</v>
      </c>
      <c r="L288" s="10" t="s">
        <v>50</v>
      </c>
      <c r="M288" s="10" t="s">
        <v>236</v>
      </c>
      <c r="N288" s="9" t="s">
        <v>2098</v>
      </c>
      <c r="O288" s="22">
        <v>0.57999999999999996</v>
      </c>
      <c r="P288" s="10" t="s">
        <v>33</v>
      </c>
      <c r="Q288" s="10" t="s">
        <v>61</v>
      </c>
      <c r="R288" s="10" t="s">
        <v>62</v>
      </c>
      <c r="S288" s="10" t="s">
        <v>489</v>
      </c>
      <c r="T288" s="25">
        <v>55420</v>
      </c>
      <c r="U288" s="11">
        <v>42088</v>
      </c>
      <c r="V288" s="25">
        <f>YEAR(Table1[[#This Row],[Order Date]])</f>
        <v>2015</v>
      </c>
      <c r="W288" s="25">
        <f>MONTH(Table1[[#This Row],[Order Date]])</f>
        <v>3</v>
      </c>
      <c r="X288" s="25">
        <f>DAY(Table1[[#This Row],[Order Date]])</f>
        <v>25</v>
      </c>
      <c r="Y288" s="11">
        <v>42090</v>
      </c>
      <c r="Z288" s="25">
        <f>DATEDIF(Table1[[#This Row],[Order Date]],Table1[[#This Row],[Ship Date]],"D")</f>
        <v>2</v>
      </c>
      <c r="AA288" s="25">
        <v>-9.1300000000000008</v>
      </c>
      <c r="AB288" s="10">
        <v>1</v>
      </c>
      <c r="AC288" s="12">
        <v>27.96</v>
      </c>
      <c r="AD288" s="10" t="str">
        <f>IF(Table1[[#This Row],[Profit]]&gt;0,"Profit","loss")</f>
        <v>loss</v>
      </c>
      <c r="AE288" s="10" t="str">
        <f>_xlfn.CONCAT(Table1[[#This Row],[Customer Name]]," ",Table1[[#This Row],[Product Name]]," ",Table1[[#This Row],[Country]])</f>
        <v>David Hoyle Tensor Computer Mounted Lamp United States</v>
      </c>
      <c r="AF288" s="10" t="str">
        <f>LEFT(Table1[[#This Row],[Product Name]],4)</f>
        <v>Tens</v>
      </c>
    </row>
    <row r="289" spans="1:32" ht="12.75" customHeight="1" x14ac:dyDescent="0.2">
      <c r="A289" s="18">
        <v>19131</v>
      </c>
      <c r="B289" s="25">
        <v>86063</v>
      </c>
      <c r="C289" s="10" t="s">
        <v>56</v>
      </c>
      <c r="D289" s="36">
        <v>0.09</v>
      </c>
      <c r="E289" s="28">
        <v>89.99</v>
      </c>
      <c r="F289" s="32">
        <v>42</v>
      </c>
      <c r="G289" s="25">
        <v>2655</v>
      </c>
      <c r="H289" s="10" t="s">
        <v>2465</v>
      </c>
      <c r="I289" s="10" t="s">
        <v>39</v>
      </c>
      <c r="J289" s="10" t="s">
        <v>114</v>
      </c>
      <c r="K289" s="10" t="s">
        <v>41</v>
      </c>
      <c r="L289" s="10" t="s">
        <v>42</v>
      </c>
      <c r="M289" s="10" t="s">
        <v>43</v>
      </c>
      <c r="N289" s="9" t="s">
        <v>2466</v>
      </c>
      <c r="O289" s="22">
        <v>0.66</v>
      </c>
      <c r="P289" s="10" t="s">
        <v>33</v>
      </c>
      <c r="Q289" s="10" t="s">
        <v>136</v>
      </c>
      <c r="R289" s="10" t="s">
        <v>387</v>
      </c>
      <c r="S289" s="10" t="s">
        <v>580</v>
      </c>
      <c r="T289" s="25">
        <v>30318</v>
      </c>
      <c r="U289" s="11">
        <v>42112</v>
      </c>
      <c r="V289" s="25">
        <f>YEAR(Table1[[#This Row],[Order Date]])</f>
        <v>2015</v>
      </c>
      <c r="W289" s="25">
        <f>MONTH(Table1[[#This Row],[Order Date]])</f>
        <v>4</v>
      </c>
      <c r="X289" s="25">
        <f>DAY(Table1[[#This Row],[Order Date]])</f>
        <v>18</v>
      </c>
      <c r="Y289" s="11">
        <v>42112</v>
      </c>
      <c r="Z289" s="25">
        <f>DATEDIF(Table1[[#This Row],[Order Date]],Table1[[#This Row],[Ship Date]],"D")</f>
        <v>0</v>
      </c>
      <c r="AA289" s="25">
        <v>223.416</v>
      </c>
      <c r="AB289" s="10">
        <v>6</v>
      </c>
      <c r="AC289" s="12">
        <v>511.25</v>
      </c>
      <c r="AD289" s="10" t="str">
        <f>IF(Table1[[#This Row],[Profit]]&gt;0,"Profit","loss")</f>
        <v>Profit</v>
      </c>
      <c r="AE289" s="10" t="str">
        <f>_xlfn.CONCAT(Table1[[#This Row],[Customer Name]]," ",Table1[[#This Row],[Product Name]]," ",Table1[[#This Row],[Country]])</f>
        <v>Benjamin Lam Global Leather Task Chair, Black United States</v>
      </c>
      <c r="AF289" s="10" t="str">
        <f>LEFT(Table1[[#This Row],[Product Name]],4)</f>
        <v>Glob</v>
      </c>
    </row>
    <row r="290" spans="1:32" ht="12.75" customHeight="1" x14ac:dyDescent="0.2">
      <c r="A290" s="18">
        <v>22938</v>
      </c>
      <c r="B290" s="25">
        <v>86064</v>
      </c>
      <c r="C290" s="10" t="s">
        <v>47</v>
      </c>
      <c r="D290" s="36">
        <v>7.0000000000000007E-2</v>
      </c>
      <c r="E290" s="28">
        <v>2.94</v>
      </c>
      <c r="F290" s="32">
        <v>0.81</v>
      </c>
      <c r="G290" s="25">
        <v>2655</v>
      </c>
      <c r="H290" s="10" t="s">
        <v>2465</v>
      </c>
      <c r="I290" s="10" t="s">
        <v>49</v>
      </c>
      <c r="J290" s="10" t="s">
        <v>28</v>
      </c>
      <c r="K290" s="10" t="s">
        <v>29</v>
      </c>
      <c r="L290" s="10" t="s">
        <v>30</v>
      </c>
      <c r="M290" s="10" t="s">
        <v>31</v>
      </c>
      <c r="N290" s="9" t="s">
        <v>2467</v>
      </c>
      <c r="O290" s="22">
        <v>0.4</v>
      </c>
      <c r="P290" s="10" t="s">
        <v>33</v>
      </c>
      <c r="Q290" s="10" t="s">
        <v>136</v>
      </c>
      <c r="R290" s="10" t="s">
        <v>387</v>
      </c>
      <c r="S290" s="10" t="s">
        <v>580</v>
      </c>
      <c r="T290" s="25">
        <v>30318</v>
      </c>
      <c r="U290" s="11">
        <v>42102</v>
      </c>
      <c r="V290" s="25">
        <f>YEAR(Table1[[#This Row],[Order Date]])</f>
        <v>2015</v>
      </c>
      <c r="W290" s="25">
        <f>MONTH(Table1[[#This Row],[Order Date]])</f>
        <v>4</v>
      </c>
      <c r="X290" s="25">
        <f>DAY(Table1[[#This Row],[Order Date]])</f>
        <v>8</v>
      </c>
      <c r="Y290" s="11">
        <v>42103</v>
      </c>
      <c r="Z290" s="25">
        <f>DATEDIF(Table1[[#This Row],[Order Date]],Table1[[#This Row],[Ship Date]],"D")</f>
        <v>1</v>
      </c>
      <c r="AA290" s="25">
        <v>-93.927400000000006</v>
      </c>
      <c r="AB290" s="10">
        <v>10</v>
      </c>
      <c r="AC290" s="12">
        <v>29.88</v>
      </c>
      <c r="AD290" s="10" t="str">
        <f>IF(Table1[[#This Row],[Profit]]&gt;0,"Profit","loss")</f>
        <v>loss</v>
      </c>
      <c r="AE290" s="10" t="str">
        <f>_xlfn.CONCAT(Table1[[#This Row],[Customer Name]]," ",Table1[[#This Row],[Product Name]]," ",Table1[[#This Row],[Country]])</f>
        <v>Benjamin Lam Prang Colored Pencils United States</v>
      </c>
      <c r="AF290" s="10" t="str">
        <f>LEFT(Table1[[#This Row],[Product Name]],4)</f>
        <v>Pran</v>
      </c>
    </row>
    <row r="291" spans="1:32" ht="12.75" customHeight="1" x14ac:dyDescent="0.2">
      <c r="A291" s="18">
        <v>20592</v>
      </c>
      <c r="B291" s="25">
        <v>86075</v>
      </c>
      <c r="C291" s="10" t="s">
        <v>56</v>
      </c>
      <c r="D291" s="36">
        <v>0.03</v>
      </c>
      <c r="E291" s="28">
        <v>128.24</v>
      </c>
      <c r="F291" s="32">
        <v>12.65</v>
      </c>
      <c r="G291" s="25">
        <v>1237</v>
      </c>
      <c r="H291" s="10" t="s">
        <v>1325</v>
      </c>
      <c r="I291" s="10" t="s">
        <v>49</v>
      </c>
      <c r="J291" s="10" t="s">
        <v>28</v>
      </c>
      <c r="K291" s="10" t="s">
        <v>41</v>
      </c>
      <c r="L291" s="10" t="s">
        <v>42</v>
      </c>
      <c r="M291" s="10" t="s">
        <v>86</v>
      </c>
      <c r="N291" s="9" t="s">
        <v>619</v>
      </c>
      <c r="O291" s="25">
        <f ca="1">IF(O291="",0,O291)</f>
        <v>0</v>
      </c>
      <c r="P291" s="10" t="s">
        <v>33</v>
      </c>
      <c r="Q291" s="10" t="s">
        <v>61</v>
      </c>
      <c r="R291" s="10" t="s">
        <v>130</v>
      </c>
      <c r="S291" s="10" t="s">
        <v>1326</v>
      </c>
      <c r="T291" s="25">
        <v>75007</v>
      </c>
      <c r="U291" s="11">
        <v>42035</v>
      </c>
      <c r="V291" s="25">
        <f>YEAR(Table1[[#This Row],[Order Date]])</f>
        <v>2015</v>
      </c>
      <c r="W291" s="25">
        <f>MONTH(Table1[[#This Row],[Order Date]])</f>
        <v>1</v>
      </c>
      <c r="X291" s="25">
        <f>DAY(Table1[[#This Row],[Order Date]])</f>
        <v>31</v>
      </c>
      <c r="Y291" s="11">
        <v>42037</v>
      </c>
      <c r="Z291" s="25">
        <f>DATEDIF(Table1[[#This Row],[Order Date]],Table1[[#This Row],[Ship Date]],"D")</f>
        <v>2</v>
      </c>
      <c r="AA291" s="25">
        <v>790.46399999999983</v>
      </c>
      <c r="AB291" s="10">
        <v>9</v>
      </c>
      <c r="AC291" s="12">
        <v>1145.5999999999999</v>
      </c>
      <c r="AD291" s="10" t="str">
        <f>IF(Table1[[#This Row],[Profit]]&gt;0,"Profit","loss")</f>
        <v>Profit</v>
      </c>
      <c r="AE291" s="10" t="str">
        <f>_xlfn.CONCAT(Table1[[#This Row],[Customer Name]]," ",Table1[[#This Row],[Product Name]]," ",Table1[[#This Row],[Country]])</f>
        <v>Eva Simpson SAFCO Folding Chair Trolley United States</v>
      </c>
      <c r="AF291" s="10" t="str">
        <f>LEFT(Table1[[#This Row],[Product Name]],4)</f>
        <v>SAFC</v>
      </c>
    </row>
    <row r="292" spans="1:32" ht="12.75" customHeight="1" x14ac:dyDescent="0.2">
      <c r="A292" s="18">
        <v>20593</v>
      </c>
      <c r="B292" s="25">
        <v>86075</v>
      </c>
      <c r="C292" s="10" t="s">
        <v>56</v>
      </c>
      <c r="D292" s="36">
        <v>0.01</v>
      </c>
      <c r="E292" s="28">
        <v>160.97999999999999</v>
      </c>
      <c r="F292" s="32">
        <v>30</v>
      </c>
      <c r="G292" s="25">
        <v>1238</v>
      </c>
      <c r="H292" s="10" t="s">
        <v>1329</v>
      </c>
      <c r="I292" s="10" t="s">
        <v>39</v>
      </c>
      <c r="J292" s="10" t="s">
        <v>28</v>
      </c>
      <c r="K292" s="10" t="s">
        <v>41</v>
      </c>
      <c r="L292" s="10" t="s">
        <v>42</v>
      </c>
      <c r="M292" s="10" t="s">
        <v>43</v>
      </c>
      <c r="N292" s="9" t="s">
        <v>177</v>
      </c>
      <c r="O292" s="22">
        <v>0.62</v>
      </c>
      <c r="P292" s="10" t="s">
        <v>33</v>
      </c>
      <c r="Q292" s="10" t="s">
        <v>61</v>
      </c>
      <c r="R292" s="10" t="s">
        <v>130</v>
      </c>
      <c r="S292" s="10" t="s">
        <v>1330</v>
      </c>
      <c r="T292" s="25">
        <v>75104</v>
      </c>
      <c r="U292" s="11">
        <v>42035</v>
      </c>
      <c r="V292" s="25">
        <f>YEAR(Table1[[#This Row],[Order Date]])</f>
        <v>2015</v>
      </c>
      <c r="W292" s="25">
        <f>MONTH(Table1[[#This Row],[Order Date]])</f>
        <v>1</v>
      </c>
      <c r="X292" s="25">
        <f>DAY(Table1[[#This Row],[Order Date]])</f>
        <v>31</v>
      </c>
      <c r="Y292" s="11">
        <v>42037</v>
      </c>
      <c r="Z292" s="25">
        <f>DATEDIF(Table1[[#This Row],[Order Date]],Table1[[#This Row],[Ship Date]],"D")</f>
        <v>2</v>
      </c>
      <c r="AA292" s="25">
        <v>788.79</v>
      </c>
      <c r="AB292" s="10">
        <v>10</v>
      </c>
      <c r="AC292" s="12">
        <v>1634.67</v>
      </c>
      <c r="AD292" s="10" t="str">
        <f>IF(Table1[[#This Row],[Profit]]&gt;0,"Profit","loss")</f>
        <v>Profit</v>
      </c>
      <c r="AE292" s="10" t="str">
        <f>_xlfn.CONCAT(Table1[[#This Row],[Customer Name]]," ",Table1[[#This Row],[Product Name]]," ",Table1[[#This Row],[Country]])</f>
        <v>April Bowers Office Star - Mid Back Dual function Ergonomic High Back Chair with 2-Way Adjustable Arms United States</v>
      </c>
      <c r="AF292" s="10" t="str">
        <f>LEFT(Table1[[#This Row],[Product Name]],4)</f>
        <v>Offi</v>
      </c>
    </row>
    <row r="293" spans="1:32" ht="12.75" customHeight="1" x14ac:dyDescent="0.2">
      <c r="A293" s="18">
        <v>18625</v>
      </c>
      <c r="B293" s="25">
        <v>86076</v>
      </c>
      <c r="C293" s="10" t="s">
        <v>37</v>
      </c>
      <c r="D293" s="36">
        <v>0.02</v>
      </c>
      <c r="E293" s="28">
        <v>7.38</v>
      </c>
      <c r="F293" s="32">
        <v>5.21</v>
      </c>
      <c r="G293" s="25">
        <v>1237</v>
      </c>
      <c r="H293" s="10" t="s">
        <v>1325</v>
      </c>
      <c r="I293" s="10" t="s">
        <v>49</v>
      </c>
      <c r="J293" s="10" t="s">
        <v>28</v>
      </c>
      <c r="K293" s="10" t="s">
        <v>41</v>
      </c>
      <c r="L293" s="10" t="s">
        <v>50</v>
      </c>
      <c r="M293" s="10" t="s">
        <v>59</v>
      </c>
      <c r="N293" s="9" t="s">
        <v>424</v>
      </c>
      <c r="O293" s="22">
        <v>0.56000000000000005</v>
      </c>
      <c r="P293" s="10" t="s">
        <v>33</v>
      </c>
      <c r="Q293" s="10" t="s">
        <v>61</v>
      </c>
      <c r="R293" s="10" t="s">
        <v>130</v>
      </c>
      <c r="S293" s="10" t="s">
        <v>1326</v>
      </c>
      <c r="T293" s="25">
        <v>75007</v>
      </c>
      <c r="U293" s="11">
        <v>42092</v>
      </c>
      <c r="V293" s="25">
        <f>YEAR(Table1[[#This Row],[Order Date]])</f>
        <v>2015</v>
      </c>
      <c r="W293" s="25">
        <f>MONTH(Table1[[#This Row],[Order Date]])</f>
        <v>3</v>
      </c>
      <c r="X293" s="25">
        <f>DAY(Table1[[#This Row],[Order Date]])</f>
        <v>29</v>
      </c>
      <c r="Y293" s="11">
        <v>42093</v>
      </c>
      <c r="Z293" s="25">
        <f>DATEDIF(Table1[[#This Row],[Order Date]],Table1[[#This Row],[Ship Date]],"D")</f>
        <v>1</v>
      </c>
      <c r="AA293" s="25">
        <v>7.74</v>
      </c>
      <c r="AB293" s="10">
        <v>3</v>
      </c>
      <c r="AC293" s="12">
        <v>24.52</v>
      </c>
      <c r="AD293" s="10" t="str">
        <f>IF(Table1[[#This Row],[Profit]]&gt;0,"Profit","loss")</f>
        <v>Profit</v>
      </c>
      <c r="AE293" s="10" t="str">
        <f>_xlfn.CONCAT(Table1[[#This Row],[Customer Name]]," ",Table1[[#This Row],[Product Name]]," ",Table1[[#This Row],[Country]])</f>
        <v>Eva Simpson Eldon® Expressions™ Wood Desk Accessories, Oak United States</v>
      </c>
      <c r="AF293" s="10" t="str">
        <f>LEFT(Table1[[#This Row],[Product Name]],4)</f>
        <v>Eldo</v>
      </c>
    </row>
    <row r="294" spans="1:32" ht="12.75" customHeight="1" x14ac:dyDescent="0.2">
      <c r="A294" s="18">
        <v>20432</v>
      </c>
      <c r="B294" s="25">
        <v>86077</v>
      </c>
      <c r="C294" s="10" t="s">
        <v>56</v>
      </c>
      <c r="D294" s="36">
        <v>0.05</v>
      </c>
      <c r="E294" s="28">
        <v>300.98</v>
      </c>
      <c r="F294" s="32">
        <v>13.99</v>
      </c>
      <c r="G294" s="25">
        <v>1237</v>
      </c>
      <c r="H294" s="10" t="s">
        <v>1325</v>
      </c>
      <c r="I294" s="10" t="s">
        <v>49</v>
      </c>
      <c r="J294" s="10" t="s">
        <v>28</v>
      </c>
      <c r="K294" s="10" t="s">
        <v>77</v>
      </c>
      <c r="L294" s="10" t="s">
        <v>85</v>
      </c>
      <c r="M294" s="10" t="s">
        <v>86</v>
      </c>
      <c r="N294" s="9" t="s">
        <v>1327</v>
      </c>
      <c r="O294" s="22">
        <v>0.39</v>
      </c>
      <c r="P294" s="10" t="s">
        <v>33</v>
      </c>
      <c r="Q294" s="10" t="s">
        <v>61</v>
      </c>
      <c r="R294" s="10" t="s">
        <v>130</v>
      </c>
      <c r="S294" s="10" t="s">
        <v>1326</v>
      </c>
      <c r="T294" s="25">
        <v>75007</v>
      </c>
      <c r="U294" s="11">
        <v>42149</v>
      </c>
      <c r="V294" s="25">
        <f>YEAR(Table1[[#This Row],[Order Date]])</f>
        <v>2015</v>
      </c>
      <c r="W294" s="25">
        <f>MONTH(Table1[[#This Row],[Order Date]])</f>
        <v>5</v>
      </c>
      <c r="X294" s="25">
        <f>DAY(Table1[[#This Row],[Order Date]])</f>
        <v>25</v>
      </c>
      <c r="Y294" s="11">
        <v>42150</v>
      </c>
      <c r="Z294" s="25">
        <f>DATEDIF(Table1[[#This Row],[Order Date]],Table1[[#This Row],[Ship Date]],"D")</f>
        <v>1</v>
      </c>
      <c r="AA294" s="25">
        <v>3985.3089</v>
      </c>
      <c r="AB294" s="10">
        <v>20</v>
      </c>
      <c r="AC294" s="12">
        <v>5775.81</v>
      </c>
      <c r="AD294" s="10" t="str">
        <f>IF(Table1[[#This Row],[Profit]]&gt;0,"Profit","loss")</f>
        <v>Profit</v>
      </c>
      <c r="AE294" s="10" t="str">
        <f>_xlfn.CONCAT(Table1[[#This Row],[Customer Name]]," ",Table1[[#This Row],[Product Name]]," ",Table1[[#This Row],[Country]])</f>
        <v>Eva Simpson Polycom VoiceStation 100 United States</v>
      </c>
      <c r="AF294" s="10" t="str">
        <f>LEFT(Table1[[#This Row],[Product Name]],4)</f>
        <v>Poly</v>
      </c>
    </row>
    <row r="295" spans="1:32" ht="12.75" customHeight="1" x14ac:dyDescent="0.2">
      <c r="A295" s="18">
        <v>20433</v>
      </c>
      <c r="B295" s="25">
        <v>86077</v>
      </c>
      <c r="C295" s="10" t="s">
        <v>56</v>
      </c>
      <c r="D295" s="36">
        <v>0.04</v>
      </c>
      <c r="E295" s="28">
        <v>205.99</v>
      </c>
      <c r="F295" s="32">
        <v>5</v>
      </c>
      <c r="G295" s="25">
        <v>1237</v>
      </c>
      <c r="H295" s="10" t="s">
        <v>1325</v>
      </c>
      <c r="I295" s="10" t="s">
        <v>27</v>
      </c>
      <c r="J295" s="10" t="s">
        <v>28</v>
      </c>
      <c r="K295" s="10" t="s">
        <v>77</v>
      </c>
      <c r="L295" s="10" t="s">
        <v>78</v>
      </c>
      <c r="M295" s="10" t="s">
        <v>59</v>
      </c>
      <c r="N295" s="9" t="s">
        <v>1328</v>
      </c>
      <c r="O295" s="22">
        <v>0.59</v>
      </c>
      <c r="P295" s="10" t="s">
        <v>33</v>
      </c>
      <c r="Q295" s="10" t="s">
        <v>61</v>
      </c>
      <c r="R295" s="10" t="s">
        <v>130</v>
      </c>
      <c r="S295" s="10" t="s">
        <v>1326</v>
      </c>
      <c r="T295" s="25">
        <v>75007</v>
      </c>
      <c r="U295" s="11">
        <v>42149</v>
      </c>
      <c r="V295" s="25">
        <f>YEAR(Table1[[#This Row],[Order Date]])</f>
        <v>2015</v>
      </c>
      <c r="W295" s="25">
        <f>MONTH(Table1[[#This Row],[Order Date]])</f>
        <v>5</v>
      </c>
      <c r="X295" s="25">
        <f>DAY(Table1[[#This Row],[Order Date]])</f>
        <v>25</v>
      </c>
      <c r="Y295" s="11">
        <v>42150</v>
      </c>
      <c r="Z295" s="25">
        <f>DATEDIF(Table1[[#This Row],[Order Date]],Table1[[#This Row],[Ship Date]],"D")</f>
        <v>1</v>
      </c>
      <c r="AA295" s="25">
        <v>13.956800000000015</v>
      </c>
      <c r="AB295" s="10">
        <v>11</v>
      </c>
      <c r="AC295" s="12">
        <v>1878.24</v>
      </c>
      <c r="AD295" s="10" t="str">
        <f>IF(Table1[[#This Row],[Profit]]&gt;0,"Profit","loss")</f>
        <v>Profit</v>
      </c>
      <c r="AE295" s="10" t="str">
        <f>_xlfn.CONCAT(Table1[[#This Row],[Customer Name]]," ",Table1[[#This Row],[Product Name]]," ",Table1[[#This Row],[Country]])</f>
        <v>Eva Simpson Phone 918 United States</v>
      </c>
      <c r="AF295" s="10" t="str">
        <f>LEFT(Table1[[#This Row],[Product Name]],4)</f>
        <v>Phon</v>
      </c>
    </row>
    <row r="296" spans="1:32" ht="12.75" customHeight="1" x14ac:dyDescent="0.2">
      <c r="A296" s="18">
        <v>21390</v>
      </c>
      <c r="B296" s="25">
        <v>86085</v>
      </c>
      <c r="C296" s="10" t="s">
        <v>37</v>
      </c>
      <c r="D296" s="36">
        <v>0.08</v>
      </c>
      <c r="E296" s="28">
        <v>9.68</v>
      </c>
      <c r="F296" s="32">
        <v>2.0299999999999998</v>
      </c>
      <c r="G296" s="25">
        <v>2968</v>
      </c>
      <c r="H296" s="10" t="s">
        <v>2697</v>
      </c>
      <c r="I296" s="10" t="s">
        <v>49</v>
      </c>
      <c r="J296" s="10" t="s">
        <v>58</v>
      </c>
      <c r="K296" s="10" t="s">
        <v>29</v>
      </c>
      <c r="L296" s="10" t="s">
        <v>93</v>
      </c>
      <c r="M296" s="10" t="s">
        <v>31</v>
      </c>
      <c r="N296" s="9" t="s">
        <v>2698</v>
      </c>
      <c r="O296" s="22">
        <v>0.37</v>
      </c>
      <c r="P296" s="10" t="s">
        <v>33</v>
      </c>
      <c r="Q296" s="10" t="s">
        <v>136</v>
      </c>
      <c r="R296" s="10" t="s">
        <v>362</v>
      </c>
      <c r="S296" s="10" t="s">
        <v>2699</v>
      </c>
      <c r="T296" s="25">
        <v>33021</v>
      </c>
      <c r="U296" s="11">
        <v>42057</v>
      </c>
      <c r="V296" s="25">
        <f>YEAR(Table1[[#This Row],[Order Date]])</f>
        <v>2015</v>
      </c>
      <c r="W296" s="25">
        <f>MONTH(Table1[[#This Row],[Order Date]])</f>
        <v>2</v>
      </c>
      <c r="X296" s="25">
        <f>DAY(Table1[[#This Row],[Order Date]])</f>
        <v>22</v>
      </c>
      <c r="Y296" s="11">
        <v>42059</v>
      </c>
      <c r="Z296" s="25">
        <f>DATEDIF(Table1[[#This Row],[Order Date]],Table1[[#This Row],[Ship Date]],"D")</f>
        <v>2</v>
      </c>
      <c r="AA296" s="25">
        <v>-536.24199999999996</v>
      </c>
      <c r="AB296" s="10">
        <v>1</v>
      </c>
      <c r="AC296" s="12">
        <v>10.94</v>
      </c>
      <c r="AD296" s="10" t="str">
        <f>IF(Table1[[#This Row],[Profit]]&gt;0,"Profit","loss")</f>
        <v>loss</v>
      </c>
      <c r="AE296" s="10" t="str">
        <f>_xlfn.CONCAT(Table1[[#This Row],[Customer Name]]," ",Table1[[#This Row],[Product Name]]," ",Table1[[#This Row],[Country]])</f>
        <v>Miriam Bowman Wirebound Service Call Books, 5 1/2" x 4" United States</v>
      </c>
      <c r="AF296" s="10" t="str">
        <f>LEFT(Table1[[#This Row],[Product Name]],4)</f>
        <v>Wire</v>
      </c>
    </row>
    <row r="297" spans="1:32" ht="12.75" customHeight="1" x14ac:dyDescent="0.2">
      <c r="A297" s="18">
        <v>21391</v>
      </c>
      <c r="B297" s="25">
        <v>86085</v>
      </c>
      <c r="C297" s="10" t="s">
        <v>37</v>
      </c>
      <c r="D297" s="36">
        <v>0.04</v>
      </c>
      <c r="E297" s="28">
        <v>150.97999999999999</v>
      </c>
      <c r="F297" s="32">
        <v>16.010000000000002</v>
      </c>
      <c r="G297" s="25">
        <v>2968</v>
      </c>
      <c r="H297" s="10" t="s">
        <v>2697</v>
      </c>
      <c r="I297" s="10" t="s">
        <v>39</v>
      </c>
      <c r="J297" s="10" t="s">
        <v>58</v>
      </c>
      <c r="K297" s="10" t="s">
        <v>41</v>
      </c>
      <c r="L297" s="10" t="s">
        <v>152</v>
      </c>
      <c r="M297" s="10" t="s">
        <v>121</v>
      </c>
      <c r="N297" s="9" t="s">
        <v>2700</v>
      </c>
      <c r="O297" s="22">
        <v>0.7</v>
      </c>
      <c r="P297" s="10" t="s">
        <v>33</v>
      </c>
      <c r="Q297" s="10" t="s">
        <v>136</v>
      </c>
      <c r="R297" s="10" t="s">
        <v>362</v>
      </c>
      <c r="S297" s="10" t="s">
        <v>2699</v>
      </c>
      <c r="T297" s="25">
        <v>33021</v>
      </c>
      <c r="U297" s="11">
        <v>42057</v>
      </c>
      <c r="V297" s="25">
        <f>YEAR(Table1[[#This Row],[Order Date]])</f>
        <v>2015</v>
      </c>
      <c r="W297" s="25">
        <f>MONTH(Table1[[#This Row],[Order Date]])</f>
        <v>2</v>
      </c>
      <c r="X297" s="25">
        <f>DAY(Table1[[#This Row],[Order Date]])</f>
        <v>22</v>
      </c>
      <c r="Y297" s="11">
        <v>42058</v>
      </c>
      <c r="Z297" s="25">
        <f>DATEDIF(Table1[[#This Row],[Order Date]],Table1[[#This Row],[Ship Date]],"D")</f>
        <v>1</v>
      </c>
      <c r="AA297" s="25">
        <v>-125.86000000000001</v>
      </c>
      <c r="AB297" s="10">
        <v>5</v>
      </c>
      <c r="AC297" s="12">
        <v>731.38</v>
      </c>
      <c r="AD297" s="10" t="str">
        <f>IF(Table1[[#This Row],[Profit]]&gt;0,"Profit","loss")</f>
        <v>loss</v>
      </c>
      <c r="AE297" s="10" t="str">
        <f>_xlfn.CONCAT(Table1[[#This Row],[Customer Name]]," ",Table1[[#This Row],[Product Name]]," ",Table1[[#This Row],[Country]])</f>
        <v>Miriam Bowman Iceberg OfficeWorks 42" Round Tables United States</v>
      </c>
      <c r="AF297" s="10" t="str">
        <f>LEFT(Table1[[#This Row],[Product Name]],4)</f>
        <v>Iceb</v>
      </c>
    </row>
    <row r="298" spans="1:32" ht="12.75" customHeight="1" x14ac:dyDescent="0.2">
      <c r="A298" s="18">
        <v>18041</v>
      </c>
      <c r="B298" s="25">
        <v>86086</v>
      </c>
      <c r="C298" s="10" t="s">
        <v>25</v>
      </c>
      <c r="D298" s="36">
        <v>0.06</v>
      </c>
      <c r="E298" s="28">
        <v>363.25</v>
      </c>
      <c r="F298" s="32">
        <v>19.989999999999998</v>
      </c>
      <c r="G298" s="25">
        <v>2968</v>
      </c>
      <c r="H298" s="10" t="s">
        <v>2697</v>
      </c>
      <c r="I298" s="10" t="s">
        <v>49</v>
      </c>
      <c r="J298" s="10" t="s">
        <v>58</v>
      </c>
      <c r="K298" s="10" t="s">
        <v>29</v>
      </c>
      <c r="L298" s="10" t="s">
        <v>257</v>
      </c>
      <c r="M298" s="10" t="s">
        <v>59</v>
      </c>
      <c r="N298" s="9" t="s">
        <v>1253</v>
      </c>
      <c r="O298" s="22">
        <v>0.56999999999999995</v>
      </c>
      <c r="P298" s="10" t="s">
        <v>33</v>
      </c>
      <c r="Q298" s="10" t="s">
        <v>136</v>
      </c>
      <c r="R298" s="10" t="s">
        <v>362</v>
      </c>
      <c r="S298" s="10" t="s">
        <v>2699</v>
      </c>
      <c r="T298" s="25">
        <v>33021</v>
      </c>
      <c r="U298" s="11">
        <v>42091</v>
      </c>
      <c r="V298" s="25">
        <f>YEAR(Table1[[#This Row],[Order Date]])</f>
        <v>2015</v>
      </c>
      <c r="W298" s="25">
        <f>MONTH(Table1[[#This Row],[Order Date]])</f>
        <v>3</v>
      </c>
      <c r="X298" s="25">
        <f>DAY(Table1[[#This Row],[Order Date]])</f>
        <v>28</v>
      </c>
      <c r="Y298" s="11">
        <v>42093</v>
      </c>
      <c r="Z298" s="25">
        <f>DATEDIF(Table1[[#This Row],[Order Date]],Table1[[#This Row],[Ship Date]],"D")</f>
        <v>2</v>
      </c>
      <c r="AA298" s="25">
        <v>36.164099999999998</v>
      </c>
      <c r="AB298" s="10">
        <v>1</v>
      </c>
      <c r="AC298" s="12">
        <v>344.87</v>
      </c>
      <c r="AD298" s="10" t="str">
        <f>IF(Table1[[#This Row],[Profit]]&gt;0,"Profit","loss")</f>
        <v>Profit</v>
      </c>
      <c r="AE298" s="10" t="str">
        <f>_xlfn.CONCAT(Table1[[#This Row],[Customer Name]]," ",Table1[[#This Row],[Product Name]]," ",Table1[[#This Row],[Country]])</f>
        <v>Miriam Bowman Hoover WindTunnel™ Plus Canister Vacuum United States</v>
      </c>
      <c r="AF298" s="10" t="str">
        <f>LEFT(Table1[[#This Row],[Product Name]],4)</f>
        <v>Hoov</v>
      </c>
    </row>
    <row r="299" spans="1:32" ht="12.75" customHeight="1" x14ac:dyDescent="0.2">
      <c r="A299" s="18">
        <v>24094</v>
      </c>
      <c r="B299" s="25">
        <v>86092</v>
      </c>
      <c r="C299" s="10" t="s">
        <v>106</v>
      </c>
      <c r="D299" s="36">
        <v>0.09</v>
      </c>
      <c r="E299" s="28">
        <v>1.48</v>
      </c>
      <c r="F299" s="32">
        <v>0.7</v>
      </c>
      <c r="G299" s="25">
        <v>2081</v>
      </c>
      <c r="H299" s="10" t="s">
        <v>2002</v>
      </c>
      <c r="I299" s="10" t="s">
        <v>49</v>
      </c>
      <c r="J299" s="10" t="s">
        <v>28</v>
      </c>
      <c r="K299" s="10" t="s">
        <v>29</v>
      </c>
      <c r="L299" s="10" t="s">
        <v>66</v>
      </c>
      <c r="M299" s="10" t="s">
        <v>31</v>
      </c>
      <c r="N299" s="9" t="s">
        <v>2003</v>
      </c>
      <c r="O299" s="22">
        <v>0.37</v>
      </c>
      <c r="P299" s="10" t="s">
        <v>33</v>
      </c>
      <c r="Q299" s="10" t="s">
        <v>53</v>
      </c>
      <c r="R299" s="10" t="s">
        <v>71</v>
      </c>
      <c r="S299" s="10" t="s">
        <v>2004</v>
      </c>
      <c r="T299" s="25">
        <v>14853</v>
      </c>
      <c r="U299" s="11">
        <v>42007</v>
      </c>
      <c r="V299" s="25">
        <f>YEAR(Table1[[#This Row],[Order Date]])</f>
        <v>2015</v>
      </c>
      <c r="W299" s="25">
        <f>MONTH(Table1[[#This Row],[Order Date]])</f>
        <v>1</v>
      </c>
      <c r="X299" s="25">
        <f>DAY(Table1[[#This Row],[Order Date]])</f>
        <v>3</v>
      </c>
      <c r="Y299" s="11">
        <v>42009</v>
      </c>
      <c r="Z299" s="25">
        <f>DATEDIF(Table1[[#This Row],[Order Date]],Table1[[#This Row],[Ship Date]],"D")</f>
        <v>2</v>
      </c>
      <c r="AA299" s="25">
        <v>1.68</v>
      </c>
      <c r="AB299" s="10">
        <v>6</v>
      </c>
      <c r="AC299" s="12">
        <v>8.9499999999999993</v>
      </c>
      <c r="AD299" s="10" t="str">
        <f>IF(Table1[[#This Row],[Profit]]&gt;0,"Profit","loss")</f>
        <v>Profit</v>
      </c>
      <c r="AE299" s="10" t="str">
        <f>_xlfn.CONCAT(Table1[[#This Row],[Customer Name]]," ",Table1[[#This Row],[Product Name]]," ",Table1[[#This Row],[Country]])</f>
        <v>Matthew Conway Binder Clips by OIC United States</v>
      </c>
      <c r="AF299" s="10" t="str">
        <f>LEFT(Table1[[#This Row],[Product Name]],4)</f>
        <v>Bind</v>
      </c>
    </row>
    <row r="300" spans="1:32" ht="12.75" customHeight="1" x14ac:dyDescent="0.2">
      <c r="A300" s="18">
        <v>20049</v>
      </c>
      <c r="B300" s="25">
        <v>86101</v>
      </c>
      <c r="C300" s="10" t="s">
        <v>56</v>
      </c>
      <c r="D300" s="36">
        <v>7.0000000000000007E-2</v>
      </c>
      <c r="E300" s="28">
        <v>14.48</v>
      </c>
      <c r="F300" s="32">
        <v>6.46</v>
      </c>
      <c r="G300" s="25">
        <v>3042</v>
      </c>
      <c r="H300" s="10" t="s">
        <v>2748</v>
      </c>
      <c r="I300" s="10" t="s">
        <v>49</v>
      </c>
      <c r="J300" s="10" t="s">
        <v>58</v>
      </c>
      <c r="K300" s="10" t="s">
        <v>29</v>
      </c>
      <c r="L300" s="10" t="s">
        <v>109</v>
      </c>
      <c r="M300" s="10" t="s">
        <v>59</v>
      </c>
      <c r="N300" s="9" t="s">
        <v>2749</v>
      </c>
      <c r="O300" s="22">
        <v>0.38</v>
      </c>
      <c r="P300" s="10" t="s">
        <v>33</v>
      </c>
      <c r="Q300" s="10" t="s">
        <v>61</v>
      </c>
      <c r="R300" s="10" t="s">
        <v>183</v>
      </c>
      <c r="S300" s="10" t="s">
        <v>2750</v>
      </c>
      <c r="T300" s="25">
        <v>67501</v>
      </c>
      <c r="U300" s="11">
        <v>42039</v>
      </c>
      <c r="V300" s="25">
        <f>YEAR(Table1[[#This Row],[Order Date]])</f>
        <v>2015</v>
      </c>
      <c r="W300" s="25">
        <f>MONTH(Table1[[#This Row],[Order Date]])</f>
        <v>2</v>
      </c>
      <c r="X300" s="25">
        <f>DAY(Table1[[#This Row],[Order Date]])</f>
        <v>4</v>
      </c>
      <c r="Y300" s="11">
        <v>42040</v>
      </c>
      <c r="Z300" s="25">
        <f>DATEDIF(Table1[[#This Row],[Order Date]],Table1[[#This Row],[Ship Date]],"D")</f>
        <v>1</v>
      </c>
      <c r="AA300" s="25">
        <v>67.864000000000004</v>
      </c>
      <c r="AB300" s="10">
        <v>12</v>
      </c>
      <c r="AC300" s="12">
        <v>171.33</v>
      </c>
      <c r="AD300" s="10" t="str">
        <f>IF(Table1[[#This Row],[Profit]]&gt;0,"Profit","loss")</f>
        <v>Profit</v>
      </c>
      <c r="AE300" s="10" t="str">
        <f>_xlfn.CONCAT(Table1[[#This Row],[Customer Name]]," ",Table1[[#This Row],[Product Name]]," ",Table1[[#This Row],[Country]])</f>
        <v>Tara Gold GBC White Gloss Covers, Plain Front United States</v>
      </c>
      <c r="AF300" s="10" t="str">
        <f>LEFT(Table1[[#This Row],[Product Name]],4)</f>
        <v xml:space="preserve">GBC </v>
      </c>
    </row>
    <row r="301" spans="1:32" ht="12.75" customHeight="1" x14ac:dyDescent="0.2">
      <c r="A301" s="18">
        <v>19381</v>
      </c>
      <c r="B301" s="25">
        <v>86102</v>
      </c>
      <c r="C301" s="10" t="s">
        <v>37</v>
      </c>
      <c r="D301" s="36">
        <v>0.08</v>
      </c>
      <c r="E301" s="28">
        <v>73.98</v>
      </c>
      <c r="F301" s="32">
        <v>4</v>
      </c>
      <c r="G301" s="25">
        <v>3041</v>
      </c>
      <c r="H301" s="10" t="s">
        <v>2747</v>
      </c>
      <c r="I301" s="10" t="s">
        <v>49</v>
      </c>
      <c r="J301" s="10" t="s">
        <v>28</v>
      </c>
      <c r="K301" s="10" t="s">
        <v>77</v>
      </c>
      <c r="L301" s="10" t="s">
        <v>180</v>
      </c>
      <c r="M301" s="10" t="s">
        <v>59</v>
      </c>
      <c r="N301" s="9" t="s">
        <v>372</v>
      </c>
      <c r="O301" s="22">
        <v>0.77</v>
      </c>
      <c r="P301" s="10" t="s">
        <v>33</v>
      </c>
      <c r="Q301" s="10" t="s">
        <v>61</v>
      </c>
      <c r="R301" s="10" t="s">
        <v>183</v>
      </c>
      <c r="S301" s="10" t="s">
        <v>2001</v>
      </c>
      <c r="T301" s="25">
        <v>67846</v>
      </c>
      <c r="U301" s="11">
        <v>42139</v>
      </c>
      <c r="V301" s="25">
        <f>YEAR(Table1[[#This Row],[Order Date]])</f>
        <v>2015</v>
      </c>
      <c r="W301" s="25">
        <f>MONTH(Table1[[#This Row],[Order Date]])</f>
        <v>5</v>
      </c>
      <c r="X301" s="25">
        <f>DAY(Table1[[#This Row],[Order Date]])</f>
        <v>15</v>
      </c>
      <c r="Y301" s="11">
        <v>42142</v>
      </c>
      <c r="Z301" s="25">
        <f>DATEDIF(Table1[[#This Row],[Order Date]],Table1[[#This Row],[Ship Date]],"D")</f>
        <v>3</v>
      </c>
      <c r="AA301" s="25">
        <v>97.159999999999926</v>
      </c>
      <c r="AB301" s="10">
        <v>17</v>
      </c>
      <c r="AC301" s="12">
        <v>1181.67</v>
      </c>
      <c r="AD301" s="10" t="str">
        <f>IF(Table1[[#This Row],[Profit]]&gt;0,"Profit","loss")</f>
        <v>Profit</v>
      </c>
      <c r="AE301" s="10" t="str">
        <f>_xlfn.CONCAT(Table1[[#This Row],[Customer Name]]," ",Table1[[#This Row],[Product Name]]," ",Table1[[#This Row],[Country]])</f>
        <v>Carrie Duke Keytronic 105-Key Spanish Keyboard United States</v>
      </c>
      <c r="AF301" s="10" t="str">
        <f>LEFT(Table1[[#This Row],[Product Name]],4)</f>
        <v>Keyt</v>
      </c>
    </row>
    <row r="302" spans="1:32" ht="12.75" customHeight="1" x14ac:dyDescent="0.2">
      <c r="A302" s="18">
        <v>19382</v>
      </c>
      <c r="B302" s="25">
        <v>86102</v>
      </c>
      <c r="C302" s="10" t="s">
        <v>37</v>
      </c>
      <c r="D302" s="36">
        <v>0.02</v>
      </c>
      <c r="E302" s="28">
        <v>3.68</v>
      </c>
      <c r="F302" s="32">
        <v>1.32</v>
      </c>
      <c r="G302" s="25">
        <v>3041</v>
      </c>
      <c r="H302" s="10" t="s">
        <v>2747</v>
      </c>
      <c r="I302" s="10" t="s">
        <v>49</v>
      </c>
      <c r="J302" s="10" t="s">
        <v>28</v>
      </c>
      <c r="K302" s="10" t="s">
        <v>29</v>
      </c>
      <c r="L302" s="10" t="s">
        <v>174</v>
      </c>
      <c r="M302" s="10" t="s">
        <v>31</v>
      </c>
      <c r="N302" s="9" t="s">
        <v>839</v>
      </c>
      <c r="O302" s="22">
        <v>0.83</v>
      </c>
      <c r="P302" s="10" t="s">
        <v>33</v>
      </c>
      <c r="Q302" s="10" t="s">
        <v>61</v>
      </c>
      <c r="R302" s="10" t="s">
        <v>183</v>
      </c>
      <c r="S302" s="10" t="s">
        <v>2001</v>
      </c>
      <c r="T302" s="25">
        <v>67846</v>
      </c>
      <c r="U302" s="11">
        <v>42139</v>
      </c>
      <c r="V302" s="25">
        <f>YEAR(Table1[[#This Row],[Order Date]])</f>
        <v>2015</v>
      </c>
      <c r="W302" s="25">
        <f>MONTH(Table1[[#This Row],[Order Date]])</f>
        <v>5</v>
      </c>
      <c r="X302" s="25">
        <f>DAY(Table1[[#This Row],[Order Date]])</f>
        <v>15</v>
      </c>
      <c r="Y302" s="11">
        <v>42141</v>
      </c>
      <c r="Z302" s="25">
        <f>DATEDIF(Table1[[#This Row],[Order Date]],Table1[[#This Row],[Ship Date]],"D")</f>
        <v>2</v>
      </c>
      <c r="AA302" s="25">
        <v>-20.65</v>
      </c>
      <c r="AB302" s="10">
        <v>8</v>
      </c>
      <c r="AC302" s="12">
        <v>29.93</v>
      </c>
      <c r="AD302" s="10" t="str">
        <f>IF(Table1[[#This Row],[Profit]]&gt;0,"Profit","loss")</f>
        <v>loss</v>
      </c>
      <c r="AE302" s="10" t="str">
        <f>_xlfn.CONCAT(Table1[[#This Row],[Customer Name]]," ",Table1[[#This Row],[Product Name]]," ",Table1[[#This Row],[Country]])</f>
        <v>Carrie Duke *Staples* vLetter Openers, 2/Pack United States</v>
      </c>
      <c r="AF302" s="10" t="str">
        <f>LEFT(Table1[[#This Row],[Product Name]],4)</f>
        <v>*Sta</v>
      </c>
    </row>
    <row r="303" spans="1:32" ht="12.75" customHeight="1" x14ac:dyDescent="0.2">
      <c r="A303" s="18">
        <v>24415</v>
      </c>
      <c r="B303" s="25">
        <v>86103</v>
      </c>
      <c r="C303" s="10" t="s">
        <v>25</v>
      </c>
      <c r="D303" s="36">
        <v>0.05</v>
      </c>
      <c r="E303" s="28">
        <v>120.98</v>
      </c>
      <c r="F303" s="32">
        <v>30</v>
      </c>
      <c r="G303" s="25">
        <v>3046</v>
      </c>
      <c r="H303" s="10" t="s">
        <v>2754</v>
      </c>
      <c r="I303" s="10" t="s">
        <v>39</v>
      </c>
      <c r="J303" s="10" t="s">
        <v>58</v>
      </c>
      <c r="K303" s="10" t="s">
        <v>41</v>
      </c>
      <c r="L303" s="10" t="s">
        <v>42</v>
      </c>
      <c r="M303" s="10" t="s">
        <v>43</v>
      </c>
      <c r="N303" s="9" t="s">
        <v>1342</v>
      </c>
      <c r="O303" s="22">
        <v>0.64</v>
      </c>
      <c r="P303" s="10" t="s">
        <v>33</v>
      </c>
      <c r="Q303" s="10" t="s">
        <v>61</v>
      </c>
      <c r="R303" s="10" t="s">
        <v>183</v>
      </c>
      <c r="S303" s="10" t="s">
        <v>2755</v>
      </c>
      <c r="T303" s="25">
        <v>66209</v>
      </c>
      <c r="U303" s="11">
        <v>42047</v>
      </c>
      <c r="V303" s="25">
        <f>YEAR(Table1[[#This Row],[Order Date]])</f>
        <v>2015</v>
      </c>
      <c r="W303" s="25">
        <f>MONTH(Table1[[#This Row],[Order Date]])</f>
        <v>2</v>
      </c>
      <c r="X303" s="25">
        <f>DAY(Table1[[#This Row],[Order Date]])</f>
        <v>12</v>
      </c>
      <c r="Y303" s="11">
        <v>42049</v>
      </c>
      <c r="Z303" s="25">
        <f>DATEDIF(Table1[[#This Row],[Order Date]],Table1[[#This Row],[Ship Date]],"D")</f>
        <v>2</v>
      </c>
      <c r="AA303" s="25">
        <v>-78.759200000000007</v>
      </c>
      <c r="AB303" s="10">
        <v>2</v>
      </c>
      <c r="AC303" s="12">
        <v>251.06</v>
      </c>
      <c r="AD303" s="10" t="str">
        <f>IF(Table1[[#This Row],[Profit]]&gt;0,"Profit","loss")</f>
        <v>loss</v>
      </c>
      <c r="AE303" s="10" t="str">
        <f>_xlfn.CONCAT(Table1[[#This Row],[Customer Name]]," ",Table1[[#This Row],[Product Name]]," ",Table1[[#This Row],[Country]])</f>
        <v>Andrew Pearce Hon Every-Day® Chair Series Swivel Task Chairs United States</v>
      </c>
      <c r="AF303" s="10" t="str">
        <f>LEFT(Table1[[#This Row],[Product Name]],4)</f>
        <v xml:space="preserve">Hon </v>
      </c>
    </row>
    <row r="304" spans="1:32" ht="12.75" customHeight="1" x14ac:dyDescent="0.2">
      <c r="A304" s="18">
        <v>21475</v>
      </c>
      <c r="B304" s="25">
        <v>86104</v>
      </c>
      <c r="C304" s="10" t="s">
        <v>25</v>
      </c>
      <c r="D304" s="36">
        <v>0</v>
      </c>
      <c r="E304" s="28">
        <v>6.48</v>
      </c>
      <c r="F304" s="32">
        <v>5.19</v>
      </c>
      <c r="G304" s="25">
        <v>3045</v>
      </c>
      <c r="H304" s="10" t="s">
        <v>2751</v>
      </c>
      <c r="I304" s="10" t="s">
        <v>49</v>
      </c>
      <c r="J304" s="10" t="s">
        <v>58</v>
      </c>
      <c r="K304" s="10" t="s">
        <v>29</v>
      </c>
      <c r="L304" s="10" t="s">
        <v>93</v>
      </c>
      <c r="M304" s="10" t="s">
        <v>59</v>
      </c>
      <c r="N304" s="9" t="s">
        <v>2752</v>
      </c>
      <c r="O304" s="22">
        <v>0.37</v>
      </c>
      <c r="P304" s="10" t="s">
        <v>33</v>
      </c>
      <c r="Q304" s="10" t="s">
        <v>61</v>
      </c>
      <c r="R304" s="10" t="s">
        <v>183</v>
      </c>
      <c r="S304" s="10" t="s">
        <v>2753</v>
      </c>
      <c r="T304" s="25">
        <v>66048</v>
      </c>
      <c r="U304" s="11">
        <v>42161</v>
      </c>
      <c r="V304" s="25">
        <f>YEAR(Table1[[#This Row],[Order Date]])</f>
        <v>2015</v>
      </c>
      <c r="W304" s="25">
        <f>MONTH(Table1[[#This Row],[Order Date]])</f>
        <v>6</v>
      </c>
      <c r="X304" s="25">
        <f>DAY(Table1[[#This Row],[Order Date]])</f>
        <v>6</v>
      </c>
      <c r="Y304" s="11">
        <v>42162</v>
      </c>
      <c r="Z304" s="25">
        <f>DATEDIF(Table1[[#This Row],[Order Date]],Table1[[#This Row],[Ship Date]],"D")</f>
        <v>1</v>
      </c>
      <c r="AA304" s="25">
        <v>-14.074999999999999</v>
      </c>
      <c r="AB304" s="10">
        <v>12</v>
      </c>
      <c r="AC304" s="12">
        <v>84.04</v>
      </c>
      <c r="AD304" s="10" t="str">
        <f>IF(Table1[[#This Row],[Profit]]&gt;0,"Profit","loss")</f>
        <v>loss</v>
      </c>
      <c r="AE304" s="10" t="str">
        <f>_xlfn.CONCAT(Table1[[#This Row],[Customer Name]]," ",Table1[[#This Row],[Product Name]]," ",Table1[[#This Row],[Country]])</f>
        <v>Jordan Beard Xerox 1995 United States</v>
      </c>
      <c r="AF304" s="10" t="str">
        <f>LEFT(Table1[[#This Row],[Product Name]],4)</f>
        <v>Xero</v>
      </c>
    </row>
    <row r="305" spans="1:32" ht="12.75" customHeight="1" x14ac:dyDescent="0.2">
      <c r="A305" s="18">
        <v>18046</v>
      </c>
      <c r="B305" s="25">
        <v>86118</v>
      </c>
      <c r="C305" s="10" t="s">
        <v>25</v>
      </c>
      <c r="D305" s="36">
        <v>0.09</v>
      </c>
      <c r="E305" s="28">
        <v>5.4</v>
      </c>
      <c r="F305" s="32">
        <v>7.78</v>
      </c>
      <c r="G305" s="25">
        <v>2610</v>
      </c>
      <c r="H305" s="10" t="s">
        <v>2429</v>
      </c>
      <c r="I305" s="10" t="s">
        <v>49</v>
      </c>
      <c r="J305" s="10" t="s">
        <v>28</v>
      </c>
      <c r="K305" s="10" t="s">
        <v>29</v>
      </c>
      <c r="L305" s="10" t="s">
        <v>109</v>
      </c>
      <c r="M305" s="10" t="s">
        <v>59</v>
      </c>
      <c r="N305" s="9" t="s">
        <v>310</v>
      </c>
      <c r="O305" s="22">
        <v>0.37</v>
      </c>
      <c r="P305" s="10" t="s">
        <v>33</v>
      </c>
      <c r="Q305" s="10" t="s">
        <v>34</v>
      </c>
      <c r="R305" s="10" t="s">
        <v>45</v>
      </c>
      <c r="S305" s="10" t="s">
        <v>2402</v>
      </c>
      <c r="T305" s="25">
        <v>95616</v>
      </c>
      <c r="U305" s="11">
        <v>42140</v>
      </c>
      <c r="V305" s="25">
        <f>YEAR(Table1[[#This Row],[Order Date]])</f>
        <v>2015</v>
      </c>
      <c r="W305" s="25">
        <f>MONTH(Table1[[#This Row],[Order Date]])</f>
        <v>5</v>
      </c>
      <c r="X305" s="25">
        <f>DAY(Table1[[#This Row],[Order Date]])</f>
        <v>16</v>
      </c>
      <c r="Y305" s="11">
        <v>42141</v>
      </c>
      <c r="Z305" s="25">
        <f>DATEDIF(Table1[[#This Row],[Order Date]],Table1[[#This Row],[Ship Date]],"D")</f>
        <v>1</v>
      </c>
      <c r="AA305" s="25">
        <v>-136.25200000000001</v>
      </c>
      <c r="AB305" s="10">
        <v>9</v>
      </c>
      <c r="AC305" s="12">
        <v>49.24</v>
      </c>
      <c r="AD305" s="10" t="str">
        <f>IF(Table1[[#This Row],[Profit]]&gt;0,"Profit","loss")</f>
        <v>loss</v>
      </c>
      <c r="AE305" s="10" t="str">
        <f>_xlfn.CONCAT(Table1[[#This Row],[Customer Name]]," ",Table1[[#This Row],[Product Name]]," ",Table1[[#This Row],[Country]])</f>
        <v>Tommy Lutz 3M Organizer Strips United States</v>
      </c>
      <c r="AF305" s="10" t="str">
        <f>LEFT(Table1[[#This Row],[Product Name]],4)</f>
        <v>3M O</v>
      </c>
    </row>
    <row r="306" spans="1:32" ht="12.75" customHeight="1" x14ac:dyDescent="0.2">
      <c r="A306" s="18">
        <v>19971</v>
      </c>
      <c r="B306" s="25">
        <v>86119</v>
      </c>
      <c r="C306" s="10" t="s">
        <v>106</v>
      </c>
      <c r="D306" s="36">
        <v>0.02</v>
      </c>
      <c r="E306" s="28">
        <v>50.98</v>
      </c>
      <c r="F306" s="32">
        <v>13.66</v>
      </c>
      <c r="G306" s="25">
        <v>2613</v>
      </c>
      <c r="H306" s="10" t="s">
        <v>2430</v>
      </c>
      <c r="I306" s="10" t="s">
        <v>27</v>
      </c>
      <c r="J306" s="10" t="s">
        <v>28</v>
      </c>
      <c r="K306" s="10" t="s">
        <v>29</v>
      </c>
      <c r="L306" s="10" t="s">
        <v>257</v>
      </c>
      <c r="M306" s="10" t="s">
        <v>59</v>
      </c>
      <c r="N306" s="9" t="s">
        <v>2431</v>
      </c>
      <c r="O306" s="22">
        <v>0.57999999999999996</v>
      </c>
      <c r="P306" s="10" t="s">
        <v>33</v>
      </c>
      <c r="Q306" s="10" t="s">
        <v>53</v>
      </c>
      <c r="R306" s="10" t="s">
        <v>54</v>
      </c>
      <c r="S306" s="10" t="s">
        <v>2432</v>
      </c>
      <c r="T306" s="25">
        <v>8863</v>
      </c>
      <c r="U306" s="11">
        <v>42028</v>
      </c>
      <c r="V306" s="25">
        <f>YEAR(Table1[[#This Row],[Order Date]])</f>
        <v>2015</v>
      </c>
      <c r="W306" s="25">
        <f>MONTH(Table1[[#This Row],[Order Date]])</f>
        <v>1</v>
      </c>
      <c r="X306" s="25">
        <f>DAY(Table1[[#This Row],[Order Date]])</f>
        <v>24</v>
      </c>
      <c r="Y306" s="11">
        <v>42028</v>
      </c>
      <c r="Z306" s="25">
        <f>DATEDIF(Table1[[#This Row],[Order Date]],Table1[[#This Row],[Ship Date]],"D")</f>
        <v>0</v>
      </c>
      <c r="AA306" s="25">
        <v>-25.76</v>
      </c>
      <c r="AB306" s="10">
        <v>1</v>
      </c>
      <c r="AC306" s="12">
        <v>68.45</v>
      </c>
      <c r="AD306" s="10" t="str">
        <f>IF(Table1[[#This Row],[Profit]]&gt;0,"Profit","loss")</f>
        <v>loss</v>
      </c>
      <c r="AE306" s="10" t="str">
        <f>_xlfn.CONCAT(Table1[[#This Row],[Customer Name]]," ",Table1[[#This Row],[Product Name]]," ",Table1[[#This Row],[Country]])</f>
        <v>Anthony Stanley Eureka The Boss® Cordless Rechargeable Stick Vac United States</v>
      </c>
      <c r="AF306" s="10" t="str">
        <f>LEFT(Table1[[#This Row],[Product Name]],4)</f>
        <v>Eure</v>
      </c>
    </row>
    <row r="307" spans="1:32" ht="12.75" customHeight="1" x14ac:dyDescent="0.2">
      <c r="A307" s="18">
        <v>18047</v>
      </c>
      <c r="B307" s="25">
        <v>86122</v>
      </c>
      <c r="C307" s="10" t="s">
        <v>37</v>
      </c>
      <c r="D307" s="36">
        <v>0.05</v>
      </c>
      <c r="E307" s="28">
        <v>7.64</v>
      </c>
      <c r="F307" s="32">
        <v>5.83</v>
      </c>
      <c r="G307" s="25">
        <v>1085</v>
      </c>
      <c r="H307" s="10" t="s">
        <v>1194</v>
      </c>
      <c r="I307" s="10" t="s">
        <v>49</v>
      </c>
      <c r="J307" s="10" t="s">
        <v>40</v>
      </c>
      <c r="K307" s="10" t="s">
        <v>29</v>
      </c>
      <c r="L307" s="10" t="s">
        <v>93</v>
      </c>
      <c r="M307" s="10" t="s">
        <v>31</v>
      </c>
      <c r="N307" s="9" t="s">
        <v>1026</v>
      </c>
      <c r="O307" s="22">
        <v>0.36</v>
      </c>
      <c r="P307" s="10" t="s">
        <v>33</v>
      </c>
      <c r="Q307" s="10" t="s">
        <v>53</v>
      </c>
      <c r="R307" s="10" t="s">
        <v>71</v>
      </c>
      <c r="S307" s="10" t="s">
        <v>1195</v>
      </c>
      <c r="T307" s="25">
        <v>11729</v>
      </c>
      <c r="U307" s="11">
        <v>42009</v>
      </c>
      <c r="V307" s="25">
        <f>YEAR(Table1[[#This Row],[Order Date]])</f>
        <v>2015</v>
      </c>
      <c r="W307" s="25">
        <f>MONTH(Table1[[#This Row],[Order Date]])</f>
        <v>1</v>
      </c>
      <c r="X307" s="25">
        <f>DAY(Table1[[#This Row],[Order Date]])</f>
        <v>5</v>
      </c>
      <c r="Y307" s="11">
        <v>42010</v>
      </c>
      <c r="Z307" s="25">
        <f>DATEDIF(Table1[[#This Row],[Order Date]],Table1[[#This Row],[Ship Date]],"D")</f>
        <v>1</v>
      </c>
      <c r="AA307" s="25">
        <v>-40.275199999999998</v>
      </c>
      <c r="AB307" s="10">
        <v>6</v>
      </c>
      <c r="AC307" s="12">
        <v>47.18</v>
      </c>
      <c r="AD307" s="10" t="str">
        <f>IF(Table1[[#This Row],[Profit]]&gt;0,"Profit","loss")</f>
        <v>loss</v>
      </c>
      <c r="AE307" s="10" t="str">
        <f>_xlfn.CONCAT(Table1[[#This Row],[Customer Name]]," ",Table1[[#This Row],[Product Name]]," ",Table1[[#This Row],[Country]])</f>
        <v>Ted Dunlap Rediform Wirebound "Phone Memo" Message Book, 11 x 5-3/4 United States</v>
      </c>
      <c r="AF307" s="10" t="str">
        <f>LEFT(Table1[[#This Row],[Product Name]],4)</f>
        <v>Redi</v>
      </c>
    </row>
    <row r="308" spans="1:32" ht="12.75" customHeight="1" x14ac:dyDescent="0.2">
      <c r="A308" s="18">
        <v>25279</v>
      </c>
      <c r="B308" s="25">
        <v>86123</v>
      </c>
      <c r="C308" s="10" t="s">
        <v>25</v>
      </c>
      <c r="D308" s="36">
        <v>0.04</v>
      </c>
      <c r="E308" s="28">
        <v>9.06</v>
      </c>
      <c r="F308" s="32">
        <v>9.86</v>
      </c>
      <c r="G308" s="25">
        <v>1085</v>
      </c>
      <c r="H308" s="10" t="s">
        <v>1194</v>
      </c>
      <c r="I308" s="10" t="s">
        <v>49</v>
      </c>
      <c r="J308" s="10" t="s">
        <v>40</v>
      </c>
      <c r="K308" s="10" t="s">
        <v>29</v>
      </c>
      <c r="L308" s="10" t="s">
        <v>93</v>
      </c>
      <c r="M308" s="10" t="s">
        <v>59</v>
      </c>
      <c r="N308" s="9" t="s">
        <v>601</v>
      </c>
      <c r="O308" s="22">
        <v>0.4</v>
      </c>
      <c r="P308" s="10" t="s">
        <v>33</v>
      </c>
      <c r="Q308" s="10" t="s">
        <v>53</v>
      </c>
      <c r="R308" s="10" t="s">
        <v>71</v>
      </c>
      <c r="S308" s="10" t="s">
        <v>1195</v>
      </c>
      <c r="T308" s="25">
        <v>11729</v>
      </c>
      <c r="U308" s="11">
        <v>42118</v>
      </c>
      <c r="V308" s="25">
        <f>YEAR(Table1[[#This Row],[Order Date]])</f>
        <v>2015</v>
      </c>
      <c r="W308" s="25">
        <f>MONTH(Table1[[#This Row],[Order Date]])</f>
        <v>4</v>
      </c>
      <c r="X308" s="25">
        <f>DAY(Table1[[#This Row],[Order Date]])</f>
        <v>24</v>
      </c>
      <c r="Y308" s="11">
        <v>42119</v>
      </c>
      <c r="Z308" s="25">
        <f>DATEDIF(Table1[[#This Row],[Order Date]],Table1[[#This Row],[Ship Date]],"D")</f>
        <v>1</v>
      </c>
      <c r="AA308" s="25">
        <v>-53.25</v>
      </c>
      <c r="AB308" s="10">
        <v>3</v>
      </c>
      <c r="AC308" s="12">
        <v>30.87</v>
      </c>
      <c r="AD308" s="10" t="str">
        <f>IF(Table1[[#This Row],[Profit]]&gt;0,"Profit","loss")</f>
        <v>loss</v>
      </c>
      <c r="AE308" s="10" t="str">
        <f>_xlfn.CONCAT(Table1[[#This Row],[Customer Name]]," ",Table1[[#This Row],[Product Name]]," ",Table1[[#This Row],[Country]])</f>
        <v>Ted Dunlap Southworth 25% Cotton Linen-Finish Paper &amp; Envelopes United States</v>
      </c>
      <c r="AF308" s="10" t="str">
        <f>LEFT(Table1[[#This Row],[Product Name]],4)</f>
        <v>Sout</v>
      </c>
    </row>
    <row r="309" spans="1:32" ht="12.75" customHeight="1" x14ac:dyDescent="0.2">
      <c r="A309" s="18">
        <v>25280</v>
      </c>
      <c r="B309" s="25">
        <v>86123</v>
      </c>
      <c r="C309" s="10" t="s">
        <v>25</v>
      </c>
      <c r="D309" s="36">
        <v>0.04</v>
      </c>
      <c r="E309" s="28">
        <v>14.27</v>
      </c>
      <c r="F309" s="32">
        <v>7.27</v>
      </c>
      <c r="G309" s="25">
        <v>1086</v>
      </c>
      <c r="H309" s="10" t="s">
        <v>1197</v>
      </c>
      <c r="I309" s="10" t="s">
        <v>49</v>
      </c>
      <c r="J309" s="10" t="s">
        <v>40</v>
      </c>
      <c r="K309" s="10" t="s">
        <v>29</v>
      </c>
      <c r="L309" s="10" t="s">
        <v>109</v>
      </c>
      <c r="M309" s="10" t="s">
        <v>59</v>
      </c>
      <c r="N309" s="9" t="s">
        <v>1198</v>
      </c>
      <c r="O309" s="22">
        <v>0.38</v>
      </c>
      <c r="P309" s="10" t="s">
        <v>33</v>
      </c>
      <c r="Q309" s="10" t="s">
        <v>53</v>
      </c>
      <c r="R309" s="10" t="s">
        <v>71</v>
      </c>
      <c r="S309" s="10" t="s">
        <v>1199</v>
      </c>
      <c r="T309" s="25">
        <v>11746</v>
      </c>
      <c r="U309" s="11">
        <v>42118</v>
      </c>
      <c r="V309" s="25">
        <f>YEAR(Table1[[#This Row],[Order Date]])</f>
        <v>2015</v>
      </c>
      <c r="W309" s="25">
        <f>MONTH(Table1[[#This Row],[Order Date]])</f>
        <v>4</v>
      </c>
      <c r="X309" s="25">
        <f>DAY(Table1[[#This Row],[Order Date]])</f>
        <v>24</v>
      </c>
      <c r="Y309" s="11">
        <v>42119</v>
      </c>
      <c r="Z309" s="25">
        <f>DATEDIF(Table1[[#This Row],[Order Date]],Table1[[#This Row],[Ship Date]],"D")</f>
        <v>1</v>
      </c>
      <c r="AA309" s="25">
        <v>2.125</v>
      </c>
      <c r="AB309" s="10">
        <v>3</v>
      </c>
      <c r="AC309" s="12">
        <v>45.24</v>
      </c>
      <c r="AD309" s="10" t="str">
        <f>IF(Table1[[#This Row],[Profit]]&gt;0,"Profit","loss")</f>
        <v>Profit</v>
      </c>
      <c r="AE309" s="10" t="str">
        <f>_xlfn.CONCAT(Table1[[#This Row],[Customer Name]]," ",Table1[[#This Row],[Product Name]]," ",Table1[[#This Row],[Country]])</f>
        <v>Leon Peele GBC Laser Imprintable Binding System Covers, Desert Sand United States</v>
      </c>
      <c r="AF309" s="10" t="str">
        <f>LEFT(Table1[[#This Row],[Product Name]],4)</f>
        <v xml:space="preserve">GBC </v>
      </c>
    </row>
    <row r="310" spans="1:32" ht="12.75" customHeight="1" x14ac:dyDescent="0.2">
      <c r="A310" s="18">
        <v>23104</v>
      </c>
      <c r="B310" s="25">
        <v>86124</v>
      </c>
      <c r="C310" s="10" t="s">
        <v>37</v>
      </c>
      <c r="D310" s="36">
        <v>0.06</v>
      </c>
      <c r="E310" s="28">
        <v>30.42</v>
      </c>
      <c r="F310" s="32">
        <v>8.65</v>
      </c>
      <c r="G310" s="25">
        <v>1085</v>
      </c>
      <c r="H310" s="10" t="s">
        <v>1194</v>
      </c>
      <c r="I310" s="10" t="s">
        <v>49</v>
      </c>
      <c r="J310" s="10" t="s">
        <v>28</v>
      </c>
      <c r="K310" s="10" t="s">
        <v>77</v>
      </c>
      <c r="L310" s="10" t="s">
        <v>180</v>
      </c>
      <c r="M310" s="10" t="s">
        <v>59</v>
      </c>
      <c r="N310" s="9" t="s">
        <v>1196</v>
      </c>
      <c r="O310" s="22">
        <v>0.74</v>
      </c>
      <c r="P310" s="10" t="s">
        <v>33</v>
      </c>
      <c r="Q310" s="10" t="s">
        <v>53</v>
      </c>
      <c r="R310" s="10" t="s">
        <v>71</v>
      </c>
      <c r="S310" s="10" t="s">
        <v>1195</v>
      </c>
      <c r="T310" s="25">
        <v>11729</v>
      </c>
      <c r="U310" s="11">
        <v>42137</v>
      </c>
      <c r="V310" s="25">
        <f>YEAR(Table1[[#This Row],[Order Date]])</f>
        <v>2015</v>
      </c>
      <c r="W310" s="25">
        <f>MONTH(Table1[[#This Row],[Order Date]])</f>
        <v>5</v>
      </c>
      <c r="X310" s="25">
        <f>DAY(Table1[[#This Row],[Order Date]])</f>
        <v>13</v>
      </c>
      <c r="Y310" s="11">
        <v>42139</v>
      </c>
      <c r="Z310" s="25">
        <f>DATEDIF(Table1[[#This Row],[Order Date]],Table1[[#This Row],[Ship Date]],"D")</f>
        <v>2</v>
      </c>
      <c r="AA310" s="25">
        <v>-159.25</v>
      </c>
      <c r="AB310" s="10">
        <v>10</v>
      </c>
      <c r="AC310" s="12">
        <v>309.05</v>
      </c>
      <c r="AD310" s="10" t="str">
        <f>IF(Table1[[#This Row],[Profit]]&gt;0,"Profit","loss")</f>
        <v>loss</v>
      </c>
      <c r="AE310" s="10" t="str">
        <f>_xlfn.CONCAT(Table1[[#This Row],[Customer Name]]," ",Table1[[#This Row],[Product Name]]," ",Table1[[#This Row],[Country]])</f>
        <v>Ted Dunlap Fellowes Internet Keyboard, Platinum United States</v>
      </c>
      <c r="AF310" s="10" t="str">
        <f>LEFT(Table1[[#This Row],[Product Name]],4)</f>
        <v>Fell</v>
      </c>
    </row>
    <row r="311" spans="1:32" ht="12.75" customHeight="1" x14ac:dyDescent="0.2">
      <c r="A311" s="18">
        <v>23105</v>
      </c>
      <c r="B311" s="25">
        <v>86124</v>
      </c>
      <c r="C311" s="10" t="s">
        <v>37</v>
      </c>
      <c r="D311" s="36">
        <v>0.02</v>
      </c>
      <c r="E311" s="28">
        <v>37.94</v>
      </c>
      <c r="F311" s="32">
        <v>5.08</v>
      </c>
      <c r="G311" s="25">
        <v>1085</v>
      </c>
      <c r="H311" s="10" t="s">
        <v>1194</v>
      </c>
      <c r="I311" s="10" t="s">
        <v>49</v>
      </c>
      <c r="J311" s="10" t="s">
        <v>28</v>
      </c>
      <c r="K311" s="10" t="s">
        <v>29</v>
      </c>
      <c r="L311" s="10" t="s">
        <v>93</v>
      </c>
      <c r="M311" s="10" t="s">
        <v>31</v>
      </c>
      <c r="N311" s="9" t="s">
        <v>892</v>
      </c>
      <c r="O311" s="22">
        <v>0.38</v>
      </c>
      <c r="P311" s="10" t="s">
        <v>33</v>
      </c>
      <c r="Q311" s="10" t="s">
        <v>53</v>
      </c>
      <c r="R311" s="10" t="s">
        <v>71</v>
      </c>
      <c r="S311" s="10" t="s">
        <v>1195</v>
      </c>
      <c r="T311" s="25">
        <v>11729</v>
      </c>
      <c r="U311" s="11">
        <v>42137</v>
      </c>
      <c r="V311" s="25">
        <f>YEAR(Table1[[#This Row],[Order Date]])</f>
        <v>2015</v>
      </c>
      <c r="W311" s="25">
        <f>MONTH(Table1[[#This Row],[Order Date]])</f>
        <v>5</v>
      </c>
      <c r="X311" s="25">
        <f>DAY(Table1[[#This Row],[Order Date]])</f>
        <v>13</v>
      </c>
      <c r="Y311" s="11">
        <v>42138</v>
      </c>
      <c r="Z311" s="25">
        <f>DATEDIF(Table1[[#This Row],[Order Date]],Table1[[#This Row],[Ship Date]],"D")</f>
        <v>1</v>
      </c>
      <c r="AA311" s="25">
        <v>206.517</v>
      </c>
      <c r="AB311" s="10">
        <v>8</v>
      </c>
      <c r="AC311" s="12">
        <v>299.3</v>
      </c>
      <c r="AD311" s="10" t="str">
        <f>IF(Table1[[#This Row],[Profit]]&gt;0,"Profit","loss")</f>
        <v>Profit</v>
      </c>
      <c r="AE311" s="10" t="str">
        <f>_xlfn.CONCAT(Table1[[#This Row],[Customer Name]]," ",Table1[[#This Row],[Product Name]]," ",Table1[[#This Row],[Country]])</f>
        <v>Ted Dunlap Snap-A-Way® Black Print Carbonless Ruled Speed Letter, Triplicate United States</v>
      </c>
      <c r="AF311" s="10" t="str">
        <f>LEFT(Table1[[#This Row],[Product Name]],4)</f>
        <v>Snap</v>
      </c>
    </row>
    <row r="312" spans="1:32" ht="12.75" customHeight="1" x14ac:dyDescent="0.2">
      <c r="A312" s="18">
        <v>23297</v>
      </c>
      <c r="B312" s="25">
        <v>86144</v>
      </c>
      <c r="C312" s="10" t="s">
        <v>37</v>
      </c>
      <c r="D312" s="36">
        <v>0</v>
      </c>
      <c r="E312" s="28">
        <v>8.6</v>
      </c>
      <c r="F312" s="32">
        <v>6.19</v>
      </c>
      <c r="G312" s="25">
        <v>1405</v>
      </c>
      <c r="H312" s="10" t="s">
        <v>1463</v>
      </c>
      <c r="I312" s="10" t="s">
        <v>49</v>
      </c>
      <c r="J312" s="10" t="s">
        <v>28</v>
      </c>
      <c r="K312" s="10" t="s">
        <v>29</v>
      </c>
      <c r="L312" s="10" t="s">
        <v>109</v>
      </c>
      <c r="M312" s="10" t="s">
        <v>59</v>
      </c>
      <c r="N312" s="9" t="s">
        <v>924</v>
      </c>
      <c r="O312" s="22">
        <v>0.38</v>
      </c>
      <c r="P312" s="10" t="s">
        <v>33</v>
      </c>
      <c r="Q312" s="10" t="s">
        <v>61</v>
      </c>
      <c r="R312" s="10" t="s">
        <v>300</v>
      </c>
      <c r="S312" s="10" t="s">
        <v>1464</v>
      </c>
      <c r="T312" s="25">
        <v>49017</v>
      </c>
      <c r="U312" s="11">
        <v>42019</v>
      </c>
      <c r="V312" s="25">
        <f>YEAR(Table1[[#This Row],[Order Date]])</f>
        <v>2015</v>
      </c>
      <c r="W312" s="25">
        <f>MONTH(Table1[[#This Row],[Order Date]])</f>
        <v>1</v>
      </c>
      <c r="X312" s="25">
        <f>DAY(Table1[[#This Row],[Order Date]])</f>
        <v>15</v>
      </c>
      <c r="Y312" s="11">
        <v>42019</v>
      </c>
      <c r="Z312" s="25">
        <f>DATEDIF(Table1[[#This Row],[Order Date]],Table1[[#This Row],[Ship Date]],"D")</f>
        <v>0</v>
      </c>
      <c r="AA312" s="25">
        <v>-33.211539999999999</v>
      </c>
      <c r="AB312" s="10">
        <v>12</v>
      </c>
      <c r="AC312" s="12">
        <v>111.97</v>
      </c>
      <c r="AD312" s="10" t="str">
        <f>IF(Table1[[#This Row],[Profit]]&gt;0,"Profit","loss")</f>
        <v>loss</v>
      </c>
      <c r="AE312" s="10" t="str">
        <f>_xlfn.CONCAT(Table1[[#This Row],[Customer Name]]," ",Table1[[#This Row],[Product Name]]," ",Table1[[#This Row],[Country]])</f>
        <v>Crystal Floyd Avery Printable Repositionable Plastic Tabs United States</v>
      </c>
      <c r="AF312" s="10" t="str">
        <f>LEFT(Table1[[#This Row],[Product Name]],4)</f>
        <v>Aver</v>
      </c>
    </row>
    <row r="313" spans="1:32" ht="12.75" customHeight="1" x14ac:dyDescent="0.2">
      <c r="A313" s="18">
        <v>24080</v>
      </c>
      <c r="B313" s="25">
        <v>86145</v>
      </c>
      <c r="C313" s="10" t="s">
        <v>56</v>
      </c>
      <c r="D313" s="36">
        <v>0.04</v>
      </c>
      <c r="E313" s="28">
        <v>30.73</v>
      </c>
      <c r="F313" s="32">
        <v>4</v>
      </c>
      <c r="G313" s="25">
        <v>1405</v>
      </c>
      <c r="H313" s="10" t="s">
        <v>1463</v>
      </c>
      <c r="I313" s="10" t="s">
        <v>49</v>
      </c>
      <c r="J313" s="10" t="s">
        <v>40</v>
      </c>
      <c r="K313" s="10" t="s">
        <v>77</v>
      </c>
      <c r="L313" s="10" t="s">
        <v>180</v>
      </c>
      <c r="M313" s="10" t="s">
        <v>59</v>
      </c>
      <c r="N313" s="9" t="s">
        <v>288</v>
      </c>
      <c r="O313" s="22">
        <v>0.75</v>
      </c>
      <c r="P313" s="10" t="s">
        <v>33</v>
      </c>
      <c r="Q313" s="10" t="s">
        <v>61</v>
      </c>
      <c r="R313" s="10" t="s">
        <v>300</v>
      </c>
      <c r="S313" s="10" t="s">
        <v>1464</v>
      </c>
      <c r="T313" s="25">
        <v>49017</v>
      </c>
      <c r="U313" s="11">
        <v>42025</v>
      </c>
      <c r="V313" s="25">
        <f>YEAR(Table1[[#This Row],[Order Date]])</f>
        <v>2015</v>
      </c>
      <c r="W313" s="25">
        <f>MONTH(Table1[[#This Row],[Order Date]])</f>
        <v>1</v>
      </c>
      <c r="X313" s="25">
        <f>DAY(Table1[[#This Row],[Order Date]])</f>
        <v>21</v>
      </c>
      <c r="Y313" s="11">
        <v>42026</v>
      </c>
      <c r="Z313" s="25">
        <f>DATEDIF(Table1[[#This Row],[Order Date]],Table1[[#This Row],[Ship Date]],"D")</f>
        <v>1</v>
      </c>
      <c r="AA313" s="25">
        <v>-20.79</v>
      </c>
      <c r="AB313" s="10">
        <v>12</v>
      </c>
      <c r="AC313" s="12">
        <v>355.21</v>
      </c>
      <c r="AD313" s="10" t="str">
        <f>IF(Table1[[#This Row],[Profit]]&gt;0,"Profit","loss")</f>
        <v>loss</v>
      </c>
      <c r="AE313" s="10" t="str">
        <f>_xlfn.CONCAT(Table1[[#This Row],[Customer Name]]," ",Table1[[#This Row],[Product Name]]," ",Table1[[#This Row],[Country]])</f>
        <v>Crystal Floyd Fellowes 17-key keypad for PS/2 interface United States</v>
      </c>
      <c r="AF313" s="10" t="str">
        <f>LEFT(Table1[[#This Row],[Product Name]],4)</f>
        <v>Fell</v>
      </c>
    </row>
    <row r="314" spans="1:32" ht="12.75" customHeight="1" x14ac:dyDescent="0.2">
      <c r="A314" s="18">
        <v>18054</v>
      </c>
      <c r="B314" s="25">
        <v>86153</v>
      </c>
      <c r="C314" s="10" t="s">
        <v>47</v>
      </c>
      <c r="D314" s="36">
        <v>7.0000000000000007E-2</v>
      </c>
      <c r="E314" s="28">
        <v>5.68</v>
      </c>
      <c r="F314" s="32">
        <v>1.39</v>
      </c>
      <c r="G314" s="25">
        <v>880</v>
      </c>
      <c r="H314" s="10" t="s">
        <v>997</v>
      </c>
      <c r="I314" s="10" t="s">
        <v>49</v>
      </c>
      <c r="J314" s="10" t="s">
        <v>58</v>
      </c>
      <c r="K314" s="10" t="s">
        <v>29</v>
      </c>
      <c r="L314" s="10" t="s">
        <v>69</v>
      </c>
      <c r="M314" s="10" t="s">
        <v>59</v>
      </c>
      <c r="N314" s="9" t="s">
        <v>998</v>
      </c>
      <c r="O314" s="22">
        <v>0.38</v>
      </c>
      <c r="P314" s="10" t="s">
        <v>33</v>
      </c>
      <c r="Q314" s="10" t="s">
        <v>34</v>
      </c>
      <c r="R314" s="10" t="s">
        <v>378</v>
      </c>
      <c r="S314" s="10" t="s">
        <v>999</v>
      </c>
      <c r="T314" s="25">
        <v>85254</v>
      </c>
      <c r="U314" s="11">
        <v>42088</v>
      </c>
      <c r="V314" s="25">
        <f>YEAR(Table1[[#This Row],[Order Date]])</f>
        <v>2015</v>
      </c>
      <c r="W314" s="25">
        <f>MONTH(Table1[[#This Row],[Order Date]])</f>
        <v>3</v>
      </c>
      <c r="X314" s="25">
        <f>DAY(Table1[[#This Row],[Order Date]])</f>
        <v>25</v>
      </c>
      <c r="Y314" s="11">
        <v>42090</v>
      </c>
      <c r="Z314" s="25">
        <f>DATEDIF(Table1[[#This Row],[Order Date]],Table1[[#This Row],[Ship Date]],"D")</f>
        <v>2</v>
      </c>
      <c r="AA314" s="25">
        <v>18.643799999999999</v>
      </c>
      <c r="AB314" s="10">
        <v>5</v>
      </c>
      <c r="AC314" s="12">
        <v>27.02</v>
      </c>
      <c r="AD314" s="10" t="str">
        <f>IF(Table1[[#This Row],[Profit]]&gt;0,"Profit","loss")</f>
        <v>Profit</v>
      </c>
      <c r="AE314" s="10" t="str">
        <f>_xlfn.CONCAT(Table1[[#This Row],[Customer Name]]," ",Table1[[#This Row],[Product Name]]," ",Table1[[#This Row],[Country]])</f>
        <v>Ellen Beck Staples Standard Envelopes United States</v>
      </c>
      <c r="AF314" s="10" t="str">
        <f>LEFT(Table1[[#This Row],[Product Name]],4)</f>
        <v>Stap</v>
      </c>
    </row>
    <row r="315" spans="1:32" ht="12.75" customHeight="1" x14ac:dyDescent="0.2">
      <c r="A315" s="18">
        <v>18055</v>
      </c>
      <c r="B315" s="25">
        <v>86153</v>
      </c>
      <c r="C315" s="10" t="s">
        <v>47</v>
      </c>
      <c r="D315" s="36">
        <v>0.06</v>
      </c>
      <c r="E315" s="28">
        <v>22.84</v>
      </c>
      <c r="F315" s="32">
        <v>11.54</v>
      </c>
      <c r="G315" s="25">
        <v>880</v>
      </c>
      <c r="H315" s="10" t="s">
        <v>997</v>
      </c>
      <c r="I315" s="10" t="s">
        <v>49</v>
      </c>
      <c r="J315" s="10" t="s">
        <v>58</v>
      </c>
      <c r="K315" s="10" t="s">
        <v>29</v>
      </c>
      <c r="L315" s="10" t="s">
        <v>93</v>
      </c>
      <c r="M315" s="10" t="s">
        <v>59</v>
      </c>
      <c r="N315" s="9" t="s">
        <v>227</v>
      </c>
      <c r="O315" s="22">
        <v>0.39</v>
      </c>
      <c r="P315" s="10" t="s">
        <v>33</v>
      </c>
      <c r="Q315" s="10" t="s">
        <v>34</v>
      </c>
      <c r="R315" s="10" t="s">
        <v>378</v>
      </c>
      <c r="S315" s="10" t="s">
        <v>999</v>
      </c>
      <c r="T315" s="25">
        <v>85254</v>
      </c>
      <c r="U315" s="11">
        <v>42088</v>
      </c>
      <c r="V315" s="25">
        <f>YEAR(Table1[[#This Row],[Order Date]])</f>
        <v>2015</v>
      </c>
      <c r="W315" s="25">
        <f>MONTH(Table1[[#This Row],[Order Date]])</f>
        <v>3</v>
      </c>
      <c r="X315" s="25">
        <f>DAY(Table1[[#This Row],[Order Date]])</f>
        <v>25</v>
      </c>
      <c r="Y315" s="11">
        <v>42090</v>
      </c>
      <c r="Z315" s="25">
        <f>DATEDIF(Table1[[#This Row],[Order Date]],Table1[[#This Row],[Ship Date]],"D")</f>
        <v>2</v>
      </c>
      <c r="AA315" s="25">
        <v>-31.24</v>
      </c>
      <c r="AB315" s="10">
        <v>1</v>
      </c>
      <c r="AC315" s="12">
        <v>27.67</v>
      </c>
      <c r="AD315" s="10" t="str">
        <f>IF(Table1[[#This Row],[Profit]]&gt;0,"Profit","loss")</f>
        <v>loss</v>
      </c>
      <c r="AE315" s="10" t="str">
        <f>_xlfn.CONCAT(Table1[[#This Row],[Customer Name]]," ",Table1[[#This Row],[Product Name]]," ",Table1[[#This Row],[Country]])</f>
        <v>Ellen Beck Xerox 1964 United States</v>
      </c>
      <c r="AF315" s="10" t="str">
        <f>LEFT(Table1[[#This Row],[Product Name]],4)</f>
        <v>Xero</v>
      </c>
    </row>
    <row r="316" spans="1:32" ht="12.75" customHeight="1" x14ac:dyDescent="0.2">
      <c r="A316" s="18">
        <v>18675</v>
      </c>
      <c r="B316" s="25">
        <v>86163</v>
      </c>
      <c r="C316" s="10" t="s">
        <v>47</v>
      </c>
      <c r="D316" s="36">
        <v>0.08</v>
      </c>
      <c r="E316" s="28">
        <v>6.48</v>
      </c>
      <c r="F316" s="32">
        <v>7.49</v>
      </c>
      <c r="G316" s="25">
        <v>2351</v>
      </c>
      <c r="H316" s="10" t="s">
        <v>2216</v>
      </c>
      <c r="I316" s="10" t="s">
        <v>49</v>
      </c>
      <c r="J316" s="10" t="s">
        <v>28</v>
      </c>
      <c r="K316" s="10" t="s">
        <v>29</v>
      </c>
      <c r="L316" s="10" t="s">
        <v>93</v>
      </c>
      <c r="M316" s="10" t="s">
        <v>59</v>
      </c>
      <c r="N316" s="9" t="s">
        <v>1950</v>
      </c>
      <c r="O316" s="22">
        <v>0.37</v>
      </c>
      <c r="P316" s="10" t="s">
        <v>33</v>
      </c>
      <c r="Q316" s="10" t="s">
        <v>53</v>
      </c>
      <c r="R316" s="10" t="s">
        <v>415</v>
      </c>
      <c r="S316" s="10" t="s">
        <v>2217</v>
      </c>
      <c r="T316" s="25">
        <v>21114</v>
      </c>
      <c r="U316" s="11">
        <v>42093</v>
      </c>
      <c r="V316" s="25">
        <f>YEAR(Table1[[#This Row],[Order Date]])</f>
        <v>2015</v>
      </c>
      <c r="W316" s="25">
        <f>MONTH(Table1[[#This Row],[Order Date]])</f>
        <v>3</v>
      </c>
      <c r="X316" s="25">
        <f>DAY(Table1[[#This Row],[Order Date]])</f>
        <v>30</v>
      </c>
      <c r="Y316" s="11">
        <v>42096</v>
      </c>
      <c r="Z316" s="25">
        <f>DATEDIF(Table1[[#This Row],[Order Date]],Table1[[#This Row],[Ship Date]],"D")</f>
        <v>3</v>
      </c>
      <c r="AA316" s="25">
        <v>-119.32</v>
      </c>
      <c r="AB316" s="10">
        <v>13</v>
      </c>
      <c r="AC316" s="12">
        <v>80.86</v>
      </c>
      <c r="AD316" s="10" t="str">
        <f>IF(Table1[[#This Row],[Profit]]&gt;0,"Profit","loss")</f>
        <v>loss</v>
      </c>
      <c r="AE316" s="10" t="str">
        <f>_xlfn.CONCAT(Table1[[#This Row],[Customer Name]]," ",Table1[[#This Row],[Product Name]]," ",Table1[[#This Row],[Country]])</f>
        <v>Faye Silver Xerox 220 United States</v>
      </c>
      <c r="AF316" s="10" t="str">
        <f>LEFT(Table1[[#This Row],[Product Name]],4)</f>
        <v>Xero</v>
      </c>
    </row>
    <row r="317" spans="1:32" ht="12.75" customHeight="1" x14ac:dyDescent="0.2">
      <c r="A317" s="18">
        <v>25338</v>
      </c>
      <c r="B317" s="25">
        <v>86164</v>
      </c>
      <c r="C317" s="10" t="s">
        <v>47</v>
      </c>
      <c r="D317" s="36">
        <v>0.04</v>
      </c>
      <c r="E317" s="28">
        <v>5.98</v>
      </c>
      <c r="F317" s="32">
        <v>0.96</v>
      </c>
      <c r="G317" s="25">
        <v>2353</v>
      </c>
      <c r="H317" s="10" t="s">
        <v>2222</v>
      </c>
      <c r="I317" s="10" t="s">
        <v>49</v>
      </c>
      <c r="J317" s="10" t="s">
        <v>28</v>
      </c>
      <c r="K317" s="10" t="s">
        <v>29</v>
      </c>
      <c r="L317" s="10" t="s">
        <v>30</v>
      </c>
      <c r="M317" s="10" t="s">
        <v>31</v>
      </c>
      <c r="N317" s="9" t="s">
        <v>1819</v>
      </c>
      <c r="O317" s="22">
        <v>0.6</v>
      </c>
      <c r="P317" s="10" t="s">
        <v>33</v>
      </c>
      <c r="Q317" s="10" t="s">
        <v>53</v>
      </c>
      <c r="R317" s="10" t="s">
        <v>415</v>
      </c>
      <c r="S317" s="10" t="s">
        <v>2223</v>
      </c>
      <c r="T317" s="25">
        <v>21040</v>
      </c>
      <c r="U317" s="11">
        <v>42123</v>
      </c>
      <c r="V317" s="25">
        <f>YEAR(Table1[[#This Row],[Order Date]])</f>
        <v>2015</v>
      </c>
      <c r="W317" s="25">
        <f>MONTH(Table1[[#This Row],[Order Date]])</f>
        <v>4</v>
      </c>
      <c r="X317" s="25">
        <f>DAY(Table1[[#This Row],[Order Date]])</f>
        <v>29</v>
      </c>
      <c r="Y317" s="11">
        <v>42124</v>
      </c>
      <c r="Z317" s="25">
        <f>DATEDIF(Table1[[#This Row],[Order Date]],Table1[[#This Row],[Ship Date]],"D")</f>
        <v>1</v>
      </c>
      <c r="AA317" s="25">
        <v>52.697600000000001</v>
      </c>
      <c r="AB317" s="10">
        <v>22</v>
      </c>
      <c r="AC317" s="12">
        <v>131.79</v>
      </c>
      <c r="AD317" s="10" t="str">
        <f>IF(Table1[[#This Row],[Profit]]&gt;0,"Profit","loss")</f>
        <v>Profit</v>
      </c>
      <c r="AE317" s="10" t="str">
        <f>_xlfn.CONCAT(Table1[[#This Row],[Customer Name]]," ",Table1[[#This Row],[Product Name]]," ",Table1[[#This Row],[Country]])</f>
        <v>Patrick Lowry Newell 315 United States</v>
      </c>
      <c r="AF317" s="10" t="str">
        <f>LEFT(Table1[[#This Row],[Product Name]],4)</f>
        <v>Newe</v>
      </c>
    </row>
    <row r="318" spans="1:32" ht="12.75" customHeight="1" x14ac:dyDescent="0.2">
      <c r="A318" s="18">
        <v>25339</v>
      </c>
      <c r="B318" s="25">
        <v>86164</v>
      </c>
      <c r="C318" s="10" t="s">
        <v>47</v>
      </c>
      <c r="D318" s="36">
        <v>0.01</v>
      </c>
      <c r="E318" s="28">
        <v>20.99</v>
      </c>
      <c r="F318" s="32">
        <v>0.99</v>
      </c>
      <c r="G318" s="25">
        <v>2353</v>
      </c>
      <c r="H318" s="10" t="s">
        <v>2222</v>
      </c>
      <c r="I318" s="10" t="s">
        <v>49</v>
      </c>
      <c r="J318" s="10" t="s">
        <v>28</v>
      </c>
      <c r="K318" s="10" t="s">
        <v>77</v>
      </c>
      <c r="L318" s="10" t="s">
        <v>78</v>
      </c>
      <c r="M318" s="10" t="s">
        <v>31</v>
      </c>
      <c r="N318" s="9" t="s">
        <v>596</v>
      </c>
      <c r="O318" s="22">
        <v>0.56999999999999995</v>
      </c>
      <c r="P318" s="10" t="s">
        <v>33</v>
      </c>
      <c r="Q318" s="10" t="s">
        <v>53</v>
      </c>
      <c r="R318" s="10" t="s">
        <v>415</v>
      </c>
      <c r="S318" s="10" t="s">
        <v>2223</v>
      </c>
      <c r="T318" s="25">
        <v>21040</v>
      </c>
      <c r="U318" s="11">
        <v>42123</v>
      </c>
      <c r="V318" s="25">
        <f>YEAR(Table1[[#This Row],[Order Date]])</f>
        <v>2015</v>
      </c>
      <c r="W318" s="25">
        <f>MONTH(Table1[[#This Row],[Order Date]])</f>
        <v>4</v>
      </c>
      <c r="X318" s="25">
        <f>DAY(Table1[[#This Row],[Order Date]])</f>
        <v>29</v>
      </c>
      <c r="Y318" s="11">
        <v>42124</v>
      </c>
      <c r="Z318" s="25">
        <f>DATEDIF(Table1[[#This Row],[Order Date]],Table1[[#This Row],[Ship Date]],"D")</f>
        <v>1</v>
      </c>
      <c r="AA318" s="25">
        <v>-78.194159999999982</v>
      </c>
      <c r="AB318" s="10">
        <v>2</v>
      </c>
      <c r="AC318" s="12">
        <v>35.33</v>
      </c>
      <c r="AD318" s="10" t="str">
        <f>IF(Table1[[#This Row],[Profit]]&gt;0,"Profit","loss")</f>
        <v>loss</v>
      </c>
      <c r="AE318" s="10" t="str">
        <f>_xlfn.CONCAT(Table1[[#This Row],[Customer Name]]," ",Table1[[#This Row],[Product Name]]," ",Table1[[#This Row],[Country]])</f>
        <v>Patrick Lowry Accessory25 United States</v>
      </c>
      <c r="AF318" s="10" t="str">
        <f>LEFT(Table1[[#This Row],[Product Name]],4)</f>
        <v>Acce</v>
      </c>
    </row>
    <row r="319" spans="1:32" ht="12.75" customHeight="1" x14ac:dyDescent="0.2">
      <c r="A319" s="18">
        <v>20904</v>
      </c>
      <c r="B319" s="25">
        <v>86165</v>
      </c>
      <c r="C319" s="10" t="s">
        <v>47</v>
      </c>
      <c r="D319" s="36">
        <v>0.06</v>
      </c>
      <c r="E319" s="28">
        <v>59.76</v>
      </c>
      <c r="F319" s="32">
        <v>9.7100000000000009</v>
      </c>
      <c r="G319" s="25">
        <v>2352</v>
      </c>
      <c r="H319" s="10" t="s">
        <v>2218</v>
      </c>
      <c r="I319" s="10" t="s">
        <v>49</v>
      </c>
      <c r="J319" s="10" t="s">
        <v>114</v>
      </c>
      <c r="K319" s="10" t="s">
        <v>29</v>
      </c>
      <c r="L319" s="10" t="s">
        <v>141</v>
      </c>
      <c r="M319" s="10" t="s">
        <v>59</v>
      </c>
      <c r="N319" s="9" t="s">
        <v>1028</v>
      </c>
      <c r="O319" s="22">
        <v>0.56999999999999995</v>
      </c>
      <c r="P319" s="10" t="s">
        <v>33</v>
      </c>
      <c r="Q319" s="10" t="s">
        <v>53</v>
      </c>
      <c r="R319" s="10" t="s">
        <v>415</v>
      </c>
      <c r="S319" s="10" t="s">
        <v>2219</v>
      </c>
      <c r="T319" s="25">
        <v>21501</v>
      </c>
      <c r="U319" s="11">
        <v>42175</v>
      </c>
      <c r="V319" s="25">
        <f>YEAR(Table1[[#This Row],[Order Date]])</f>
        <v>2015</v>
      </c>
      <c r="W319" s="25">
        <f>MONTH(Table1[[#This Row],[Order Date]])</f>
        <v>6</v>
      </c>
      <c r="X319" s="25">
        <f>DAY(Table1[[#This Row],[Order Date]])</f>
        <v>20</v>
      </c>
      <c r="Y319" s="11">
        <v>42178</v>
      </c>
      <c r="Z319" s="25">
        <f>DATEDIF(Table1[[#This Row],[Order Date]],Table1[[#This Row],[Ship Date]],"D")</f>
        <v>3</v>
      </c>
      <c r="AA319" s="25">
        <v>756.67470000000003</v>
      </c>
      <c r="AB319" s="10">
        <v>18</v>
      </c>
      <c r="AC319" s="12">
        <v>1096.6300000000001</v>
      </c>
      <c r="AD319" s="10" t="str">
        <f>IF(Table1[[#This Row],[Profit]]&gt;0,"Profit","loss")</f>
        <v>Profit</v>
      </c>
      <c r="AE319" s="10" t="str">
        <f>_xlfn.CONCAT(Table1[[#This Row],[Customer Name]]," ",Table1[[#This Row],[Product Name]]," ",Table1[[#This Row],[Country]])</f>
        <v>Kerry Beach Advantus 10-Drawer Portable Organizer, Chrome Metal Frame, Smoke Drawers United States</v>
      </c>
      <c r="AF319" s="10" t="str">
        <f>LEFT(Table1[[#This Row],[Product Name]],4)</f>
        <v>Adva</v>
      </c>
    </row>
    <row r="320" spans="1:32" ht="12.75" customHeight="1" x14ac:dyDescent="0.2">
      <c r="A320" s="18">
        <v>20905</v>
      </c>
      <c r="B320" s="25">
        <v>86165</v>
      </c>
      <c r="C320" s="10" t="s">
        <v>47</v>
      </c>
      <c r="D320" s="36">
        <v>7.0000000000000007E-2</v>
      </c>
      <c r="E320" s="28">
        <v>195.99</v>
      </c>
      <c r="F320" s="32">
        <v>4.2</v>
      </c>
      <c r="G320" s="25">
        <v>2352</v>
      </c>
      <c r="H320" s="10" t="s">
        <v>2218</v>
      </c>
      <c r="I320" s="10" t="s">
        <v>49</v>
      </c>
      <c r="J320" s="10" t="s">
        <v>114</v>
      </c>
      <c r="K320" s="10" t="s">
        <v>77</v>
      </c>
      <c r="L320" s="10" t="s">
        <v>78</v>
      </c>
      <c r="M320" s="10" t="s">
        <v>59</v>
      </c>
      <c r="N320" s="9" t="s">
        <v>2220</v>
      </c>
      <c r="O320" s="22">
        <v>0.56000000000000005</v>
      </c>
      <c r="P320" s="10" t="s">
        <v>33</v>
      </c>
      <c r="Q320" s="10" t="s">
        <v>53</v>
      </c>
      <c r="R320" s="10" t="s">
        <v>415</v>
      </c>
      <c r="S320" s="10" t="s">
        <v>2219</v>
      </c>
      <c r="T320" s="25">
        <v>21501</v>
      </c>
      <c r="U320" s="11">
        <v>42175</v>
      </c>
      <c r="V320" s="25">
        <f>YEAR(Table1[[#This Row],[Order Date]])</f>
        <v>2015</v>
      </c>
      <c r="W320" s="25">
        <f>MONTH(Table1[[#This Row],[Order Date]])</f>
        <v>6</v>
      </c>
      <c r="X320" s="25">
        <f>DAY(Table1[[#This Row],[Order Date]])</f>
        <v>20</v>
      </c>
      <c r="Y320" s="11">
        <v>42178</v>
      </c>
      <c r="Z320" s="25">
        <f>DATEDIF(Table1[[#This Row],[Order Date]],Table1[[#This Row],[Ship Date]],"D")</f>
        <v>3</v>
      </c>
      <c r="AA320" s="25">
        <v>-222.34299999999999</v>
      </c>
      <c r="AB320" s="10">
        <v>4</v>
      </c>
      <c r="AC320" s="12">
        <v>632.12</v>
      </c>
      <c r="AD320" s="10" t="str">
        <f>IF(Table1[[#This Row],[Profit]]&gt;0,"Profit","loss")</f>
        <v>loss</v>
      </c>
      <c r="AE320" s="10" t="str">
        <f>_xlfn.CONCAT(Table1[[#This Row],[Customer Name]]," ",Table1[[#This Row],[Product Name]]," ",Table1[[#This Row],[Country]])</f>
        <v>Kerry Beach T65 United States</v>
      </c>
      <c r="AF320" s="10" t="str">
        <f>LEFT(Table1[[#This Row],[Product Name]],4)</f>
        <v>T65</v>
      </c>
    </row>
    <row r="321" spans="1:32" ht="12.75" customHeight="1" x14ac:dyDescent="0.2">
      <c r="A321" s="18">
        <v>19270</v>
      </c>
      <c r="B321" s="25">
        <v>86166</v>
      </c>
      <c r="C321" s="10" t="s">
        <v>37</v>
      </c>
      <c r="D321" s="36">
        <v>0.09</v>
      </c>
      <c r="E321" s="28">
        <v>71.37</v>
      </c>
      <c r="F321" s="32">
        <v>69</v>
      </c>
      <c r="G321" s="25">
        <v>2352</v>
      </c>
      <c r="H321" s="10" t="s">
        <v>2218</v>
      </c>
      <c r="I321" s="10" t="s">
        <v>49</v>
      </c>
      <c r="J321" s="10" t="s">
        <v>40</v>
      </c>
      <c r="K321" s="10" t="s">
        <v>41</v>
      </c>
      <c r="L321" s="10" t="s">
        <v>152</v>
      </c>
      <c r="M321" s="10" t="s">
        <v>236</v>
      </c>
      <c r="N321" s="9" t="s">
        <v>2221</v>
      </c>
      <c r="O321" s="22">
        <v>0.68</v>
      </c>
      <c r="P321" s="10" t="s">
        <v>33</v>
      </c>
      <c r="Q321" s="10" t="s">
        <v>53</v>
      </c>
      <c r="R321" s="10" t="s">
        <v>415</v>
      </c>
      <c r="S321" s="10" t="s">
        <v>2219</v>
      </c>
      <c r="T321" s="25">
        <v>21501</v>
      </c>
      <c r="U321" s="11">
        <v>42178</v>
      </c>
      <c r="V321" s="25">
        <f>YEAR(Table1[[#This Row],[Order Date]])</f>
        <v>2015</v>
      </c>
      <c r="W321" s="25">
        <f>MONTH(Table1[[#This Row],[Order Date]])</f>
        <v>6</v>
      </c>
      <c r="X321" s="25">
        <f>DAY(Table1[[#This Row],[Order Date]])</f>
        <v>23</v>
      </c>
      <c r="Y321" s="11">
        <v>42179</v>
      </c>
      <c r="Z321" s="25">
        <f>DATEDIF(Table1[[#This Row],[Order Date]],Table1[[#This Row],[Ship Date]],"D")</f>
        <v>1</v>
      </c>
      <c r="AA321" s="25">
        <v>-1537.1356000000003</v>
      </c>
      <c r="AB321" s="10">
        <v>19</v>
      </c>
      <c r="AC321" s="12">
        <v>1302.98</v>
      </c>
      <c r="AD321" s="10" t="str">
        <f>IF(Table1[[#This Row],[Profit]]&gt;0,"Profit","loss")</f>
        <v>loss</v>
      </c>
      <c r="AE321" s="10" t="str">
        <f>_xlfn.CONCAT(Table1[[#This Row],[Customer Name]]," ",Table1[[#This Row],[Product Name]]," ",Table1[[#This Row],[Country]])</f>
        <v>Kerry Beach Lesro Sheffield Collection Coffee Table, End Table, Center Table, Corner Table United States</v>
      </c>
      <c r="AF321" s="10" t="str">
        <f>LEFT(Table1[[#This Row],[Product Name]],4)</f>
        <v>Lesr</v>
      </c>
    </row>
    <row r="322" spans="1:32" ht="12.75" customHeight="1" x14ac:dyDescent="0.2">
      <c r="A322" s="18">
        <v>25093</v>
      </c>
      <c r="B322" s="25">
        <v>86173</v>
      </c>
      <c r="C322" s="10" t="s">
        <v>56</v>
      </c>
      <c r="D322" s="36">
        <v>0</v>
      </c>
      <c r="E322" s="28">
        <v>170.98</v>
      </c>
      <c r="F322" s="32">
        <v>35.89</v>
      </c>
      <c r="G322" s="25">
        <v>970</v>
      </c>
      <c r="H322" s="10" t="s">
        <v>1080</v>
      </c>
      <c r="I322" s="10" t="s">
        <v>39</v>
      </c>
      <c r="J322" s="10" t="s">
        <v>114</v>
      </c>
      <c r="K322" s="10" t="s">
        <v>41</v>
      </c>
      <c r="L322" s="10" t="s">
        <v>191</v>
      </c>
      <c r="M322" s="10" t="s">
        <v>121</v>
      </c>
      <c r="N322" s="9" t="s">
        <v>1047</v>
      </c>
      <c r="O322" s="22">
        <v>0.66</v>
      </c>
      <c r="P322" s="10" t="s">
        <v>33</v>
      </c>
      <c r="Q322" s="10" t="s">
        <v>136</v>
      </c>
      <c r="R322" s="10" t="s">
        <v>137</v>
      </c>
      <c r="S322" s="10" t="s">
        <v>799</v>
      </c>
      <c r="T322" s="25">
        <v>24281</v>
      </c>
      <c r="U322" s="11">
        <v>42114</v>
      </c>
      <c r="V322" s="25">
        <f>YEAR(Table1[[#This Row],[Order Date]])</f>
        <v>2015</v>
      </c>
      <c r="W322" s="25">
        <f>MONTH(Table1[[#This Row],[Order Date]])</f>
        <v>4</v>
      </c>
      <c r="X322" s="25">
        <f>DAY(Table1[[#This Row],[Order Date]])</f>
        <v>20</v>
      </c>
      <c r="Y322" s="11">
        <v>42115</v>
      </c>
      <c r="Z322" s="25">
        <f>DATEDIF(Table1[[#This Row],[Order Date]],Table1[[#This Row],[Ship Date]],"D")</f>
        <v>1</v>
      </c>
      <c r="AA322" s="25">
        <v>-102.66200000000001</v>
      </c>
      <c r="AB322" s="10">
        <v>8</v>
      </c>
      <c r="AC322" s="12">
        <v>1452.18</v>
      </c>
      <c r="AD322" s="10" t="str">
        <f>IF(Table1[[#This Row],[Profit]]&gt;0,"Profit","loss")</f>
        <v>loss</v>
      </c>
      <c r="AE322" s="10" t="str">
        <f>_xlfn.CONCAT(Table1[[#This Row],[Customer Name]]," ",Table1[[#This Row],[Product Name]]," ",Table1[[#This Row],[Country]])</f>
        <v>Lynn Payne Rush Hierlooms Collection 1" Thick Stackable Bookcases United States</v>
      </c>
      <c r="AF322" s="10" t="str">
        <f>LEFT(Table1[[#This Row],[Product Name]],4)</f>
        <v>Rush</v>
      </c>
    </row>
    <row r="323" spans="1:32" ht="12.75" customHeight="1" x14ac:dyDescent="0.2">
      <c r="A323" s="18">
        <v>18061</v>
      </c>
      <c r="B323" s="25">
        <v>86181</v>
      </c>
      <c r="C323" s="10" t="s">
        <v>106</v>
      </c>
      <c r="D323" s="36">
        <v>0</v>
      </c>
      <c r="E323" s="28">
        <v>85.99</v>
      </c>
      <c r="F323" s="32">
        <v>0.99</v>
      </c>
      <c r="G323" s="25">
        <v>1505</v>
      </c>
      <c r="H323" s="10" t="s">
        <v>1543</v>
      </c>
      <c r="I323" s="10" t="s">
        <v>49</v>
      </c>
      <c r="J323" s="10" t="s">
        <v>58</v>
      </c>
      <c r="K323" s="10" t="s">
        <v>77</v>
      </c>
      <c r="L323" s="10" t="s">
        <v>78</v>
      </c>
      <c r="M323" s="10" t="s">
        <v>31</v>
      </c>
      <c r="N323" s="9" t="s">
        <v>482</v>
      </c>
      <c r="O323" s="22">
        <v>0.85</v>
      </c>
      <c r="P323" s="10" t="s">
        <v>33</v>
      </c>
      <c r="Q323" s="10" t="s">
        <v>61</v>
      </c>
      <c r="R323" s="10" t="s">
        <v>130</v>
      </c>
      <c r="S323" s="10" t="s">
        <v>1544</v>
      </c>
      <c r="T323" s="25">
        <v>77840</v>
      </c>
      <c r="U323" s="11">
        <v>42168</v>
      </c>
      <c r="V323" s="25">
        <f>YEAR(Table1[[#This Row],[Order Date]])</f>
        <v>2015</v>
      </c>
      <c r="W323" s="25">
        <f>MONTH(Table1[[#This Row],[Order Date]])</f>
        <v>6</v>
      </c>
      <c r="X323" s="25">
        <f>DAY(Table1[[#This Row],[Order Date]])</f>
        <v>13</v>
      </c>
      <c r="Y323" s="11">
        <v>42173</v>
      </c>
      <c r="Z323" s="25">
        <f>DATEDIF(Table1[[#This Row],[Order Date]],Table1[[#This Row],[Ship Date]],"D")</f>
        <v>5</v>
      </c>
      <c r="AA323" s="25">
        <v>-138.03680000000003</v>
      </c>
      <c r="AB323" s="10">
        <v>6</v>
      </c>
      <c r="AC323" s="12">
        <v>464.86</v>
      </c>
      <c r="AD323" s="10" t="str">
        <f>IF(Table1[[#This Row],[Profit]]&gt;0,"Profit","loss")</f>
        <v>loss</v>
      </c>
      <c r="AE323" s="10" t="str">
        <f>_xlfn.CONCAT(Table1[[#This Row],[Customer Name]]," ",Table1[[#This Row],[Product Name]]," ",Table1[[#This Row],[Country]])</f>
        <v>Kay Schultz Accessory4 United States</v>
      </c>
      <c r="AF323" s="10" t="str">
        <f>LEFT(Table1[[#This Row],[Product Name]],4)</f>
        <v>Acce</v>
      </c>
    </row>
    <row r="324" spans="1:32" ht="12.75" customHeight="1" x14ac:dyDescent="0.2">
      <c r="A324" s="18">
        <v>21323</v>
      </c>
      <c r="B324" s="25">
        <v>86184</v>
      </c>
      <c r="C324" s="10" t="s">
        <v>56</v>
      </c>
      <c r="D324" s="36">
        <v>0.01</v>
      </c>
      <c r="E324" s="28">
        <v>220.98</v>
      </c>
      <c r="F324" s="32">
        <v>64.66</v>
      </c>
      <c r="G324" s="25">
        <v>2745</v>
      </c>
      <c r="H324" s="10" t="s">
        <v>2525</v>
      </c>
      <c r="I324" s="10" t="s">
        <v>39</v>
      </c>
      <c r="J324" s="10" t="s">
        <v>28</v>
      </c>
      <c r="K324" s="10" t="s">
        <v>41</v>
      </c>
      <c r="L324" s="10" t="s">
        <v>191</v>
      </c>
      <c r="M324" s="10" t="s">
        <v>121</v>
      </c>
      <c r="N324" s="9" t="s">
        <v>2526</v>
      </c>
      <c r="O324" s="22">
        <v>0.62</v>
      </c>
      <c r="P324" s="10" t="s">
        <v>33</v>
      </c>
      <c r="Q324" s="10" t="s">
        <v>34</v>
      </c>
      <c r="R324" s="10" t="s">
        <v>378</v>
      </c>
      <c r="S324" s="10" t="s">
        <v>2527</v>
      </c>
      <c r="T324" s="25">
        <v>85224</v>
      </c>
      <c r="U324" s="11">
        <v>42081</v>
      </c>
      <c r="V324" s="25">
        <f>YEAR(Table1[[#This Row],[Order Date]])</f>
        <v>2015</v>
      </c>
      <c r="W324" s="25">
        <f>MONTH(Table1[[#This Row],[Order Date]])</f>
        <v>3</v>
      </c>
      <c r="X324" s="25">
        <f>DAY(Table1[[#This Row],[Order Date]])</f>
        <v>18</v>
      </c>
      <c r="Y324" s="11">
        <v>42082</v>
      </c>
      <c r="Z324" s="25">
        <f>DATEDIF(Table1[[#This Row],[Order Date]],Table1[[#This Row],[Ship Date]],"D")</f>
        <v>1</v>
      </c>
      <c r="AA324" s="25">
        <v>1049.03</v>
      </c>
      <c r="AB324" s="10">
        <v>11</v>
      </c>
      <c r="AC324" s="12">
        <v>2591.09</v>
      </c>
      <c r="AD324" s="10" t="str">
        <f>IF(Table1[[#This Row],[Profit]]&gt;0,"Profit","loss")</f>
        <v>Profit</v>
      </c>
      <c r="AE324" s="10" t="str">
        <f>_xlfn.CONCAT(Table1[[#This Row],[Customer Name]]," ",Table1[[#This Row],[Product Name]]," ",Table1[[#This Row],[Country]])</f>
        <v>Arnold Gay Bush Cubix Collection Bookcases, Fully Assembled United States</v>
      </c>
      <c r="AF324" s="10" t="str">
        <f>LEFT(Table1[[#This Row],[Product Name]],4)</f>
        <v>Bush</v>
      </c>
    </row>
    <row r="325" spans="1:32" ht="12.75" customHeight="1" x14ac:dyDescent="0.2">
      <c r="A325" s="18">
        <v>20368</v>
      </c>
      <c r="B325" s="25">
        <v>86189</v>
      </c>
      <c r="C325" s="10" t="s">
        <v>56</v>
      </c>
      <c r="D325" s="36">
        <v>0</v>
      </c>
      <c r="E325" s="28">
        <v>6.88</v>
      </c>
      <c r="F325" s="32">
        <v>2</v>
      </c>
      <c r="G325" s="25">
        <v>556</v>
      </c>
      <c r="H325" s="10" t="s">
        <v>666</v>
      </c>
      <c r="I325" s="10" t="s">
        <v>27</v>
      </c>
      <c r="J325" s="10" t="s">
        <v>40</v>
      </c>
      <c r="K325" s="10" t="s">
        <v>29</v>
      </c>
      <c r="L325" s="10" t="s">
        <v>93</v>
      </c>
      <c r="M325" s="10" t="s">
        <v>31</v>
      </c>
      <c r="N325" s="9" t="s">
        <v>662</v>
      </c>
      <c r="O325" s="22">
        <v>0.39</v>
      </c>
      <c r="P325" s="10" t="s">
        <v>33</v>
      </c>
      <c r="Q325" s="10" t="s">
        <v>34</v>
      </c>
      <c r="R325" s="10" t="s">
        <v>212</v>
      </c>
      <c r="S325" s="10" t="s">
        <v>667</v>
      </c>
      <c r="T325" s="25">
        <v>84604</v>
      </c>
      <c r="U325" s="11">
        <v>42032</v>
      </c>
      <c r="V325" s="25">
        <f>YEAR(Table1[[#This Row],[Order Date]])</f>
        <v>2015</v>
      </c>
      <c r="W325" s="25">
        <f>MONTH(Table1[[#This Row],[Order Date]])</f>
        <v>1</v>
      </c>
      <c r="X325" s="25">
        <f>DAY(Table1[[#This Row],[Order Date]])</f>
        <v>28</v>
      </c>
      <c r="Y325" s="11">
        <v>42033</v>
      </c>
      <c r="Z325" s="25">
        <f>DATEDIF(Table1[[#This Row],[Order Date]],Table1[[#This Row],[Ship Date]],"D")</f>
        <v>1</v>
      </c>
      <c r="AA325" s="25">
        <v>46.147199999999991</v>
      </c>
      <c r="AB325" s="10">
        <v>9</v>
      </c>
      <c r="AC325" s="12">
        <v>66.88</v>
      </c>
      <c r="AD325" s="10" t="str">
        <f>IF(Table1[[#This Row],[Profit]]&gt;0,"Profit","loss")</f>
        <v>Profit</v>
      </c>
      <c r="AE325" s="10" t="str">
        <f>_xlfn.CONCAT(Table1[[#This Row],[Customer Name]]," ",Table1[[#This Row],[Product Name]]," ",Table1[[#This Row],[Country]])</f>
        <v>Kristina Sanders Adams Phone Message Book, 200 Message Capacity, 8 1/16” x 11” United States</v>
      </c>
      <c r="AF325" s="10" t="str">
        <f>LEFT(Table1[[#This Row],[Product Name]],4)</f>
        <v>Adam</v>
      </c>
    </row>
    <row r="326" spans="1:32" ht="12.75" customHeight="1" x14ac:dyDescent="0.2">
      <c r="A326" s="18">
        <v>20369</v>
      </c>
      <c r="B326" s="25">
        <v>86189</v>
      </c>
      <c r="C326" s="10" t="s">
        <v>56</v>
      </c>
      <c r="D326" s="36">
        <v>0.03</v>
      </c>
      <c r="E326" s="28">
        <v>32.479999999999997</v>
      </c>
      <c r="F326" s="32">
        <v>35</v>
      </c>
      <c r="G326" s="25">
        <v>556</v>
      </c>
      <c r="H326" s="10" t="s">
        <v>666</v>
      </c>
      <c r="I326" s="10" t="s">
        <v>27</v>
      </c>
      <c r="J326" s="10" t="s">
        <v>40</v>
      </c>
      <c r="K326" s="10" t="s">
        <v>29</v>
      </c>
      <c r="L326" s="10" t="s">
        <v>141</v>
      </c>
      <c r="M326" s="10" t="s">
        <v>236</v>
      </c>
      <c r="N326" s="9" t="s">
        <v>668</v>
      </c>
      <c r="O326" s="22">
        <v>0.81</v>
      </c>
      <c r="P326" s="10" t="s">
        <v>33</v>
      </c>
      <c r="Q326" s="10" t="s">
        <v>34</v>
      </c>
      <c r="R326" s="10" t="s">
        <v>212</v>
      </c>
      <c r="S326" s="10" t="s">
        <v>667</v>
      </c>
      <c r="T326" s="25">
        <v>84604</v>
      </c>
      <c r="U326" s="11">
        <v>42032</v>
      </c>
      <c r="V326" s="25">
        <f>YEAR(Table1[[#This Row],[Order Date]])</f>
        <v>2015</v>
      </c>
      <c r="W326" s="25">
        <f>MONTH(Table1[[#This Row],[Order Date]])</f>
        <v>1</v>
      </c>
      <c r="X326" s="25">
        <f>DAY(Table1[[#This Row],[Order Date]])</f>
        <v>28</v>
      </c>
      <c r="Y326" s="11">
        <v>42032</v>
      </c>
      <c r="Z326" s="25">
        <f>DATEDIF(Table1[[#This Row],[Order Date]],Table1[[#This Row],[Ship Date]],"D")</f>
        <v>0</v>
      </c>
      <c r="AA326" s="25">
        <v>-1116.3348000000001</v>
      </c>
      <c r="AB326" s="10">
        <v>8</v>
      </c>
      <c r="AC326" s="12">
        <v>274.91000000000003</v>
      </c>
      <c r="AD326" s="10" t="str">
        <f>IF(Table1[[#This Row],[Profit]]&gt;0,"Profit","loss")</f>
        <v>loss</v>
      </c>
      <c r="AE326" s="10" t="str">
        <f>_xlfn.CONCAT(Table1[[#This Row],[Customer Name]]," ",Table1[[#This Row],[Product Name]]," ",Table1[[#This Row],[Country]])</f>
        <v>Kristina Sanders Fellowes Neat Ideas® Storage Cubes United States</v>
      </c>
      <c r="AF326" s="10" t="str">
        <f>LEFT(Table1[[#This Row],[Product Name]],4)</f>
        <v>Fell</v>
      </c>
    </row>
    <row r="327" spans="1:32" ht="12.75" customHeight="1" x14ac:dyDescent="0.2">
      <c r="A327" s="18">
        <v>18349</v>
      </c>
      <c r="B327" s="25">
        <v>86190</v>
      </c>
      <c r="C327" s="10" t="s">
        <v>37</v>
      </c>
      <c r="D327" s="36">
        <v>7.0000000000000007E-2</v>
      </c>
      <c r="E327" s="28">
        <v>2036.48</v>
      </c>
      <c r="F327" s="32">
        <v>14.7</v>
      </c>
      <c r="G327" s="25">
        <v>555</v>
      </c>
      <c r="H327" s="10" t="s">
        <v>664</v>
      </c>
      <c r="I327" s="10" t="s">
        <v>39</v>
      </c>
      <c r="J327" s="10" t="s">
        <v>28</v>
      </c>
      <c r="K327" s="10" t="s">
        <v>77</v>
      </c>
      <c r="L327" s="10" t="s">
        <v>85</v>
      </c>
      <c r="M327" s="10" t="s">
        <v>43</v>
      </c>
      <c r="N327" s="9" t="s">
        <v>633</v>
      </c>
      <c r="O327" s="22">
        <v>0.55000000000000004</v>
      </c>
      <c r="P327" s="10" t="s">
        <v>33</v>
      </c>
      <c r="Q327" s="10" t="s">
        <v>34</v>
      </c>
      <c r="R327" s="10" t="s">
        <v>212</v>
      </c>
      <c r="S327" s="10" t="s">
        <v>665</v>
      </c>
      <c r="T327" s="25">
        <v>84062</v>
      </c>
      <c r="U327" s="11">
        <v>42056</v>
      </c>
      <c r="V327" s="25">
        <f>YEAR(Table1[[#This Row],[Order Date]])</f>
        <v>2015</v>
      </c>
      <c r="W327" s="25">
        <f>MONTH(Table1[[#This Row],[Order Date]])</f>
        <v>2</v>
      </c>
      <c r="X327" s="25">
        <f>DAY(Table1[[#This Row],[Order Date]])</f>
        <v>21</v>
      </c>
      <c r="Y327" s="11">
        <v>42056</v>
      </c>
      <c r="Z327" s="25">
        <f>DATEDIF(Table1[[#This Row],[Order Date]],Table1[[#This Row],[Ship Date]],"D")</f>
        <v>0</v>
      </c>
      <c r="AA327" s="25">
        <v>6028.41</v>
      </c>
      <c r="AB327" s="10">
        <v>6</v>
      </c>
      <c r="AC327" s="12">
        <v>10331.09</v>
      </c>
      <c r="AD327" s="10" t="str">
        <f>IF(Table1[[#This Row],[Profit]]&gt;0,"Profit","loss")</f>
        <v>Profit</v>
      </c>
      <c r="AE327" s="10" t="str">
        <f>_xlfn.CONCAT(Table1[[#This Row],[Customer Name]]," ",Table1[[#This Row],[Product Name]]," ",Table1[[#This Row],[Country]])</f>
        <v>Walter Young Lexmark 4227 Plus Dot Matrix Printer United States</v>
      </c>
      <c r="AF327" s="10" t="str">
        <f>LEFT(Table1[[#This Row],[Product Name]],4)</f>
        <v>Lexm</v>
      </c>
    </row>
    <row r="328" spans="1:32" ht="12.75" customHeight="1" x14ac:dyDescent="0.2">
      <c r="A328" s="18">
        <v>19115</v>
      </c>
      <c r="B328" s="25">
        <v>86191</v>
      </c>
      <c r="C328" s="10" t="s">
        <v>106</v>
      </c>
      <c r="D328" s="36">
        <v>0.01</v>
      </c>
      <c r="E328" s="28">
        <v>4.9800000000000004</v>
      </c>
      <c r="F328" s="32">
        <v>7.44</v>
      </c>
      <c r="G328" s="25">
        <v>555</v>
      </c>
      <c r="H328" s="10" t="s">
        <v>664</v>
      </c>
      <c r="I328" s="10" t="s">
        <v>49</v>
      </c>
      <c r="J328" s="10" t="s">
        <v>28</v>
      </c>
      <c r="K328" s="10" t="s">
        <v>29</v>
      </c>
      <c r="L328" s="10" t="s">
        <v>93</v>
      </c>
      <c r="M328" s="10" t="s">
        <v>59</v>
      </c>
      <c r="N328" s="9" t="s">
        <v>384</v>
      </c>
      <c r="O328" s="22">
        <v>0.36</v>
      </c>
      <c r="P328" s="10" t="s">
        <v>33</v>
      </c>
      <c r="Q328" s="10" t="s">
        <v>34</v>
      </c>
      <c r="R328" s="10" t="s">
        <v>212</v>
      </c>
      <c r="S328" s="10" t="s">
        <v>665</v>
      </c>
      <c r="T328" s="25">
        <v>84062</v>
      </c>
      <c r="U328" s="11">
        <v>42109</v>
      </c>
      <c r="V328" s="25">
        <f>YEAR(Table1[[#This Row],[Order Date]])</f>
        <v>2015</v>
      </c>
      <c r="W328" s="25">
        <f>MONTH(Table1[[#This Row],[Order Date]])</f>
        <v>4</v>
      </c>
      <c r="X328" s="25">
        <f>DAY(Table1[[#This Row],[Order Date]])</f>
        <v>15</v>
      </c>
      <c r="Y328" s="11">
        <v>42118</v>
      </c>
      <c r="Z328" s="25">
        <f>DATEDIF(Table1[[#This Row],[Order Date]],Table1[[#This Row],[Ship Date]],"D")</f>
        <v>9</v>
      </c>
      <c r="AA328" s="25">
        <v>-161.6328</v>
      </c>
      <c r="AB328" s="10">
        <v>16</v>
      </c>
      <c r="AC328" s="12">
        <v>83.86</v>
      </c>
      <c r="AD328" s="10" t="str">
        <f>IF(Table1[[#This Row],[Profit]]&gt;0,"Profit","loss")</f>
        <v>loss</v>
      </c>
      <c r="AE328" s="10" t="str">
        <f>_xlfn.CONCAT(Table1[[#This Row],[Customer Name]]," ",Table1[[#This Row],[Product Name]]," ",Table1[[#This Row],[Country]])</f>
        <v>Walter Young Xerox 1922 United States</v>
      </c>
      <c r="AF328" s="10" t="str">
        <f>LEFT(Table1[[#This Row],[Product Name]],4)</f>
        <v>Xero</v>
      </c>
    </row>
    <row r="329" spans="1:32" ht="12.75" customHeight="1" x14ac:dyDescent="0.2">
      <c r="A329" s="18">
        <v>18064</v>
      </c>
      <c r="B329" s="25">
        <v>86192</v>
      </c>
      <c r="C329" s="10" t="s">
        <v>56</v>
      </c>
      <c r="D329" s="36">
        <v>0.08</v>
      </c>
      <c r="E329" s="28">
        <v>124.49</v>
      </c>
      <c r="F329" s="32">
        <v>51.94</v>
      </c>
      <c r="G329" s="25">
        <v>555</v>
      </c>
      <c r="H329" s="10" t="s">
        <v>664</v>
      </c>
      <c r="I329" s="10" t="s">
        <v>39</v>
      </c>
      <c r="J329" s="10" t="s">
        <v>28</v>
      </c>
      <c r="K329" s="10" t="s">
        <v>41</v>
      </c>
      <c r="L329" s="10" t="s">
        <v>152</v>
      </c>
      <c r="M329" s="10" t="s">
        <v>121</v>
      </c>
      <c r="N329" s="9" t="s">
        <v>462</v>
      </c>
      <c r="O329" s="22">
        <v>0.63</v>
      </c>
      <c r="P329" s="10" t="s">
        <v>33</v>
      </c>
      <c r="Q329" s="10" t="s">
        <v>34</v>
      </c>
      <c r="R329" s="10" t="s">
        <v>212</v>
      </c>
      <c r="S329" s="10" t="s">
        <v>665</v>
      </c>
      <c r="T329" s="25">
        <v>84062</v>
      </c>
      <c r="U329" s="11">
        <v>42173</v>
      </c>
      <c r="V329" s="25">
        <f>YEAR(Table1[[#This Row],[Order Date]])</f>
        <v>2015</v>
      </c>
      <c r="W329" s="25">
        <f>MONTH(Table1[[#This Row],[Order Date]])</f>
        <v>6</v>
      </c>
      <c r="X329" s="25">
        <f>DAY(Table1[[#This Row],[Order Date]])</f>
        <v>18</v>
      </c>
      <c r="Y329" s="11">
        <v>42174</v>
      </c>
      <c r="Z329" s="25">
        <f>DATEDIF(Table1[[#This Row],[Order Date]],Table1[[#This Row],[Ship Date]],"D")</f>
        <v>1</v>
      </c>
      <c r="AA329" s="25">
        <v>-250.19</v>
      </c>
      <c r="AB329" s="10">
        <v>14</v>
      </c>
      <c r="AC329" s="12">
        <v>1707.84</v>
      </c>
      <c r="AD329" s="10" t="str">
        <f>IF(Table1[[#This Row],[Profit]]&gt;0,"Profit","loss")</f>
        <v>loss</v>
      </c>
      <c r="AE329" s="10" t="str">
        <f>_xlfn.CONCAT(Table1[[#This Row],[Customer Name]]," ",Table1[[#This Row],[Product Name]]," ",Table1[[#This Row],[Country]])</f>
        <v>Walter Young Bevis 36 x 72 Conference Tables United States</v>
      </c>
      <c r="AF329" s="10" t="str">
        <f>LEFT(Table1[[#This Row],[Product Name]],4)</f>
        <v>Bevi</v>
      </c>
    </row>
    <row r="330" spans="1:32" ht="12.75" customHeight="1" x14ac:dyDescent="0.2">
      <c r="A330" s="18">
        <v>20357</v>
      </c>
      <c r="B330" s="25">
        <v>86220</v>
      </c>
      <c r="C330" s="10" t="s">
        <v>47</v>
      </c>
      <c r="D330" s="36">
        <v>0.09</v>
      </c>
      <c r="E330" s="28">
        <v>207.48</v>
      </c>
      <c r="F330" s="32">
        <v>0.99</v>
      </c>
      <c r="G330" s="25">
        <v>3095</v>
      </c>
      <c r="H330" s="10" t="s">
        <v>2787</v>
      </c>
      <c r="I330" s="10" t="s">
        <v>49</v>
      </c>
      <c r="J330" s="10" t="s">
        <v>114</v>
      </c>
      <c r="K330" s="10" t="s">
        <v>29</v>
      </c>
      <c r="L330" s="10" t="s">
        <v>257</v>
      </c>
      <c r="M330" s="10" t="s">
        <v>59</v>
      </c>
      <c r="N330" s="9" t="s">
        <v>2143</v>
      </c>
      <c r="O330" s="22">
        <v>0.55000000000000004</v>
      </c>
      <c r="P330" s="10" t="s">
        <v>33</v>
      </c>
      <c r="Q330" s="10" t="s">
        <v>53</v>
      </c>
      <c r="R330" s="10" t="s">
        <v>154</v>
      </c>
      <c r="S330" s="10" t="s">
        <v>2788</v>
      </c>
      <c r="T330" s="25">
        <v>45011</v>
      </c>
      <c r="U330" s="11">
        <v>42023</v>
      </c>
      <c r="V330" s="25">
        <f>YEAR(Table1[[#This Row],[Order Date]])</f>
        <v>2015</v>
      </c>
      <c r="W330" s="25">
        <f>MONTH(Table1[[#This Row],[Order Date]])</f>
        <v>1</v>
      </c>
      <c r="X330" s="25">
        <f>DAY(Table1[[#This Row],[Order Date]])</f>
        <v>19</v>
      </c>
      <c r="Y330" s="11">
        <v>42025</v>
      </c>
      <c r="Z330" s="25">
        <f>DATEDIF(Table1[[#This Row],[Order Date]],Table1[[#This Row],[Ship Date]],"D")</f>
        <v>2</v>
      </c>
      <c r="AA330" s="25">
        <v>683.9556</v>
      </c>
      <c r="AB330" s="10">
        <v>5</v>
      </c>
      <c r="AC330" s="12">
        <v>991.24</v>
      </c>
      <c r="AD330" s="10" t="str">
        <f>IF(Table1[[#This Row],[Profit]]&gt;0,"Profit","loss")</f>
        <v>Profit</v>
      </c>
      <c r="AE330" s="10" t="str">
        <f>_xlfn.CONCAT(Table1[[#This Row],[Customer Name]]," ",Table1[[#This Row],[Product Name]]," ",Table1[[#This Row],[Country]])</f>
        <v>Milton Lindsay Kensington 7 Outlet MasterPiece Power Center with Fax/Phone Line Protection United States</v>
      </c>
      <c r="AF330" s="10" t="str">
        <f>LEFT(Table1[[#This Row],[Product Name]],4)</f>
        <v>Kens</v>
      </c>
    </row>
    <row r="331" spans="1:32" ht="12.75" customHeight="1" x14ac:dyDescent="0.2">
      <c r="A331" s="18">
        <v>21235</v>
      </c>
      <c r="B331" s="25">
        <v>86221</v>
      </c>
      <c r="C331" s="10" t="s">
        <v>25</v>
      </c>
      <c r="D331" s="36">
        <v>0.08</v>
      </c>
      <c r="E331" s="28">
        <v>40.98</v>
      </c>
      <c r="F331" s="32">
        <v>7.2</v>
      </c>
      <c r="G331" s="25">
        <v>3096</v>
      </c>
      <c r="H331" s="10" t="s">
        <v>2789</v>
      </c>
      <c r="I331" s="10" t="s">
        <v>27</v>
      </c>
      <c r="J331" s="10" t="s">
        <v>114</v>
      </c>
      <c r="K331" s="10" t="s">
        <v>29</v>
      </c>
      <c r="L331" s="10" t="s">
        <v>257</v>
      </c>
      <c r="M331" s="10" t="s">
        <v>59</v>
      </c>
      <c r="N331" s="9" t="s">
        <v>2790</v>
      </c>
      <c r="O331" s="22">
        <v>0.6</v>
      </c>
      <c r="P331" s="10" t="s">
        <v>33</v>
      </c>
      <c r="Q331" s="10" t="s">
        <v>53</v>
      </c>
      <c r="R331" s="10" t="s">
        <v>154</v>
      </c>
      <c r="S331" s="10" t="s">
        <v>1734</v>
      </c>
      <c r="T331" s="25">
        <v>43026</v>
      </c>
      <c r="U331" s="11">
        <v>42148</v>
      </c>
      <c r="V331" s="25">
        <f>YEAR(Table1[[#This Row],[Order Date]])</f>
        <v>2015</v>
      </c>
      <c r="W331" s="25">
        <f>MONTH(Table1[[#This Row],[Order Date]])</f>
        <v>5</v>
      </c>
      <c r="X331" s="25">
        <f>DAY(Table1[[#This Row],[Order Date]])</f>
        <v>24</v>
      </c>
      <c r="Y331" s="11">
        <v>42149</v>
      </c>
      <c r="Z331" s="25">
        <f>DATEDIF(Table1[[#This Row],[Order Date]],Table1[[#This Row],[Ship Date]],"D")</f>
        <v>1</v>
      </c>
      <c r="AA331" s="25">
        <v>-16.64</v>
      </c>
      <c r="AB331" s="10">
        <v>3</v>
      </c>
      <c r="AC331" s="12">
        <v>119.86</v>
      </c>
      <c r="AD331" s="10" t="str">
        <f>IF(Table1[[#This Row],[Profit]]&gt;0,"Profit","loss")</f>
        <v>loss</v>
      </c>
      <c r="AE331" s="10" t="str">
        <f>_xlfn.CONCAT(Table1[[#This Row],[Customer Name]]," ",Table1[[#This Row],[Product Name]]," ",Table1[[#This Row],[Country]])</f>
        <v>Mike Howard Kensington 6 Outlet SmartSocket Surge Protector United States</v>
      </c>
      <c r="AF331" s="10" t="str">
        <f>LEFT(Table1[[#This Row],[Product Name]],4)</f>
        <v>Kens</v>
      </c>
    </row>
    <row r="332" spans="1:32" ht="12.75" customHeight="1" x14ac:dyDescent="0.2">
      <c r="A332" s="18">
        <v>21236</v>
      </c>
      <c r="B332" s="25">
        <v>86221</v>
      </c>
      <c r="C332" s="10" t="s">
        <v>25</v>
      </c>
      <c r="D332" s="36">
        <v>0.08</v>
      </c>
      <c r="E332" s="28">
        <v>8.1199999999999992</v>
      </c>
      <c r="F332" s="32">
        <v>2.83</v>
      </c>
      <c r="G332" s="25">
        <v>3096</v>
      </c>
      <c r="H332" s="10" t="s">
        <v>2789</v>
      </c>
      <c r="I332" s="10" t="s">
        <v>27</v>
      </c>
      <c r="J332" s="10" t="s">
        <v>114</v>
      </c>
      <c r="K332" s="10" t="s">
        <v>77</v>
      </c>
      <c r="L332" s="10" t="s">
        <v>180</v>
      </c>
      <c r="M332" s="10" t="s">
        <v>51</v>
      </c>
      <c r="N332" s="9" t="s">
        <v>827</v>
      </c>
      <c r="O332" s="22">
        <v>0.77</v>
      </c>
      <c r="P332" s="10" t="s">
        <v>33</v>
      </c>
      <c r="Q332" s="10" t="s">
        <v>53</v>
      </c>
      <c r="R332" s="10" t="s">
        <v>154</v>
      </c>
      <c r="S332" s="10" t="s">
        <v>1734</v>
      </c>
      <c r="T332" s="25">
        <v>43026</v>
      </c>
      <c r="U332" s="11">
        <v>42148</v>
      </c>
      <c r="V332" s="25">
        <f>YEAR(Table1[[#This Row],[Order Date]])</f>
        <v>2015</v>
      </c>
      <c r="W332" s="25">
        <f>MONTH(Table1[[#This Row],[Order Date]])</f>
        <v>5</v>
      </c>
      <c r="X332" s="25">
        <f>DAY(Table1[[#This Row],[Order Date]])</f>
        <v>24</v>
      </c>
      <c r="Y332" s="11">
        <v>42149</v>
      </c>
      <c r="Z332" s="25">
        <f>DATEDIF(Table1[[#This Row],[Order Date]],Table1[[#This Row],[Ship Date]],"D")</f>
        <v>1</v>
      </c>
      <c r="AA332" s="25">
        <v>-59.73</v>
      </c>
      <c r="AB332" s="10">
        <v>12</v>
      </c>
      <c r="AC332" s="12">
        <v>98.77</v>
      </c>
      <c r="AD332" s="10" t="str">
        <f>IF(Table1[[#This Row],[Profit]]&gt;0,"Profit","loss")</f>
        <v>loss</v>
      </c>
      <c r="AE332" s="10" t="str">
        <f>_xlfn.CONCAT(Table1[[#This Row],[Customer Name]]," ",Table1[[#This Row],[Product Name]]," ",Table1[[#This Row],[Country]])</f>
        <v>Mike Howard Imation Neon Mac Format Diskettes, 10/Pack United States</v>
      </c>
      <c r="AF332" s="10" t="str">
        <f>LEFT(Table1[[#This Row],[Product Name]],4)</f>
        <v>Imat</v>
      </c>
    </row>
    <row r="333" spans="1:32" ht="12.75" customHeight="1" x14ac:dyDescent="0.2">
      <c r="A333" s="18">
        <v>21237</v>
      </c>
      <c r="B333" s="25">
        <v>86221</v>
      </c>
      <c r="C333" s="10" t="s">
        <v>25</v>
      </c>
      <c r="D333" s="36">
        <v>0.02</v>
      </c>
      <c r="E333" s="28">
        <v>262.11</v>
      </c>
      <c r="F333" s="32">
        <v>62.74</v>
      </c>
      <c r="G333" s="25">
        <v>3096</v>
      </c>
      <c r="H333" s="10" t="s">
        <v>2789</v>
      </c>
      <c r="I333" s="10" t="s">
        <v>39</v>
      </c>
      <c r="J333" s="10" t="s">
        <v>114</v>
      </c>
      <c r="K333" s="10" t="s">
        <v>41</v>
      </c>
      <c r="L333" s="10" t="s">
        <v>152</v>
      </c>
      <c r="M333" s="10" t="s">
        <v>121</v>
      </c>
      <c r="N333" s="9" t="s">
        <v>2791</v>
      </c>
      <c r="O333" s="22">
        <v>0.75</v>
      </c>
      <c r="P333" s="10" t="s">
        <v>33</v>
      </c>
      <c r="Q333" s="10" t="s">
        <v>53</v>
      </c>
      <c r="R333" s="10" t="s">
        <v>154</v>
      </c>
      <c r="S333" s="10" t="s">
        <v>1734</v>
      </c>
      <c r="T333" s="25">
        <v>43026</v>
      </c>
      <c r="U333" s="11">
        <v>42148</v>
      </c>
      <c r="V333" s="25">
        <f>YEAR(Table1[[#This Row],[Order Date]])</f>
        <v>2015</v>
      </c>
      <c r="W333" s="25">
        <f>MONTH(Table1[[#This Row],[Order Date]])</f>
        <v>5</v>
      </c>
      <c r="X333" s="25">
        <f>DAY(Table1[[#This Row],[Order Date]])</f>
        <v>24</v>
      </c>
      <c r="Y333" s="11">
        <v>42149</v>
      </c>
      <c r="Z333" s="25">
        <f>DATEDIF(Table1[[#This Row],[Order Date]],Table1[[#This Row],[Ship Date]],"D")</f>
        <v>1</v>
      </c>
      <c r="AA333" s="25">
        <v>-633.44123700000023</v>
      </c>
      <c r="AB333" s="10">
        <v>9</v>
      </c>
      <c r="AC333" s="12">
        <v>2495.35</v>
      </c>
      <c r="AD333" s="10" t="str">
        <f>IF(Table1[[#This Row],[Profit]]&gt;0,"Profit","loss")</f>
        <v>loss</v>
      </c>
      <c r="AE333" s="10" t="str">
        <f>_xlfn.CONCAT(Table1[[#This Row],[Customer Name]]," ",Table1[[#This Row],[Product Name]]," ",Table1[[#This Row],[Country]])</f>
        <v>Mike Howard Bevis Boat-Shaped Conference Table United States</v>
      </c>
      <c r="AF333" s="10" t="str">
        <f>LEFT(Table1[[#This Row],[Product Name]],4)</f>
        <v>Bevi</v>
      </c>
    </row>
    <row r="334" spans="1:32" ht="12.75" customHeight="1" x14ac:dyDescent="0.2">
      <c r="A334" s="18">
        <v>25999</v>
      </c>
      <c r="B334" s="25">
        <v>86222</v>
      </c>
      <c r="C334" s="10" t="s">
        <v>47</v>
      </c>
      <c r="D334" s="36">
        <v>0.04</v>
      </c>
      <c r="E334" s="28">
        <v>33.89</v>
      </c>
      <c r="F334" s="32">
        <v>5.0999999999999996</v>
      </c>
      <c r="G334" s="25">
        <v>3096</v>
      </c>
      <c r="H334" s="10" t="s">
        <v>2789</v>
      </c>
      <c r="I334" s="10" t="s">
        <v>27</v>
      </c>
      <c r="J334" s="10" t="s">
        <v>114</v>
      </c>
      <c r="K334" s="10" t="s">
        <v>29</v>
      </c>
      <c r="L334" s="10" t="s">
        <v>141</v>
      </c>
      <c r="M334" s="10" t="s">
        <v>59</v>
      </c>
      <c r="N334" s="9" t="s">
        <v>2792</v>
      </c>
      <c r="O334" s="22">
        <v>0.6</v>
      </c>
      <c r="P334" s="10" t="s">
        <v>33</v>
      </c>
      <c r="Q334" s="10" t="s">
        <v>53</v>
      </c>
      <c r="R334" s="10" t="s">
        <v>154</v>
      </c>
      <c r="S334" s="10" t="s">
        <v>1734</v>
      </c>
      <c r="T334" s="25">
        <v>43026</v>
      </c>
      <c r="U334" s="11">
        <v>42172</v>
      </c>
      <c r="V334" s="25">
        <f>YEAR(Table1[[#This Row],[Order Date]])</f>
        <v>2015</v>
      </c>
      <c r="W334" s="25">
        <f>MONTH(Table1[[#This Row],[Order Date]])</f>
        <v>6</v>
      </c>
      <c r="X334" s="25">
        <f>DAY(Table1[[#This Row],[Order Date]])</f>
        <v>17</v>
      </c>
      <c r="Y334" s="11">
        <v>42173</v>
      </c>
      <c r="Z334" s="25">
        <f>DATEDIF(Table1[[#This Row],[Order Date]],Table1[[#This Row],[Ship Date]],"D")</f>
        <v>1</v>
      </c>
      <c r="AA334" s="25">
        <v>72.984000000000009</v>
      </c>
      <c r="AB334" s="10">
        <v>6</v>
      </c>
      <c r="AC334" s="12">
        <v>200.83</v>
      </c>
      <c r="AD334" s="10" t="str">
        <f>IF(Table1[[#This Row],[Profit]]&gt;0,"Profit","loss")</f>
        <v>Profit</v>
      </c>
      <c r="AE334" s="10" t="str">
        <f>_xlfn.CONCAT(Table1[[#This Row],[Customer Name]]," ",Table1[[#This Row],[Product Name]]," ",Table1[[#This Row],[Country]])</f>
        <v>Mike Howard File Shuttle II and Handi-File, Black United States</v>
      </c>
      <c r="AF334" s="10" t="str">
        <f>LEFT(Table1[[#This Row],[Product Name]],4)</f>
        <v>File</v>
      </c>
    </row>
    <row r="335" spans="1:32" ht="12.75" customHeight="1" x14ac:dyDescent="0.2">
      <c r="A335" s="18">
        <v>18070</v>
      </c>
      <c r="B335" s="25">
        <v>86227</v>
      </c>
      <c r="C335" s="10" t="s">
        <v>56</v>
      </c>
      <c r="D335" s="36">
        <v>7.0000000000000007E-2</v>
      </c>
      <c r="E335" s="28">
        <v>500.98</v>
      </c>
      <c r="F335" s="32">
        <v>28.14</v>
      </c>
      <c r="G335" s="25">
        <v>2803</v>
      </c>
      <c r="H335" s="10" t="s">
        <v>2576</v>
      </c>
      <c r="I335" s="10" t="s">
        <v>39</v>
      </c>
      <c r="J335" s="10" t="s">
        <v>58</v>
      </c>
      <c r="K335" s="10" t="s">
        <v>77</v>
      </c>
      <c r="L335" s="10" t="s">
        <v>85</v>
      </c>
      <c r="M335" s="10" t="s">
        <v>43</v>
      </c>
      <c r="N335" s="9" t="s">
        <v>2577</v>
      </c>
      <c r="O335" s="22">
        <v>0.38</v>
      </c>
      <c r="P335" s="10" t="s">
        <v>33</v>
      </c>
      <c r="Q335" s="10" t="s">
        <v>34</v>
      </c>
      <c r="R335" s="10" t="s">
        <v>45</v>
      </c>
      <c r="S335" s="10" t="s">
        <v>2578</v>
      </c>
      <c r="T335" s="25">
        <v>90022</v>
      </c>
      <c r="U335" s="11">
        <v>42040</v>
      </c>
      <c r="V335" s="25">
        <f>YEAR(Table1[[#This Row],[Order Date]])</f>
        <v>2015</v>
      </c>
      <c r="W335" s="25">
        <f>MONTH(Table1[[#This Row],[Order Date]])</f>
        <v>2</v>
      </c>
      <c r="X335" s="25">
        <f>DAY(Table1[[#This Row],[Order Date]])</f>
        <v>5</v>
      </c>
      <c r="Y335" s="11">
        <v>42041</v>
      </c>
      <c r="Z335" s="25">
        <f>DATEDIF(Table1[[#This Row],[Order Date]],Table1[[#This Row],[Ship Date]],"D")</f>
        <v>1</v>
      </c>
      <c r="AA335" s="25">
        <v>2699.9838</v>
      </c>
      <c r="AB335" s="10">
        <v>10</v>
      </c>
      <c r="AC335" s="12">
        <v>3913.02</v>
      </c>
      <c r="AD335" s="10" t="str">
        <f>IF(Table1[[#This Row],[Profit]]&gt;0,"Profit","loss")</f>
        <v>Profit</v>
      </c>
      <c r="AE335" s="10" t="str">
        <f>_xlfn.CONCAT(Table1[[#This Row],[Customer Name]]," ",Table1[[#This Row],[Product Name]]," ",Table1[[#This Row],[Country]])</f>
        <v>Catherine Dorsey Burnett Hewlett-Packard cp1700 [D, PS] Series Color Inkjet Printers United States</v>
      </c>
      <c r="AF335" s="10" t="str">
        <f>LEFT(Table1[[#This Row],[Product Name]],4)</f>
        <v>Hewl</v>
      </c>
    </row>
    <row r="336" spans="1:32" ht="12.75" customHeight="1" x14ac:dyDescent="0.2">
      <c r="A336" s="18">
        <v>18071</v>
      </c>
      <c r="B336" s="25">
        <v>86227</v>
      </c>
      <c r="C336" s="10" t="s">
        <v>56</v>
      </c>
      <c r="D336" s="36">
        <v>0.1</v>
      </c>
      <c r="E336" s="28">
        <v>178.47</v>
      </c>
      <c r="F336" s="32">
        <v>19.989999999999998</v>
      </c>
      <c r="G336" s="25">
        <v>2803</v>
      </c>
      <c r="H336" s="10" t="s">
        <v>2576</v>
      </c>
      <c r="I336" s="10" t="s">
        <v>49</v>
      </c>
      <c r="J336" s="10" t="s">
        <v>58</v>
      </c>
      <c r="K336" s="10" t="s">
        <v>29</v>
      </c>
      <c r="L336" s="10" t="s">
        <v>141</v>
      </c>
      <c r="M336" s="10" t="s">
        <v>59</v>
      </c>
      <c r="N336" s="9" t="s">
        <v>528</v>
      </c>
      <c r="O336" s="22">
        <v>0.55000000000000004</v>
      </c>
      <c r="P336" s="10" t="s">
        <v>33</v>
      </c>
      <c r="Q336" s="10" t="s">
        <v>34</v>
      </c>
      <c r="R336" s="10" t="s">
        <v>45</v>
      </c>
      <c r="S336" s="10" t="s">
        <v>2578</v>
      </c>
      <c r="T336" s="25">
        <v>90022</v>
      </c>
      <c r="U336" s="11">
        <v>42040</v>
      </c>
      <c r="V336" s="25">
        <f>YEAR(Table1[[#This Row],[Order Date]])</f>
        <v>2015</v>
      </c>
      <c r="W336" s="25">
        <f>MONTH(Table1[[#This Row],[Order Date]])</f>
        <v>2</v>
      </c>
      <c r="X336" s="25">
        <f>DAY(Table1[[#This Row],[Order Date]])</f>
        <v>5</v>
      </c>
      <c r="Y336" s="11">
        <v>42042</v>
      </c>
      <c r="Z336" s="25">
        <f>DATEDIF(Table1[[#This Row],[Order Date]],Table1[[#This Row],[Ship Date]],"D")</f>
        <v>2</v>
      </c>
      <c r="AA336" s="25">
        <v>-170.98</v>
      </c>
      <c r="AB336" s="10">
        <v>1</v>
      </c>
      <c r="AC336" s="12">
        <v>180.14</v>
      </c>
      <c r="AD336" s="10" t="str">
        <f>IF(Table1[[#This Row],[Profit]]&gt;0,"Profit","loss")</f>
        <v>loss</v>
      </c>
      <c r="AE336" s="10" t="str">
        <f>_xlfn.CONCAT(Table1[[#This Row],[Customer Name]]," ",Table1[[#This Row],[Product Name]]," ",Table1[[#This Row],[Country]])</f>
        <v>Catherine Dorsey Burnett Hot File® 7-Pocket, Floor Stand United States</v>
      </c>
      <c r="AF336" s="10" t="str">
        <f>LEFT(Table1[[#This Row],[Product Name]],4)</f>
        <v xml:space="preserve">Hot </v>
      </c>
    </row>
    <row r="337" spans="1:32" ht="12.75" customHeight="1" x14ac:dyDescent="0.2">
      <c r="A337" s="18">
        <v>19047</v>
      </c>
      <c r="B337" s="25">
        <v>86233</v>
      </c>
      <c r="C337" s="10" t="s">
        <v>106</v>
      </c>
      <c r="D337" s="36">
        <v>0.02</v>
      </c>
      <c r="E337" s="28">
        <v>13.48</v>
      </c>
      <c r="F337" s="32">
        <v>4.51</v>
      </c>
      <c r="G337" s="25">
        <v>3275</v>
      </c>
      <c r="H337" s="10" t="s">
        <v>2930</v>
      </c>
      <c r="I337" s="10" t="s">
        <v>49</v>
      </c>
      <c r="J337" s="10" t="s">
        <v>40</v>
      </c>
      <c r="K337" s="10" t="s">
        <v>29</v>
      </c>
      <c r="L337" s="10" t="s">
        <v>141</v>
      </c>
      <c r="M337" s="10" t="s">
        <v>59</v>
      </c>
      <c r="N337" s="9" t="s">
        <v>2503</v>
      </c>
      <c r="O337" s="22">
        <v>0.59</v>
      </c>
      <c r="P337" s="10" t="s">
        <v>33</v>
      </c>
      <c r="Q337" s="10" t="s">
        <v>34</v>
      </c>
      <c r="R337" s="10" t="s">
        <v>35</v>
      </c>
      <c r="S337" s="10" t="s">
        <v>1961</v>
      </c>
      <c r="T337" s="25">
        <v>98273</v>
      </c>
      <c r="U337" s="11">
        <v>42084</v>
      </c>
      <c r="V337" s="25">
        <f>YEAR(Table1[[#This Row],[Order Date]])</f>
        <v>2015</v>
      </c>
      <c r="W337" s="25">
        <f>MONTH(Table1[[#This Row],[Order Date]])</f>
        <v>3</v>
      </c>
      <c r="X337" s="25">
        <f>DAY(Table1[[#This Row],[Order Date]])</f>
        <v>21</v>
      </c>
      <c r="Y337" s="11">
        <v>42086</v>
      </c>
      <c r="Z337" s="25">
        <f>DATEDIF(Table1[[#This Row],[Order Date]],Table1[[#This Row],[Ship Date]],"D")</f>
        <v>2</v>
      </c>
      <c r="AA337" s="25">
        <v>34.520000000000003</v>
      </c>
      <c r="AB337" s="10">
        <v>9</v>
      </c>
      <c r="AC337" s="12">
        <v>127.12</v>
      </c>
      <c r="AD337" s="10" t="str">
        <f>IF(Table1[[#This Row],[Profit]]&gt;0,"Profit","loss")</f>
        <v>Profit</v>
      </c>
      <c r="AE337" s="10" t="str">
        <f>_xlfn.CONCAT(Table1[[#This Row],[Customer Name]]," ",Table1[[#This Row],[Product Name]]," ",Table1[[#This Row],[Country]])</f>
        <v>Tamara Dickinson Tenex Personal Project File with Scoop Front Design, Black United States</v>
      </c>
      <c r="AF337" s="10" t="str">
        <f>LEFT(Table1[[#This Row],[Product Name]],4)</f>
        <v>Tene</v>
      </c>
    </row>
    <row r="338" spans="1:32" ht="12.75" customHeight="1" x14ac:dyDescent="0.2">
      <c r="A338" s="18">
        <v>19232</v>
      </c>
      <c r="B338" s="25">
        <v>86234</v>
      </c>
      <c r="C338" s="10" t="s">
        <v>106</v>
      </c>
      <c r="D338" s="36">
        <v>0.04</v>
      </c>
      <c r="E338" s="28">
        <v>449.99</v>
      </c>
      <c r="F338" s="32">
        <v>24.49</v>
      </c>
      <c r="G338" s="25">
        <v>3275</v>
      </c>
      <c r="H338" s="10" t="s">
        <v>2930</v>
      </c>
      <c r="I338" s="10" t="s">
        <v>49</v>
      </c>
      <c r="J338" s="10" t="s">
        <v>58</v>
      </c>
      <c r="K338" s="10" t="s">
        <v>77</v>
      </c>
      <c r="L338" s="10" t="s">
        <v>587</v>
      </c>
      <c r="M338" s="10" t="s">
        <v>236</v>
      </c>
      <c r="N338" s="9" t="s">
        <v>2931</v>
      </c>
      <c r="O338" s="22">
        <v>0.52</v>
      </c>
      <c r="P338" s="10" t="s">
        <v>33</v>
      </c>
      <c r="Q338" s="10" t="s">
        <v>34</v>
      </c>
      <c r="R338" s="10" t="s">
        <v>35</v>
      </c>
      <c r="S338" s="10" t="s">
        <v>1961</v>
      </c>
      <c r="T338" s="25">
        <v>98273</v>
      </c>
      <c r="U338" s="11">
        <v>42005</v>
      </c>
      <c r="V338" s="25">
        <f>YEAR(Table1[[#This Row],[Order Date]])</f>
        <v>2015</v>
      </c>
      <c r="W338" s="25">
        <f>MONTH(Table1[[#This Row],[Order Date]])</f>
        <v>1</v>
      </c>
      <c r="X338" s="25">
        <f>DAY(Table1[[#This Row],[Order Date]])</f>
        <v>1</v>
      </c>
      <c r="Y338" s="11">
        <v>42009</v>
      </c>
      <c r="Z338" s="25">
        <f>DATEDIF(Table1[[#This Row],[Order Date]],Table1[[#This Row],[Ship Date]],"D")</f>
        <v>4</v>
      </c>
      <c r="AA338" s="25">
        <v>3576.8840999999998</v>
      </c>
      <c r="AB338" s="10">
        <v>12</v>
      </c>
      <c r="AC338" s="12">
        <v>5183.8900000000003</v>
      </c>
      <c r="AD338" s="10" t="str">
        <f>IF(Table1[[#This Row],[Profit]]&gt;0,"Profit","loss")</f>
        <v>Profit</v>
      </c>
      <c r="AE338" s="10" t="str">
        <f>_xlfn.CONCAT(Table1[[#This Row],[Customer Name]]," ",Table1[[#This Row],[Product Name]]," ",Table1[[#This Row],[Country]])</f>
        <v>Tamara Dickinson Canon PC940 Copier United States</v>
      </c>
      <c r="AF338" s="10" t="str">
        <f>LEFT(Table1[[#This Row],[Product Name]],4)</f>
        <v>Cano</v>
      </c>
    </row>
    <row r="339" spans="1:32" ht="12.75" customHeight="1" x14ac:dyDescent="0.2">
      <c r="A339" s="18">
        <v>19233</v>
      </c>
      <c r="B339" s="25">
        <v>86234</v>
      </c>
      <c r="C339" s="10" t="s">
        <v>106</v>
      </c>
      <c r="D339" s="36">
        <v>0.01</v>
      </c>
      <c r="E339" s="28">
        <v>5.84</v>
      </c>
      <c r="F339" s="32">
        <v>1.2</v>
      </c>
      <c r="G339" s="25">
        <v>3275</v>
      </c>
      <c r="H339" s="10" t="s">
        <v>2930</v>
      </c>
      <c r="I339" s="10" t="s">
        <v>49</v>
      </c>
      <c r="J339" s="10" t="s">
        <v>58</v>
      </c>
      <c r="K339" s="10" t="s">
        <v>29</v>
      </c>
      <c r="L339" s="10" t="s">
        <v>30</v>
      </c>
      <c r="M339" s="10" t="s">
        <v>31</v>
      </c>
      <c r="N339" s="9" t="s">
        <v>1313</v>
      </c>
      <c r="O339" s="22">
        <v>0.55000000000000004</v>
      </c>
      <c r="P339" s="10" t="s">
        <v>33</v>
      </c>
      <c r="Q339" s="10" t="s">
        <v>34</v>
      </c>
      <c r="R339" s="10" t="s">
        <v>35</v>
      </c>
      <c r="S339" s="10" t="s">
        <v>1961</v>
      </c>
      <c r="T339" s="25">
        <v>98273</v>
      </c>
      <c r="U339" s="11">
        <v>42005</v>
      </c>
      <c r="V339" s="25">
        <f>YEAR(Table1[[#This Row],[Order Date]])</f>
        <v>2015</v>
      </c>
      <c r="W339" s="25">
        <f>MONTH(Table1[[#This Row],[Order Date]])</f>
        <v>1</v>
      </c>
      <c r="X339" s="25">
        <f>DAY(Table1[[#This Row],[Order Date]])</f>
        <v>1</v>
      </c>
      <c r="Y339" s="11">
        <v>42014</v>
      </c>
      <c r="Z339" s="25">
        <f>DATEDIF(Table1[[#This Row],[Order Date]],Table1[[#This Row],[Ship Date]],"D")</f>
        <v>9</v>
      </c>
      <c r="AA339" s="25">
        <v>20.38</v>
      </c>
      <c r="AB339" s="10">
        <v>6</v>
      </c>
      <c r="AC339" s="12">
        <v>36.090000000000003</v>
      </c>
      <c r="AD339" s="10" t="str">
        <f>IF(Table1[[#This Row],[Profit]]&gt;0,"Profit","loss")</f>
        <v>Profit</v>
      </c>
      <c r="AE339" s="10" t="str">
        <f>_xlfn.CONCAT(Table1[[#This Row],[Customer Name]]," ",Table1[[#This Row],[Product Name]]," ",Table1[[#This Row],[Country]])</f>
        <v>Tamara Dickinson Newell 312 United States</v>
      </c>
      <c r="AF339" s="10" t="str">
        <f>LEFT(Table1[[#This Row],[Product Name]],4)</f>
        <v>Newe</v>
      </c>
    </row>
    <row r="340" spans="1:32" ht="12.75" customHeight="1" x14ac:dyDescent="0.2">
      <c r="A340" s="18">
        <v>23401</v>
      </c>
      <c r="B340" s="25">
        <v>86250</v>
      </c>
      <c r="C340" s="10" t="s">
        <v>37</v>
      </c>
      <c r="D340" s="36">
        <v>0.03</v>
      </c>
      <c r="E340" s="28">
        <v>13.73</v>
      </c>
      <c r="F340" s="32">
        <v>6.85</v>
      </c>
      <c r="G340" s="25">
        <v>547</v>
      </c>
      <c r="H340" s="10" t="s">
        <v>646</v>
      </c>
      <c r="I340" s="10" t="s">
        <v>27</v>
      </c>
      <c r="J340" s="10" t="s">
        <v>28</v>
      </c>
      <c r="K340" s="10" t="s">
        <v>41</v>
      </c>
      <c r="L340" s="10" t="s">
        <v>50</v>
      </c>
      <c r="M340" s="10" t="s">
        <v>31</v>
      </c>
      <c r="N340" s="9" t="s">
        <v>647</v>
      </c>
      <c r="O340" s="22">
        <v>0.54</v>
      </c>
      <c r="P340" s="10" t="s">
        <v>33</v>
      </c>
      <c r="Q340" s="10" t="s">
        <v>53</v>
      </c>
      <c r="R340" s="10" t="s">
        <v>648</v>
      </c>
      <c r="S340" s="10" t="s">
        <v>649</v>
      </c>
      <c r="T340" s="25">
        <v>26501</v>
      </c>
      <c r="U340" s="11">
        <v>42169</v>
      </c>
      <c r="V340" s="25">
        <f>YEAR(Table1[[#This Row],[Order Date]])</f>
        <v>2015</v>
      </c>
      <c r="W340" s="25">
        <f>MONTH(Table1[[#This Row],[Order Date]])</f>
        <v>6</v>
      </c>
      <c r="X340" s="25">
        <f>DAY(Table1[[#This Row],[Order Date]])</f>
        <v>14</v>
      </c>
      <c r="Y340" s="11">
        <v>42170</v>
      </c>
      <c r="Z340" s="25">
        <f>DATEDIF(Table1[[#This Row],[Order Date]],Table1[[#This Row],[Ship Date]],"D")</f>
        <v>1</v>
      </c>
      <c r="AA340" s="25">
        <v>39.585299999999997</v>
      </c>
      <c r="AB340" s="10">
        <v>4</v>
      </c>
      <c r="AC340" s="12">
        <v>57.37</v>
      </c>
      <c r="AD340" s="10" t="str">
        <f>IF(Table1[[#This Row],[Profit]]&gt;0,"Profit","loss")</f>
        <v>Profit</v>
      </c>
      <c r="AE340" s="10" t="str">
        <f>_xlfn.CONCAT(Table1[[#This Row],[Customer Name]]," ",Table1[[#This Row],[Product Name]]," ",Table1[[#This Row],[Country]])</f>
        <v>Henry Ball DAX Wood Document Frame. United States</v>
      </c>
      <c r="AF340" s="10" t="str">
        <f>LEFT(Table1[[#This Row],[Product Name]],4)</f>
        <v xml:space="preserve">DAX </v>
      </c>
    </row>
    <row r="341" spans="1:32" ht="12.75" customHeight="1" x14ac:dyDescent="0.2">
      <c r="A341" s="18">
        <v>18164</v>
      </c>
      <c r="B341" s="25">
        <v>86258</v>
      </c>
      <c r="C341" s="10" t="s">
        <v>25</v>
      </c>
      <c r="D341" s="36">
        <v>0.03</v>
      </c>
      <c r="E341" s="28">
        <v>28.48</v>
      </c>
      <c r="F341" s="32">
        <v>1.99</v>
      </c>
      <c r="G341" s="25">
        <v>2206</v>
      </c>
      <c r="H341" s="10" t="s">
        <v>2105</v>
      </c>
      <c r="I341" s="10" t="s">
        <v>49</v>
      </c>
      <c r="J341" s="10" t="s">
        <v>114</v>
      </c>
      <c r="K341" s="10" t="s">
        <v>77</v>
      </c>
      <c r="L341" s="10" t="s">
        <v>180</v>
      </c>
      <c r="M341" s="10" t="s">
        <v>51</v>
      </c>
      <c r="N341" s="9" t="s">
        <v>407</v>
      </c>
      <c r="O341" s="22">
        <v>0.4</v>
      </c>
      <c r="P341" s="10" t="s">
        <v>33</v>
      </c>
      <c r="Q341" s="10" t="s">
        <v>61</v>
      </c>
      <c r="R341" s="10" t="s">
        <v>330</v>
      </c>
      <c r="S341" s="10" t="s">
        <v>2106</v>
      </c>
      <c r="T341" s="25">
        <v>50501</v>
      </c>
      <c r="U341" s="11">
        <v>42009</v>
      </c>
      <c r="V341" s="25">
        <f>YEAR(Table1[[#This Row],[Order Date]])</f>
        <v>2015</v>
      </c>
      <c r="W341" s="25">
        <f>MONTH(Table1[[#This Row],[Order Date]])</f>
        <v>1</v>
      </c>
      <c r="X341" s="25">
        <f>DAY(Table1[[#This Row],[Order Date]])</f>
        <v>5</v>
      </c>
      <c r="Y341" s="11">
        <v>42010</v>
      </c>
      <c r="Z341" s="25">
        <f>DATEDIF(Table1[[#This Row],[Order Date]],Table1[[#This Row],[Ship Date]],"D")</f>
        <v>1</v>
      </c>
      <c r="AA341" s="25">
        <v>-35.290399999999998</v>
      </c>
      <c r="AB341" s="10">
        <v>2</v>
      </c>
      <c r="AC341" s="12">
        <v>55.25</v>
      </c>
      <c r="AD341" s="10" t="str">
        <f>IF(Table1[[#This Row],[Profit]]&gt;0,"Profit","loss")</f>
        <v>loss</v>
      </c>
      <c r="AE341" s="10" t="str">
        <f>_xlfn.CONCAT(Table1[[#This Row],[Customer Name]]," ",Table1[[#This Row],[Product Name]]," ",Table1[[#This Row],[Country]])</f>
        <v>Bobby Powell Memorex 4.7GB DVD+RW, 3/Pack United States</v>
      </c>
      <c r="AF341" s="10" t="str">
        <f>LEFT(Table1[[#This Row],[Product Name]],4)</f>
        <v>Memo</v>
      </c>
    </row>
    <row r="342" spans="1:32" ht="12.75" customHeight="1" x14ac:dyDescent="0.2">
      <c r="A342" s="18">
        <v>18165</v>
      </c>
      <c r="B342" s="25">
        <v>86258</v>
      </c>
      <c r="C342" s="10" t="s">
        <v>25</v>
      </c>
      <c r="D342" s="36">
        <v>0.01</v>
      </c>
      <c r="E342" s="28">
        <v>205.99</v>
      </c>
      <c r="F342" s="32">
        <v>5.99</v>
      </c>
      <c r="G342" s="25">
        <v>2206</v>
      </c>
      <c r="H342" s="10" t="s">
        <v>2105</v>
      </c>
      <c r="I342" s="10" t="s">
        <v>49</v>
      </c>
      <c r="J342" s="10" t="s">
        <v>114</v>
      </c>
      <c r="K342" s="10" t="s">
        <v>77</v>
      </c>
      <c r="L342" s="10" t="s">
        <v>78</v>
      </c>
      <c r="M342" s="10" t="s">
        <v>59</v>
      </c>
      <c r="N342" s="9" t="s">
        <v>2107</v>
      </c>
      <c r="O342" s="22">
        <v>0.59</v>
      </c>
      <c r="P342" s="10" t="s">
        <v>33</v>
      </c>
      <c r="Q342" s="10" t="s">
        <v>61</v>
      </c>
      <c r="R342" s="10" t="s">
        <v>330</v>
      </c>
      <c r="S342" s="10" t="s">
        <v>2106</v>
      </c>
      <c r="T342" s="25">
        <v>50501</v>
      </c>
      <c r="U342" s="11">
        <v>42009</v>
      </c>
      <c r="V342" s="25">
        <f>YEAR(Table1[[#This Row],[Order Date]])</f>
        <v>2015</v>
      </c>
      <c r="W342" s="25">
        <f>MONTH(Table1[[#This Row],[Order Date]])</f>
        <v>1</v>
      </c>
      <c r="X342" s="25">
        <f>DAY(Table1[[#This Row],[Order Date]])</f>
        <v>5</v>
      </c>
      <c r="Y342" s="11">
        <v>42011</v>
      </c>
      <c r="Z342" s="25">
        <f>DATEDIF(Table1[[#This Row],[Order Date]],Table1[[#This Row],[Ship Date]],"D")</f>
        <v>2</v>
      </c>
      <c r="AA342" s="25">
        <v>-74.883600000000001</v>
      </c>
      <c r="AB342" s="10">
        <v>3</v>
      </c>
      <c r="AC342" s="12">
        <v>551.22</v>
      </c>
      <c r="AD342" s="10" t="str">
        <f>IF(Table1[[#This Row],[Profit]]&gt;0,"Profit","loss")</f>
        <v>loss</v>
      </c>
      <c r="AE342" s="10" t="str">
        <f>_xlfn.CONCAT(Table1[[#This Row],[Customer Name]]," ",Table1[[#This Row],[Product Name]]," ",Table1[[#This Row],[Country]])</f>
        <v>Bobby Powell 3285 United States</v>
      </c>
      <c r="AF342" s="10" t="str">
        <f>LEFT(Table1[[#This Row],[Product Name]],4)</f>
        <v>3285</v>
      </c>
    </row>
    <row r="343" spans="1:32" ht="12.75" customHeight="1" x14ac:dyDescent="0.2">
      <c r="A343" s="18">
        <v>22724</v>
      </c>
      <c r="B343" s="25">
        <v>86263</v>
      </c>
      <c r="C343" s="10" t="s">
        <v>25</v>
      </c>
      <c r="D343" s="36">
        <v>0.04</v>
      </c>
      <c r="E343" s="28">
        <v>90.97</v>
      </c>
      <c r="F343" s="32">
        <v>28</v>
      </c>
      <c r="G343" s="25">
        <v>899</v>
      </c>
      <c r="H343" s="10" t="s">
        <v>1017</v>
      </c>
      <c r="I343" s="10" t="s">
        <v>39</v>
      </c>
      <c r="J343" s="10" t="s">
        <v>58</v>
      </c>
      <c r="K343" s="10" t="s">
        <v>77</v>
      </c>
      <c r="L343" s="10" t="s">
        <v>85</v>
      </c>
      <c r="M343" s="10" t="s">
        <v>43</v>
      </c>
      <c r="N343" s="9" t="s">
        <v>1015</v>
      </c>
      <c r="O343" s="22">
        <v>0.38</v>
      </c>
      <c r="P343" s="10" t="s">
        <v>33</v>
      </c>
      <c r="Q343" s="10" t="s">
        <v>53</v>
      </c>
      <c r="R343" s="10" t="s">
        <v>234</v>
      </c>
      <c r="S343" s="10" t="s">
        <v>1018</v>
      </c>
      <c r="T343" s="25">
        <v>16602</v>
      </c>
      <c r="U343" s="11">
        <v>42016</v>
      </c>
      <c r="V343" s="25">
        <f>YEAR(Table1[[#This Row],[Order Date]])</f>
        <v>2015</v>
      </c>
      <c r="W343" s="25">
        <f>MONTH(Table1[[#This Row],[Order Date]])</f>
        <v>1</v>
      </c>
      <c r="X343" s="25">
        <f>DAY(Table1[[#This Row],[Order Date]])</f>
        <v>12</v>
      </c>
      <c r="Y343" s="11">
        <v>42017</v>
      </c>
      <c r="Z343" s="25">
        <f>DATEDIF(Table1[[#This Row],[Order Date]],Table1[[#This Row],[Ship Date]],"D")</f>
        <v>1</v>
      </c>
      <c r="AA343" s="25">
        <v>-173.09520000000001</v>
      </c>
      <c r="AB343" s="10">
        <v>2</v>
      </c>
      <c r="AC343" s="12">
        <v>191.1</v>
      </c>
      <c r="AD343" s="10" t="str">
        <f>IF(Table1[[#This Row],[Profit]]&gt;0,"Profit","loss")</f>
        <v>loss</v>
      </c>
      <c r="AE343" s="10" t="str">
        <f>_xlfn.CONCAT(Table1[[#This Row],[Customer Name]]," ",Table1[[#This Row],[Product Name]]," ",Table1[[#This Row],[Country]])</f>
        <v>Jordan Berry Lexmark Z55se Color Inkjet Printer United States</v>
      </c>
      <c r="AF343" s="10" t="str">
        <f>LEFT(Table1[[#This Row],[Product Name]],4)</f>
        <v>Lexm</v>
      </c>
    </row>
    <row r="344" spans="1:32" ht="12.75" customHeight="1" x14ac:dyDescent="0.2">
      <c r="A344" s="18">
        <v>22725</v>
      </c>
      <c r="B344" s="25">
        <v>86263</v>
      </c>
      <c r="C344" s="10" t="s">
        <v>25</v>
      </c>
      <c r="D344" s="36">
        <v>7.0000000000000007E-2</v>
      </c>
      <c r="E344" s="28">
        <v>20.34</v>
      </c>
      <c r="F344" s="32">
        <v>35</v>
      </c>
      <c r="G344" s="25">
        <v>899</v>
      </c>
      <c r="H344" s="10" t="s">
        <v>1017</v>
      </c>
      <c r="I344" s="10" t="s">
        <v>49</v>
      </c>
      <c r="J344" s="10" t="s">
        <v>58</v>
      </c>
      <c r="K344" s="10" t="s">
        <v>29</v>
      </c>
      <c r="L344" s="10" t="s">
        <v>141</v>
      </c>
      <c r="M344" s="10" t="s">
        <v>236</v>
      </c>
      <c r="N344" s="9" t="s">
        <v>375</v>
      </c>
      <c r="O344" s="22">
        <v>0.84</v>
      </c>
      <c r="P344" s="10" t="s">
        <v>33</v>
      </c>
      <c r="Q344" s="10" t="s">
        <v>53</v>
      </c>
      <c r="R344" s="10" t="s">
        <v>234</v>
      </c>
      <c r="S344" s="10" t="s">
        <v>1018</v>
      </c>
      <c r="T344" s="25">
        <v>16602</v>
      </c>
      <c r="U344" s="11">
        <v>42016</v>
      </c>
      <c r="V344" s="25">
        <f>YEAR(Table1[[#This Row],[Order Date]])</f>
        <v>2015</v>
      </c>
      <c r="W344" s="25">
        <f>MONTH(Table1[[#This Row],[Order Date]])</f>
        <v>1</v>
      </c>
      <c r="X344" s="25">
        <f>DAY(Table1[[#This Row],[Order Date]])</f>
        <v>12</v>
      </c>
      <c r="Y344" s="11">
        <v>42017</v>
      </c>
      <c r="Z344" s="25">
        <f>DATEDIF(Table1[[#This Row],[Order Date]],Table1[[#This Row],[Ship Date]],"D")</f>
        <v>1</v>
      </c>
      <c r="AA344" s="25">
        <v>-96.16</v>
      </c>
      <c r="AB344" s="10">
        <v>1</v>
      </c>
      <c r="AC344" s="12">
        <v>28.05</v>
      </c>
      <c r="AD344" s="10" t="str">
        <f>IF(Table1[[#This Row],[Profit]]&gt;0,"Profit","loss")</f>
        <v>loss</v>
      </c>
      <c r="AE344" s="10" t="str">
        <f>_xlfn.CONCAT(Table1[[#This Row],[Customer Name]]," ",Table1[[#This Row],[Product Name]]," ",Table1[[#This Row],[Country]])</f>
        <v>Jordan Berry Tennsco Commercial Shelving United States</v>
      </c>
      <c r="AF344" s="10" t="str">
        <f>LEFT(Table1[[#This Row],[Product Name]],4)</f>
        <v>Tenn</v>
      </c>
    </row>
    <row r="345" spans="1:32" ht="12.75" customHeight="1" x14ac:dyDescent="0.2">
      <c r="A345" s="18">
        <v>19311</v>
      </c>
      <c r="B345" s="25">
        <v>86264</v>
      </c>
      <c r="C345" s="10" t="s">
        <v>37</v>
      </c>
      <c r="D345" s="36">
        <v>0.02</v>
      </c>
      <c r="E345" s="28">
        <v>12.53</v>
      </c>
      <c r="F345" s="32">
        <v>0.49</v>
      </c>
      <c r="G345" s="25">
        <v>899</v>
      </c>
      <c r="H345" s="10" t="s">
        <v>1017</v>
      </c>
      <c r="I345" s="10" t="s">
        <v>49</v>
      </c>
      <c r="J345" s="10" t="s">
        <v>58</v>
      </c>
      <c r="K345" s="10" t="s">
        <v>29</v>
      </c>
      <c r="L345" s="10" t="s">
        <v>134</v>
      </c>
      <c r="M345" s="10" t="s">
        <v>59</v>
      </c>
      <c r="N345" s="9" t="s">
        <v>1016</v>
      </c>
      <c r="O345" s="22">
        <v>0.38</v>
      </c>
      <c r="P345" s="10" t="s">
        <v>33</v>
      </c>
      <c r="Q345" s="10" t="s">
        <v>53</v>
      </c>
      <c r="R345" s="10" t="s">
        <v>234</v>
      </c>
      <c r="S345" s="10" t="s">
        <v>1018</v>
      </c>
      <c r="T345" s="25">
        <v>16602</v>
      </c>
      <c r="U345" s="11">
        <v>42031</v>
      </c>
      <c r="V345" s="25">
        <f>YEAR(Table1[[#This Row],[Order Date]])</f>
        <v>2015</v>
      </c>
      <c r="W345" s="25">
        <f>MONTH(Table1[[#This Row],[Order Date]])</f>
        <v>1</v>
      </c>
      <c r="X345" s="25">
        <f>DAY(Table1[[#This Row],[Order Date]])</f>
        <v>27</v>
      </c>
      <c r="Y345" s="11">
        <v>42031</v>
      </c>
      <c r="Z345" s="25">
        <f>DATEDIF(Table1[[#This Row],[Order Date]],Table1[[#This Row],[Ship Date]],"D")</f>
        <v>0</v>
      </c>
      <c r="AA345" s="25">
        <v>104.7213</v>
      </c>
      <c r="AB345" s="10">
        <v>12</v>
      </c>
      <c r="AC345" s="12">
        <v>151.77000000000001</v>
      </c>
      <c r="AD345" s="10" t="str">
        <f>IF(Table1[[#This Row],[Profit]]&gt;0,"Profit","loss")</f>
        <v>Profit</v>
      </c>
      <c r="AE345" s="10" t="str">
        <f>_xlfn.CONCAT(Table1[[#This Row],[Customer Name]]," ",Table1[[#This Row],[Product Name]]," ",Table1[[#This Row],[Country]])</f>
        <v>Jordan Berry Round Specialty Laser Printer Labels United States</v>
      </c>
      <c r="AF345" s="10" t="str">
        <f>LEFT(Table1[[#This Row],[Product Name]],4)</f>
        <v>Roun</v>
      </c>
    </row>
    <row r="346" spans="1:32" ht="12.75" customHeight="1" x14ac:dyDescent="0.2">
      <c r="A346" s="18">
        <v>19312</v>
      </c>
      <c r="B346" s="25">
        <v>86264</v>
      </c>
      <c r="C346" s="10" t="s">
        <v>37</v>
      </c>
      <c r="D346" s="36">
        <v>7.0000000000000007E-2</v>
      </c>
      <c r="E346" s="28">
        <v>5.18</v>
      </c>
      <c r="F346" s="32">
        <v>2.04</v>
      </c>
      <c r="G346" s="25">
        <v>899</v>
      </c>
      <c r="H346" s="10" t="s">
        <v>1017</v>
      </c>
      <c r="I346" s="10" t="s">
        <v>27</v>
      </c>
      <c r="J346" s="10" t="s">
        <v>58</v>
      </c>
      <c r="K346" s="10" t="s">
        <v>29</v>
      </c>
      <c r="L346" s="10" t="s">
        <v>93</v>
      </c>
      <c r="M346" s="10" t="s">
        <v>31</v>
      </c>
      <c r="N346" s="9" t="s">
        <v>167</v>
      </c>
      <c r="O346" s="22">
        <v>0.36</v>
      </c>
      <c r="P346" s="10" t="s">
        <v>33</v>
      </c>
      <c r="Q346" s="10" t="s">
        <v>53</v>
      </c>
      <c r="R346" s="10" t="s">
        <v>234</v>
      </c>
      <c r="S346" s="10" t="s">
        <v>1018</v>
      </c>
      <c r="T346" s="25">
        <v>16602</v>
      </c>
      <c r="U346" s="11">
        <v>42031</v>
      </c>
      <c r="V346" s="25">
        <f>YEAR(Table1[[#This Row],[Order Date]])</f>
        <v>2015</v>
      </c>
      <c r="W346" s="25">
        <f>MONTH(Table1[[#This Row],[Order Date]])</f>
        <v>1</v>
      </c>
      <c r="X346" s="25">
        <f>DAY(Table1[[#This Row],[Order Date]])</f>
        <v>27</v>
      </c>
      <c r="Y346" s="11">
        <v>42033</v>
      </c>
      <c r="Z346" s="25">
        <f>DATEDIF(Table1[[#This Row],[Order Date]],Table1[[#This Row],[Ship Date]],"D")</f>
        <v>2</v>
      </c>
      <c r="AA346" s="25">
        <v>37.31</v>
      </c>
      <c r="AB346" s="10">
        <v>11</v>
      </c>
      <c r="AC346" s="12">
        <v>57.13</v>
      </c>
      <c r="AD346" s="10" t="str">
        <f>IF(Table1[[#This Row],[Profit]]&gt;0,"Profit","loss")</f>
        <v>Profit</v>
      </c>
      <c r="AE346" s="10" t="str">
        <f>_xlfn.CONCAT(Table1[[#This Row],[Customer Name]]," ",Table1[[#This Row],[Product Name]]," ",Table1[[#This Row],[Country]])</f>
        <v>Jordan Berry Array® Memo Cubes United States</v>
      </c>
      <c r="AF346" s="10" t="str">
        <f>LEFT(Table1[[#This Row],[Product Name]],4)</f>
        <v>Arra</v>
      </c>
    </row>
    <row r="347" spans="1:32" ht="12.75" customHeight="1" x14ac:dyDescent="0.2">
      <c r="A347" s="18">
        <v>20577</v>
      </c>
      <c r="B347" s="25">
        <v>86267</v>
      </c>
      <c r="C347" s="10" t="s">
        <v>47</v>
      </c>
      <c r="D347" s="36">
        <v>0.03</v>
      </c>
      <c r="E347" s="28">
        <v>8.34</v>
      </c>
      <c r="F347" s="32">
        <v>2.64</v>
      </c>
      <c r="G347" s="25">
        <v>256</v>
      </c>
      <c r="H347" s="10" t="s">
        <v>357</v>
      </c>
      <c r="I347" s="10" t="s">
        <v>49</v>
      </c>
      <c r="J347" s="10" t="s">
        <v>40</v>
      </c>
      <c r="K347" s="10" t="s">
        <v>29</v>
      </c>
      <c r="L347" s="10" t="s">
        <v>174</v>
      </c>
      <c r="M347" s="10" t="s">
        <v>51</v>
      </c>
      <c r="N347" s="9" t="s">
        <v>358</v>
      </c>
      <c r="O347" s="22">
        <v>0.59</v>
      </c>
      <c r="P347" s="10" t="s">
        <v>33</v>
      </c>
      <c r="Q347" s="10" t="s">
        <v>53</v>
      </c>
      <c r="R347" s="10" t="s">
        <v>234</v>
      </c>
      <c r="S347" s="10" t="s">
        <v>359</v>
      </c>
      <c r="T347" s="25">
        <v>17331</v>
      </c>
      <c r="U347" s="11">
        <v>42035</v>
      </c>
      <c r="V347" s="25">
        <f>YEAR(Table1[[#This Row],[Order Date]])</f>
        <v>2015</v>
      </c>
      <c r="W347" s="25">
        <f>MONTH(Table1[[#This Row],[Order Date]])</f>
        <v>1</v>
      </c>
      <c r="X347" s="25">
        <f>DAY(Table1[[#This Row],[Order Date]])</f>
        <v>31</v>
      </c>
      <c r="Y347" s="11">
        <v>42037</v>
      </c>
      <c r="Z347" s="25">
        <f>DATEDIF(Table1[[#This Row],[Order Date]],Table1[[#This Row],[Ship Date]],"D")</f>
        <v>2</v>
      </c>
      <c r="AA347" s="25">
        <v>0.68399999999999894</v>
      </c>
      <c r="AB347" s="10">
        <v>4</v>
      </c>
      <c r="AC347" s="12">
        <v>34.64</v>
      </c>
      <c r="AD347" s="10" t="str">
        <f>IF(Table1[[#This Row],[Profit]]&gt;0,"Profit","loss")</f>
        <v>Profit</v>
      </c>
      <c r="AE347" s="10" t="str">
        <f>_xlfn.CONCAT(Table1[[#This Row],[Customer Name]]," ",Table1[[#This Row],[Product Name]]," ",Table1[[#This Row],[Country]])</f>
        <v>Irene Li Acme® Elite Stainless Steel Scissors United States</v>
      </c>
      <c r="AF347" s="10" t="str">
        <f>LEFT(Table1[[#This Row],[Product Name]],4)</f>
        <v>Acme</v>
      </c>
    </row>
    <row r="348" spans="1:32" ht="12.75" customHeight="1" x14ac:dyDescent="0.2">
      <c r="A348" s="18">
        <v>18801</v>
      </c>
      <c r="B348" s="25">
        <v>86268</v>
      </c>
      <c r="C348" s="10" t="s">
        <v>56</v>
      </c>
      <c r="D348" s="36">
        <v>0.1</v>
      </c>
      <c r="E348" s="28">
        <v>280.98</v>
      </c>
      <c r="F348" s="32">
        <v>35.67</v>
      </c>
      <c r="G348" s="25">
        <v>254</v>
      </c>
      <c r="H348" s="10" t="s">
        <v>354</v>
      </c>
      <c r="I348" s="10" t="s">
        <v>39</v>
      </c>
      <c r="J348" s="10" t="s">
        <v>40</v>
      </c>
      <c r="K348" s="10" t="s">
        <v>41</v>
      </c>
      <c r="L348" s="10" t="s">
        <v>152</v>
      </c>
      <c r="M348" s="10" t="s">
        <v>121</v>
      </c>
      <c r="N348" s="9" t="s">
        <v>355</v>
      </c>
      <c r="O348" s="22">
        <v>0.66</v>
      </c>
      <c r="P348" s="10" t="s">
        <v>33</v>
      </c>
      <c r="Q348" s="10" t="s">
        <v>34</v>
      </c>
      <c r="R348" s="10" t="s">
        <v>255</v>
      </c>
      <c r="S348" s="10" t="s">
        <v>356</v>
      </c>
      <c r="T348" s="25">
        <v>80126</v>
      </c>
      <c r="U348" s="11">
        <v>42165</v>
      </c>
      <c r="V348" s="25">
        <f>YEAR(Table1[[#This Row],[Order Date]])</f>
        <v>2015</v>
      </c>
      <c r="W348" s="25">
        <f>MONTH(Table1[[#This Row],[Order Date]])</f>
        <v>6</v>
      </c>
      <c r="X348" s="25">
        <f>DAY(Table1[[#This Row],[Order Date]])</f>
        <v>10</v>
      </c>
      <c r="Y348" s="11">
        <v>42166</v>
      </c>
      <c r="Z348" s="25">
        <f>DATEDIF(Table1[[#This Row],[Order Date]],Table1[[#This Row],[Ship Date]],"D")</f>
        <v>1</v>
      </c>
      <c r="AA348" s="25">
        <v>-53.744999999999997</v>
      </c>
      <c r="AB348" s="10">
        <v>5</v>
      </c>
      <c r="AC348" s="12">
        <v>1332.82</v>
      </c>
      <c r="AD348" s="10" t="str">
        <f>IF(Table1[[#This Row],[Profit]]&gt;0,"Profit","loss")</f>
        <v>loss</v>
      </c>
      <c r="AE348" s="10" t="str">
        <f>_xlfn.CONCAT(Table1[[#This Row],[Customer Name]]," ",Table1[[#This Row],[Product Name]]," ",Table1[[#This Row],[Country]])</f>
        <v>Brett Hawkins Global Adaptabilities™ Conference Tables United States</v>
      </c>
      <c r="AF348" s="10" t="str">
        <f>LEFT(Table1[[#This Row],[Product Name]],4)</f>
        <v>Glob</v>
      </c>
    </row>
    <row r="349" spans="1:32" ht="12.75" customHeight="1" x14ac:dyDescent="0.2">
      <c r="A349" s="18">
        <v>18735</v>
      </c>
      <c r="B349" s="25">
        <v>86279</v>
      </c>
      <c r="C349" s="10" t="s">
        <v>47</v>
      </c>
      <c r="D349" s="36">
        <v>0.1</v>
      </c>
      <c r="E349" s="28">
        <v>31.78</v>
      </c>
      <c r="F349" s="32">
        <v>1.99</v>
      </c>
      <c r="G349" s="25">
        <v>767</v>
      </c>
      <c r="H349" s="10" t="s">
        <v>900</v>
      </c>
      <c r="I349" s="10" t="s">
        <v>49</v>
      </c>
      <c r="J349" s="10" t="s">
        <v>28</v>
      </c>
      <c r="K349" s="10" t="s">
        <v>77</v>
      </c>
      <c r="L349" s="10" t="s">
        <v>180</v>
      </c>
      <c r="M349" s="10" t="s">
        <v>51</v>
      </c>
      <c r="N349" s="9" t="s">
        <v>901</v>
      </c>
      <c r="O349" s="22">
        <v>0.42</v>
      </c>
      <c r="P349" s="10" t="s">
        <v>33</v>
      </c>
      <c r="Q349" s="10" t="s">
        <v>61</v>
      </c>
      <c r="R349" s="10" t="s">
        <v>178</v>
      </c>
      <c r="S349" s="10" t="s">
        <v>902</v>
      </c>
      <c r="T349" s="25">
        <v>61201</v>
      </c>
      <c r="U349" s="11">
        <v>42034</v>
      </c>
      <c r="V349" s="25">
        <f>YEAR(Table1[[#This Row],[Order Date]])</f>
        <v>2015</v>
      </c>
      <c r="W349" s="25">
        <f>MONTH(Table1[[#This Row],[Order Date]])</f>
        <v>1</v>
      </c>
      <c r="X349" s="25">
        <f>DAY(Table1[[#This Row],[Order Date]])</f>
        <v>30</v>
      </c>
      <c r="Y349" s="11">
        <v>42036</v>
      </c>
      <c r="Z349" s="25">
        <f>DATEDIF(Table1[[#This Row],[Order Date]],Table1[[#This Row],[Ship Date]],"D")</f>
        <v>2</v>
      </c>
      <c r="AA349" s="25">
        <v>232.28159999999997</v>
      </c>
      <c r="AB349" s="10">
        <v>11</v>
      </c>
      <c r="AC349" s="12">
        <v>336.64</v>
      </c>
      <c r="AD349" s="10" t="str">
        <f>IF(Table1[[#This Row],[Profit]]&gt;0,"Profit","loss")</f>
        <v>Profit</v>
      </c>
      <c r="AE349" s="10" t="str">
        <f>_xlfn.CONCAT(Table1[[#This Row],[Customer Name]]," ",Table1[[#This Row],[Product Name]]," ",Table1[[#This Row],[Country]])</f>
        <v>Jeffrey Mueller Memorex 4.7GB DVD-RAM, 3/Pack United States</v>
      </c>
      <c r="AF349" s="10" t="str">
        <f>LEFT(Table1[[#This Row],[Product Name]],4)</f>
        <v>Memo</v>
      </c>
    </row>
    <row r="350" spans="1:32" ht="12.75" customHeight="1" x14ac:dyDescent="0.2">
      <c r="A350" s="18">
        <v>21588</v>
      </c>
      <c r="B350" s="25">
        <v>86283</v>
      </c>
      <c r="C350" s="10" t="s">
        <v>56</v>
      </c>
      <c r="D350" s="36">
        <v>0.09</v>
      </c>
      <c r="E350" s="28">
        <v>5.98</v>
      </c>
      <c r="F350" s="32">
        <v>4.6900000000000004</v>
      </c>
      <c r="G350" s="25">
        <v>3331</v>
      </c>
      <c r="H350" s="10" t="s">
        <v>2965</v>
      </c>
      <c r="I350" s="10" t="s">
        <v>49</v>
      </c>
      <c r="J350" s="10" t="s">
        <v>28</v>
      </c>
      <c r="K350" s="10" t="s">
        <v>29</v>
      </c>
      <c r="L350" s="10" t="s">
        <v>141</v>
      </c>
      <c r="M350" s="10" t="s">
        <v>59</v>
      </c>
      <c r="N350" s="9" t="s">
        <v>1403</v>
      </c>
      <c r="O350" s="22">
        <v>0.68</v>
      </c>
      <c r="P350" s="10" t="s">
        <v>33</v>
      </c>
      <c r="Q350" s="10" t="s">
        <v>136</v>
      </c>
      <c r="R350" s="10" t="s">
        <v>362</v>
      </c>
      <c r="S350" s="10" t="s">
        <v>2966</v>
      </c>
      <c r="T350" s="25">
        <v>32174</v>
      </c>
      <c r="U350" s="11">
        <v>42009</v>
      </c>
      <c r="V350" s="25">
        <f>YEAR(Table1[[#This Row],[Order Date]])</f>
        <v>2015</v>
      </c>
      <c r="W350" s="25">
        <f>MONTH(Table1[[#This Row],[Order Date]])</f>
        <v>1</v>
      </c>
      <c r="X350" s="25">
        <f>DAY(Table1[[#This Row],[Order Date]])</f>
        <v>5</v>
      </c>
      <c r="Y350" s="11">
        <v>42010</v>
      </c>
      <c r="Z350" s="25">
        <f>DATEDIF(Table1[[#This Row],[Order Date]],Table1[[#This Row],[Ship Date]],"D")</f>
        <v>1</v>
      </c>
      <c r="AA350" s="25">
        <v>-781.13419999999996</v>
      </c>
      <c r="AB350" s="10">
        <v>11</v>
      </c>
      <c r="AC350" s="12">
        <v>65.849999999999994</v>
      </c>
      <c r="AD350" s="10" t="str">
        <f>IF(Table1[[#This Row],[Profit]]&gt;0,"Profit","loss")</f>
        <v>loss</v>
      </c>
      <c r="AE350" s="10" t="str">
        <f>_xlfn.CONCAT(Table1[[#This Row],[Customer Name]]," ",Table1[[#This Row],[Product Name]]," ",Table1[[#This Row],[Country]])</f>
        <v>Elisabeth Shaw Perma STOR-ALL™ Hanging File Box, 13 1/8"W x 12 1/4"D x 10 1/2"H United States</v>
      </c>
      <c r="AF350" s="10" t="str">
        <f>LEFT(Table1[[#This Row],[Product Name]],4)</f>
        <v>Perm</v>
      </c>
    </row>
    <row r="351" spans="1:32" ht="12.75" customHeight="1" x14ac:dyDescent="0.2">
      <c r="A351" s="18">
        <v>23294</v>
      </c>
      <c r="B351" s="25">
        <v>86284</v>
      </c>
      <c r="C351" s="10" t="s">
        <v>37</v>
      </c>
      <c r="D351" s="36">
        <v>0.02</v>
      </c>
      <c r="E351" s="28">
        <v>4</v>
      </c>
      <c r="F351" s="32">
        <v>1.3</v>
      </c>
      <c r="G351" s="25">
        <v>3331</v>
      </c>
      <c r="H351" s="10" t="s">
        <v>2965</v>
      </c>
      <c r="I351" s="10" t="s">
        <v>49</v>
      </c>
      <c r="J351" s="10" t="s">
        <v>28</v>
      </c>
      <c r="K351" s="10" t="s">
        <v>29</v>
      </c>
      <c r="L351" s="10" t="s">
        <v>93</v>
      </c>
      <c r="M351" s="10" t="s">
        <v>31</v>
      </c>
      <c r="N351" s="9" t="s">
        <v>204</v>
      </c>
      <c r="O351" s="22">
        <v>0.37</v>
      </c>
      <c r="P351" s="10" t="s">
        <v>33</v>
      </c>
      <c r="Q351" s="10" t="s">
        <v>136</v>
      </c>
      <c r="R351" s="10" t="s">
        <v>362</v>
      </c>
      <c r="S351" s="10" t="s">
        <v>2966</v>
      </c>
      <c r="T351" s="25">
        <v>32174</v>
      </c>
      <c r="U351" s="11">
        <v>42013</v>
      </c>
      <c r="V351" s="25">
        <f>YEAR(Table1[[#This Row],[Order Date]])</f>
        <v>2015</v>
      </c>
      <c r="W351" s="25">
        <f>MONTH(Table1[[#This Row],[Order Date]])</f>
        <v>1</v>
      </c>
      <c r="X351" s="25">
        <f>DAY(Table1[[#This Row],[Order Date]])</f>
        <v>9</v>
      </c>
      <c r="Y351" s="11">
        <v>42013</v>
      </c>
      <c r="Z351" s="25">
        <f>DATEDIF(Table1[[#This Row],[Order Date]],Table1[[#This Row],[Ship Date]],"D")</f>
        <v>0</v>
      </c>
      <c r="AA351" s="25">
        <v>-23.295999999999999</v>
      </c>
      <c r="AB351" s="10">
        <v>12</v>
      </c>
      <c r="AC351" s="12">
        <v>50.71</v>
      </c>
      <c r="AD351" s="10" t="str">
        <f>IF(Table1[[#This Row],[Profit]]&gt;0,"Profit","loss")</f>
        <v>loss</v>
      </c>
      <c r="AE351" s="10" t="str">
        <f>_xlfn.CONCAT(Table1[[#This Row],[Customer Name]]," ",Table1[[#This Row],[Product Name]]," ",Table1[[#This Row],[Country]])</f>
        <v>Elisabeth Shaw EcoTones® Memo Sheets United States</v>
      </c>
      <c r="AF351" s="10" t="str">
        <f>LEFT(Table1[[#This Row],[Product Name]],4)</f>
        <v>EcoT</v>
      </c>
    </row>
    <row r="352" spans="1:32" ht="12.75" customHeight="1" x14ac:dyDescent="0.2">
      <c r="A352" s="18">
        <v>22370</v>
      </c>
      <c r="B352" s="25">
        <v>86297</v>
      </c>
      <c r="C352" s="10" t="s">
        <v>25</v>
      </c>
      <c r="D352" s="36">
        <v>0.05</v>
      </c>
      <c r="E352" s="28">
        <v>31.76</v>
      </c>
      <c r="F352" s="32">
        <v>45.51</v>
      </c>
      <c r="G352" s="25">
        <v>263</v>
      </c>
      <c r="H352" s="10" t="s">
        <v>368</v>
      </c>
      <c r="I352" s="10" t="s">
        <v>39</v>
      </c>
      <c r="J352" s="10" t="s">
        <v>58</v>
      </c>
      <c r="K352" s="10" t="s">
        <v>41</v>
      </c>
      <c r="L352" s="10" t="s">
        <v>152</v>
      </c>
      <c r="M352" s="10" t="s">
        <v>121</v>
      </c>
      <c r="N352" s="9" t="s">
        <v>369</v>
      </c>
      <c r="O352" s="22">
        <v>0.65</v>
      </c>
      <c r="P352" s="10" t="s">
        <v>33</v>
      </c>
      <c r="Q352" s="10" t="s">
        <v>53</v>
      </c>
      <c r="R352" s="10" t="s">
        <v>154</v>
      </c>
      <c r="S352" s="10" t="s">
        <v>370</v>
      </c>
      <c r="T352" s="25">
        <v>44106</v>
      </c>
      <c r="U352" s="11">
        <v>42025</v>
      </c>
      <c r="V352" s="25">
        <f>YEAR(Table1[[#This Row],[Order Date]])</f>
        <v>2015</v>
      </c>
      <c r="W352" s="25">
        <f>MONTH(Table1[[#This Row],[Order Date]])</f>
        <v>1</v>
      </c>
      <c r="X352" s="25">
        <f>DAY(Table1[[#This Row],[Order Date]])</f>
        <v>21</v>
      </c>
      <c r="Y352" s="11">
        <v>42027</v>
      </c>
      <c r="Z352" s="25">
        <f>DATEDIF(Table1[[#This Row],[Order Date]],Table1[[#This Row],[Ship Date]],"D")</f>
        <v>2</v>
      </c>
      <c r="AA352" s="25">
        <v>-2177.9860960000001</v>
      </c>
      <c r="AB352" s="10">
        <v>9</v>
      </c>
      <c r="AC352" s="12">
        <v>304.33999999999997</v>
      </c>
      <c r="AD352" s="10" t="str">
        <f>IF(Table1[[#This Row],[Profit]]&gt;0,"Profit","loss")</f>
        <v>loss</v>
      </c>
      <c r="AE352" s="10" t="str">
        <f>_xlfn.CONCAT(Table1[[#This Row],[Customer Name]]," ",Table1[[#This Row],[Product Name]]," ",Table1[[#This Row],[Country]])</f>
        <v>Carlos Hess Hon iLevel™ Computer Training Table United States</v>
      </c>
      <c r="AF352" s="10" t="str">
        <f>LEFT(Table1[[#This Row],[Product Name]],4)</f>
        <v xml:space="preserve">Hon </v>
      </c>
    </row>
    <row r="353" spans="1:32" ht="12.75" customHeight="1" x14ac:dyDescent="0.2">
      <c r="A353" s="18">
        <v>19781</v>
      </c>
      <c r="B353" s="25">
        <v>86307</v>
      </c>
      <c r="C353" s="10" t="s">
        <v>47</v>
      </c>
      <c r="D353" s="36">
        <v>0.08</v>
      </c>
      <c r="E353" s="28">
        <v>30.53</v>
      </c>
      <c r="F353" s="32">
        <v>19.989999999999998</v>
      </c>
      <c r="G353" s="25">
        <v>592</v>
      </c>
      <c r="H353" s="10" t="s">
        <v>696</v>
      </c>
      <c r="I353" s="10" t="s">
        <v>49</v>
      </c>
      <c r="J353" s="10" t="s">
        <v>58</v>
      </c>
      <c r="K353" s="10" t="s">
        <v>29</v>
      </c>
      <c r="L353" s="10" t="s">
        <v>134</v>
      </c>
      <c r="M353" s="10" t="s">
        <v>59</v>
      </c>
      <c r="N353" s="9" t="s">
        <v>697</v>
      </c>
      <c r="O353" s="22">
        <v>0.39</v>
      </c>
      <c r="P353" s="10" t="s">
        <v>33</v>
      </c>
      <c r="Q353" s="10" t="s">
        <v>61</v>
      </c>
      <c r="R353" s="10" t="s">
        <v>178</v>
      </c>
      <c r="S353" s="10" t="s">
        <v>698</v>
      </c>
      <c r="T353" s="25">
        <v>60091</v>
      </c>
      <c r="U353" s="11">
        <v>42021</v>
      </c>
      <c r="V353" s="25">
        <f>YEAR(Table1[[#This Row],[Order Date]])</f>
        <v>2015</v>
      </c>
      <c r="W353" s="25">
        <f>MONTH(Table1[[#This Row],[Order Date]])</f>
        <v>1</v>
      </c>
      <c r="X353" s="25">
        <f>DAY(Table1[[#This Row],[Order Date]])</f>
        <v>17</v>
      </c>
      <c r="Y353" s="11">
        <v>42021</v>
      </c>
      <c r="Z353" s="25">
        <f>DATEDIF(Table1[[#This Row],[Order Date]],Table1[[#This Row],[Ship Date]],"D")</f>
        <v>0</v>
      </c>
      <c r="AA353" s="25">
        <v>-239.8656</v>
      </c>
      <c r="AB353" s="10">
        <v>10</v>
      </c>
      <c r="AC353" s="12">
        <v>285.87</v>
      </c>
      <c r="AD353" s="10" t="str">
        <f>IF(Table1[[#This Row],[Profit]]&gt;0,"Profit","loss")</f>
        <v>loss</v>
      </c>
      <c r="AE353" s="10" t="str">
        <f>_xlfn.CONCAT(Table1[[#This Row],[Customer Name]]," ",Table1[[#This Row],[Product Name]]," ",Table1[[#This Row],[Country]])</f>
        <v>Eva Silverman Avery 4027 File Folder Labels for Dot Matrix Printers, 5000 Labels per Box, White United States</v>
      </c>
      <c r="AF353" s="10" t="str">
        <f>LEFT(Table1[[#This Row],[Product Name]],4)</f>
        <v>Aver</v>
      </c>
    </row>
    <row r="354" spans="1:32" ht="12.75" customHeight="1" x14ac:dyDescent="0.2">
      <c r="A354" s="18">
        <v>19782</v>
      </c>
      <c r="B354" s="25">
        <v>86307</v>
      </c>
      <c r="C354" s="10" t="s">
        <v>47</v>
      </c>
      <c r="D354" s="36">
        <v>0.01</v>
      </c>
      <c r="E354" s="28">
        <v>1.68</v>
      </c>
      <c r="F354" s="32">
        <v>1.57</v>
      </c>
      <c r="G354" s="25">
        <v>593</v>
      </c>
      <c r="H354" s="10" t="s">
        <v>699</v>
      </c>
      <c r="I354" s="10" t="s">
        <v>49</v>
      </c>
      <c r="J354" s="10" t="s">
        <v>58</v>
      </c>
      <c r="K354" s="10" t="s">
        <v>29</v>
      </c>
      <c r="L354" s="10" t="s">
        <v>30</v>
      </c>
      <c r="M354" s="10" t="s">
        <v>31</v>
      </c>
      <c r="N354" s="9" t="s">
        <v>96</v>
      </c>
      <c r="O354" s="22">
        <v>0.59</v>
      </c>
      <c r="P354" s="10" t="s">
        <v>33</v>
      </c>
      <c r="Q354" s="10" t="s">
        <v>61</v>
      </c>
      <c r="R354" s="10" t="s">
        <v>178</v>
      </c>
      <c r="S354" s="10" t="s">
        <v>700</v>
      </c>
      <c r="T354" s="25">
        <v>60517</v>
      </c>
      <c r="U354" s="11">
        <v>42021</v>
      </c>
      <c r="V354" s="25">
        <f>YEAR(Table1[[#This Row],[Order Date]])</f>
        <v>2015</v>
      </c>
      <c r="W354" s="25">
        <f>MONTH(Table1[[#This Row],[Order Date]])</f>
        <v>1</v>
      </c>
      <c r="X354" s="25">
        <f>DAY(Table1[[#This Row],[Order Date]])</f>
        <v>17</v>
      </c>
      <c r="Y354" s="11">
        <v>42023</v>
      </c>
      <c r="Z354" s="25">
        <f>DATEDIF(Table1[[#This Row],[Order Date]],Table1[[#This Row],[Ship Date]],"D")</f>
        <v>2</v>
      </c>
      <c r="AA354" s="25">
        <v>-53.444000000000003</v>
      </c>
      <c r="AB354" s="10">
        <v>12</v>
      </c>
      <c r="AC354" s="12">
        <v>20.37</v>
      </c>
      <c r="AD354" s="10" t="str">
        <f>IF(Table1[[#This Row],[Profit]]&gt;0,"Profit","loss")</f>
        <v>loss</v>
      </c>
      <c r="AE354" s="10" t="str">
        <f>_xlfn.CONCAT(Table1[[#This Row],[Customer Name]]," ",Table1[[#This Row],[Product Name]]," ",Table1[[#This Row],[Country]])</f>
        <v>Joel Huffman Newell 323 United States</v>
      </c>
      <c r="AF354" s="10" t="str">
        <f>LEFT(Table1[[#This Row],[Product Name]],4)</f>
        <v>Newe</v>
      </c>
    </row>
    <row r="355" spans="1:32" ht="12.75" customHeight="1" x14ac:dyDescent="0.2">
      <c r="A355" s="18">
        <v>24480</v>
      </c>
      <c r="B355" s="25">
        <v>86308</v>
      </c>
      <c r="C355" s="10" t="s">
        <v>47</v>
      </c>
      <c r="D355" s="36">
        <v>0.03</v>
      </c>
      <c r="E355" s="28">
        <v>3.8</v>
      </c>
      <c r="F355" s="32">
        <v>1.49</v>
      </c>
      <c r="G355" s="25">
        <v>596</v>
      </c>
      <c r="H355" s="10" t="s">
        <v>707</v>
      </c>
      <c r="I355" s="10" t="s">
        <v>49</v>
      </c>
      <c r="J355" s="10" t="s">
        <v>114</v>
      </c>
      <c r="K355" s="10" t="s">
        <v>29</v>
      </c>
      <c r="L355" s="10" t="s">
        <v>109</v>
      </c>
      <c r="M355" s="10" t="s">
        <v>59</v>
      </c>
      <c r="N355" s="9" t="s">
        <v>125</v>
      </c>
      <c r="O355" s="22">
        <v>0.38</v>
      </c>
      <c r="P355" s="10" t="s">
        <v>33</v>
      </c>
      <c r="Q355" s="10" t="s">
        <v>61</v>
      </c>
      <c r="R355" s="10" t="s">
        <v>703</v>
      </c>
      <c r="S355" s="10" t="s">
        <v>708</v>
      </c>
      <c r="T355" s="25">
        <v>46032</v>
      </c>
      <c r="U355" s="11">
        <v>42050</v>
      </c>
      <c r="V355" s="25">
        <f>YEAR(Table1[[#This Row],[Order Date]])</f>
        <v>2015</v>
      </c>
      <c r="W355" s="25">
        <f>MONTH(Table1[[#This Row],[Order Date]])</f>
        <v>2</v>
      </c>
      <c r="X355" s="25">
        <f>DAY(Table1[[#This Row],[Order Date]])</f>
        <v>15</v>
      </c>
      <c r="Y355" s="11">
        <v>42052</v>
      </c>
      <c r="Z355" s="25">
        <f>DATEDIF(Table1[[#This Row],[Order Date]],Table1[[#This Row],[Ship Date]],"D")</f>
        <v>2</v>
      </c>
      <c r="AA355" s="25">
        <v>15.2745</v>
      </c>
      <c r="AB355" s="10">
        <v>6</v>
      </c>
      <c r="AC355" s="12">
        <v>24.27</v>
      </c>
      <c r="AD355" s="10" t="str">
        <f>IF(Table1[[#This Row],[Profit]]&gt;0,"Profit","loss")</f>
        <v>Profit</v>
      </c>
      <c r="AE355" s="10" t="str">
        <f>_xlfn.CONCAT(Table1[[#This Row],[Customer Name]]," ",Table1[[#This Row],[Product Name]]," ",Table1[[#This Row],[Country]])</f>
        <v>Doris Fitzpatrick Durable Pressboard Binders United States</v>
      </c>
      <c r="AF355" s="10" t="str">
        <f>LEFT(Table1[[#This Row],[Product Name]],4)</f>
        <v>Dura</v>
      </c>
    </row>
    <row r="356" spans="1:32" ht="12.75" customHeight="1" x14ac:dyDescent="0.2">
      <c r="A356" s="18">
        <v>24481</v>
      </c>
      <c r="B356" s="25">
        <v>86308</v>
      </c>
      <c r="C356" s="10" t="s">
        <v>47</v>
      </c>
      <c r="D356" s="36">
        <v>7.0000000000000007E-2</v>
      </c>
      <c r="E356" s="28">
        <v>7.98</v>
      </c>
      <c r="F356" s="32">
        <v>1.25</v>
      </c>
      <c r="G356" s="25">
        <v>596</v>
      </c>
      <c r="H356" s="10" t="s">
        <v>707</v>
      </c>
      <c r="I356" s="10" t="s">
        <v>49</v>
      </c>
      <c r="J356" s="10" t="s">
        <v>114</v>
      </c>
      <c r="K356" s="10" t="s">
        <v>29</v>
      </c>
      <c r="L356" s="10" t="s">
        <v>93</v>
      </c>
      <c r="M356" s="10" t="s">
        <v>31</v>
      </c>
      <c r="N356" s="9" t="s">
        <v>709</v>
      </c>
      <c r="O356" s="22">
        <v>0.35</v>
      </c>
      <c r="P356" s="10" t="s">
        <v>33</v>
      </c>
      <c r="Q356" s="10" t="s">
        <v>61</v>
      </c>
      <c r="R356" s="10" t="s">
        <v>703</v>
      </c>
      <c r="S356" s="10" t="s">
        <v>708</v>
      </c>
      <c r="T356" s="25">
        <v>46032</v>
      </c>
      <c r="U356" s="11">
        <v>42050</v>
      </c>
      <c r="V356" s="25">
        <f>YEAR(Table1[[#This Row],[Order Date]])</f>
        <v>2015</v>
      </c>
      <c r="W356" s="25">
        <f>MONTH(Table1[[#This Row],[Order Date]])</f>
        <v>2</v>
      </c>
      <c r="X356" s="25">
        <f>DAY(Table1[[#This Row],[Order Date]])</f>
        <v>15</v>
      </c>
      <c r="Y356" s="11">
        <v>42052</v>
      </c>
      <c r="Z356" s="25">
        <f>DATEDIF(Table1[[#This Row],[Order Date]],Table1[[#This Row],[Ship Date]],"D")</f>
        <v>2</v>
      </c>
      <c r="AA356" s="25">
        <v>26.585699999999999</v>
      </c>
      <c r="AB356" s="10">
        <v>5</v>
      </c>
      <c r="AC356" s="12">
        <v>38.53</v>
      </c>
      <c r="AD356" s="10" t="str">
        <f>IF(Table1[[#This Row],[Profit]]&gt;0,"Profit","loss")</f>
        <v>Profit</v>
      </c>
      <c r="AE356" s="10" t="str">
        <f>_xlfn.CONCAT(Table1[[#This Row],[Customer Name]]," ",Table1[[#This Row],[Product Name]]," ",Table1[[#This Row],[Country]])</f>
        <v>Doris Fitzpatrick Adams Telephone Message Book w/Frequently-Called Numbers Space, 400 Messages per Book United States</v>
      </c>
      <c r="AF356" s="10" t="str">
        <f>LEFT(Table1[[#This Row],[Product Name]],4)</f>
        <v>Adam</v>
      </c>
    </row>
    <row r="357" spans="1:32" ht="12.75" customHeight="1" x14ac:dyDescent="0.2">
      <c r="A357" s="18">
        <v>24482</v>
      </c>
      <c r="B357" s="25">
        <v>86308</v>
      </c>
      <c r="C357" s="10" t="s">
        <v>47</v>
      </c>
      <c r="D357" s="36">
        <v>7.0000000000000007E-2</v>
      </c>
      <c r="E357" s="28">
        <v>417.4</v>
      </c>
      <c r="F357" s="32">
        <v>75.23</v>
      </c>
      <c r="G357" s="25">
        <v>596</v>
      </c>
      <c r="H357" s="10" t="s">
        <v>707</v>
      </c>
      <c r="I357" s="10" t="s">
        <v>39</v>
      </c>
      <c r="J357" s="10" t="s">
        <v>114</v>
      </c>
      <c r="K357" s="10" t="s">
        <v>41</v>
      </c>
      <c r="L357" s="10" t="s">
        <v>152</v>
      </c>
      <c r="M357" s="10" t="s">
        <v>121</v>
      </c>
      <c r="N357" s="9" t="s">
        <v>710</v>
      </c>
      <c r="O357" s="22">
        <v>0.79</v>
      </c>
      <c r="P357" s="10" t="s">
        <v>33</v>
      </c>
      <c r="Q357" s="10" t="s">
        <v>61</v>
      </c>
      <c r="R357" s="10" t="s">
        <v>703</v>
      </c>
      <c r="S357" s="10" t="s">
        <v>708</v>
      </c>
      <c r="T357" s="25">
        <v>46032</v>
      </c>
      <c r="U357" s="11">
        <v>42050</v>
      </c>
      <c r="V357" s="25">
        <f>YEAR(Table1[[#This Row],[Order Date]])</f>
        <v>2015</v>
      </c>
      <c r="W357" s="25">
        <f>MONTH(Table1[[#This Row],[Order Date]])</f>
        <v>2</v>
      </c>
      <c r="X357" s="25">
        <f>DAY(Table1[[#This Row],[Order Date]])</f>
        <v>15</v>
      </c>
      <c r="Y357" s="11">
        <v>42051</v>
      </c>
      <c r="Z357" s="25">
        <f>DATEDIF(Table1[[#This Row],[Order Date]],Table1[[#This Row],[Ship Date]],"D")</f>
        <v>1</v>
      </c>
      <c r="AA357" s="25">
        <v>-575.35199999999998</v>
      </c>
      <c r="AB357" s="10">
        <v>12</v>
      </c>
      <c r="AC357" s="12">
        <v>4910.72</v>
      </c>
      <c r="AD357" s="10" t="str">
        <f>IF(Table1[[#This Row],[Profit]]&gt;0,"Profit","loss")</f>
        <v>loss</v>
      </c>
      <c r="AE357" s="10" t="str">
        <f>_xlfn.CONCAT(Table1[[#This Row],[Customer Name]]," ",Table1[[#This Row],[Product Name]]," ",Table1[[#This Row],[Country]])</f>
        <v>Doris Fitzpatrick Bretford “Just In Time” Height-Adjustable Multi-Task Work Tables United States</v>
      </c>
      <c r="AF357" s="10" t="str">
        <f>LEFT(Table1[[#This Row],[Product Name]],4)</f>
        <v>Bret</v>
      </c>
    </row>
    <row r="358" spans="1:32" ht="12.75" customHeight="1" x14ac:dyDescent="0.2">
      <c r="A358" s="18">
        <v>22996</v>
      </c>
      <c r="B358" s="25">
        <v>86309</v>
      </c>
      <c r="C358" s="10" t="s">
        <v>47</v>
      </c>
      <c r="D358" s="36">
        <v>0.09</v>
      </c>
      <c r="E358" s="28">
        <v>13.79</v>
      </c>
      <c r="F358" s="32">
        <v>8.7799999999999994</v>
      </c>
      <c r="G358" s="25">
        <v>594</v>
      </c>
      <c r="H358" s="10" t="s">
        <v>701</v>
      </c>
      <c r="I358" s="10" t="s">
        <v>49</v>
      </c>
      <c r="J358" s="10" t="s">
        <v>114</v>
      </c>
      <c r="K358" s="10" t="s">
        <v>41</v>
      </c>
      <c r="L358" s="10" t="s">
        <v>50</v>
      </c>
      <c r="M358" s="10" t="s">
        <v>59</v>
      </c>
      <c r="N358" s="9" t="s">
        <v>702</v>
      </c>
      <c r="O358" s="22">
        <v>0.43</v>
      </c>
      <c r="P358" s="10" t="s">
        <v>33</v>
      </c>
      <c r="Q358" s="10" t="s">
        <v>61</v>
      </c>
      <c r="R358" s="10" t="s">
        <v>703</v>
      </c>
      <c r="S358" s="10" t="s">
        <v>704</v>
      </c>
      <c r="T358" s="25">
        <v>46016</v>
      </c>
      <c r="U358" s="11">
        <v>42078</v>
      </c>
      <c r="V358" s="25">
        <f>YEAR(Table1[[#This Row],[Order Date]])</f>
        <v>2015</v>
      </c>
      <c r="W358" s="25">
        <f>MONTH(Table1[[#This Row],[Order Date]])</f>
        <v>3</v>
      </c>
      <c r="X358" s="25">
        <f>DAY(Table1[[#This Row],[Order Date]])</f>
        <v>15</v>
      </c>
      <c r="Y358" s="11">
        <v>42080</v>
      </c>
      <c r="Z358" s="25">
        <f>DATEDIF(Table1[[#This Row],[Order Date]],Table1[[#This Row],[Ship Date]],"D")</f>
        <v>2</v>
      </c>
      <c r="AA358" s="25">
        <v>-22.12</v>
      </c>
      <c r="AB358" s="10">
        <v>1</v>
      </c>
      <c r="AC358" s="12">
        <v>17.440000000000001</v>
      </c>
      <c r="AD358" s="10" t="str">
        <f>IF(Table1[[#This Row],[Profit]]&gt;0,"Profit","loss")</f>
        <v>loss</v>
      </c>
      <c r="AE358" s="10" t="str">
        <f>_xlfn.CONCAT(Table1[[#This Row],[Customer Name]]," ",Table1[[#This Row],[Product Name]]," ",Table1[[#This Row],[Country]])</f>
        <v>Charlie Moore 9-3/4 Diameter Round Wall Clock United States</v>
      </c>
      <c r="AF358" s="10" t="str">
        <f>LEFT(Table1[[#This Row],[Product Name]],4)</f>
        <v>9-3/</v>
      </c>
    </row>
    <row r="359" spans="1:32" ht="12.75" customHeight="1" x14ac:dyDescent="0.2">
      <c r="A359" s="18">
        <v>25949</v>
      </c>
      <c r="B359" s="25">
        <v>86310</v>
      </c>
      <c r="C359" s="10" t="s">
        <v>37</v>
      </c>
      <c r="D359" s="36">
        <v>0.1</v>
      </c>
      <c r="E359" s="28">
        <v>6.48</v>
      </c>
      <c r="F359" s="32">
        <v>5.9</v>
      </c>
      <c r="G359" s="25">
        <v>597</v>
      </c>
      <c r="H359" s="10" t="s">
        <v>711</v>
      </c>
      <c r="I359" s="10" t="s">
        <v>49</v>
      </c>
      <c r="J359" s="10" t="s">
        <v>58</v>
      </c>
      <c r="K359" s="10" t="s">
        <v>29</v>
      </c>
      <c r="L359" s="10" t="s">
        <v>93</v>
      </c>
      <c r="M359" s="10" t="s">
        <v>59</v>
      </c>
      <c r="N359" s="9" t="s">
        <v>712</v>
      </c>
      <c r="O359" s="22">
        <v>0.37</v>
      </c>
      <c r="P359" s="10" t="s">
        <v>33</v>
      </c>
      <c r="Q359" s="10" t="s">
        <v>61</v>
      </c>
      <c r="R359" s="10" t="s">
        <v>703</v>
      </c>
      <c r="S359" s="10" t="s">
        <v>443</v>
      </c>
      <c r="T359" s="25">
        <v>47201</v>
      </c>
      <c r="U359" s="11">
        <v>42165</v>
      </c>
      <c r="V359" s="25">
        <f>YEAR(Table1[[#This Row],[Order Date]])</f>
        <v>2015</v>
      </c>
      <c r="W359" s="25">
        <f>MONTH(Table1[[#This Row],[Order Date]])</f>
        <v>6</v>
      </c>
      <c r="X359" s="25">
        <f>DAY(Table1[[#This Row],[Order Date]])</f>
        <v>10</v>
      </c>
      <c r="Y359" s="11">
        <v>42165</v>
      </c>
      <c r="Z359" s="25">
        <f>DATEDIF(Table1[[#This Row],[Order Date]],Table1[[#This Row],[Ship Date]],"D")</f>
        <v>0</v>
      </c>
      <c r="AA359" s="25">
        <v>-51.634999999999998</v>
      </c>
      <c r="AB359" s="10">
        <v>19</v>
      </c>
      <c r="AC359" s="12">
        <v>116.8</v>
      </c>
      <c r="AD359" s="10" t="str">
        <f>IF(Table1[[#This Row],[Profit]]&gt;0,"Profit","loss")</f>
        <v>loss</v>
      </c>
      <c r="AE359" s="10" t="str">
        <f>_xlfn.CONCAT(Table1[[#This Row],[Customer Name]]," ",Table1[[#This Row],[Product Name]]," ",Table1[[#This Row],[Country]])</f>
        <v>Alexandra Wise Xerox 1976 United States</v>
      </c>
      <c r="AF359" s="10" t="str">
        <f>LEFT(Table1[[#This Row],[Product Name]],4)</f>
        <v>Xero</v>
      </c>
    </row>
    <row r="360" spans="1:32" ht="12.75" customHeight="1" x14ac:dyDescent="0.2">
      <c r="A360" s="18">
        <v>21662</v>
      </c>
      <c r="B360" s="25">
        <v>86311</v>
      </c>
      <c r="C360" s="10" t="s">
        <v>47</v>
      </c>
      <c r="D360" s="36">
        <v>0.04</v>
      </c>
      <c r="E360" s="28">
        <v>39.479999999999997</v>
      </c>
      <c r="F360" s="32">
        <v>1.99</v>
      </c>
      <c r="G360" s="25">
        <v>594</v>
      </c>
      <c r="H360" s="10" t="s">
        <v>701</v>
      </c>
      <c r="I360" s="10" t="s">
        <v>49</v>
      </c>
      <c r="J360" s="10" t="s">
        <v>114</v>
      </c>
      <c r="K360" s="10" t="s">
        <v>77</v>
      </c>
      <c r="L360" s="10" t="s">
        <v>180</v>
      </c>
      <c r="M360" s="10" t="s">
        <v>51</v>
      </c>
      <c r="N360" s="9" t="s">
        <v>705</v>
      </c>
      <c r="O360" s="22">
        <v>0.54</v>
      </c>
      <c r="P360" s="10" t="s">
        <v>33</v>
      </c>
      <c r="Q360" s="10" t="s">
        <v>61</v>
      </c>
      <c r="R360" s="10" t="s">
        <v>703</v>
      </c>
      <c r="S360" s="10" t="s">
        <v>704</v>
      </c>
      <c r="T360" s="25">
        <v>46016</v>
      </c>
      <c r="U360" s="11">
        <v>42174</v>
      </c>
      <c r="V360" s="25">
        <f>YEAR(Table1[[#This Row],[Order Date]])</f>
        <v>2015</v>
      </c>
      <c r="W360" s="25">
        <f>MONTH(Table1[[#This Row],[Order Date]])</f>
        <v>6</v>
      </c>
      <c r="X360" s="25">
        <f>DAY(Table1[[#This Row],[Order Date]])</f>
        <v>19</v>
      </c>
      <c r="Y360" s="11">
        <v>42177</v>
      </c>
      <c r="Z360" s="25">
        <f>DATEDIF(Table1[[#This Row],[Order Date]],Table1[[#This Row],[Ship Date]],"D")</f>
        <v>3</v>
      </c>
      <c r="AA360" s="25">
        <v>484.84919999999994</v>
      </c>
      <c r="AB360" s="10">
        <v>18</v>
      </c>
      <c r="AC360" s="12">
        <v>702.68</v>
      </c>
      <c r="AD360" s="10" t="str">
        <f>IF(Table1[[#This Row],[Profit]]&gt;0,"Profit","loss")</f>
        <v>Profit</v>
      </c>
      <c r="AE360" s="10" t="str">
        <f>_xlfn.CONCAT(Table1[[#This Row],[Customer Name]]," ",Table1[[#This Row],[Product Name]]," ",Table1[[#This Row],[Country]])</f>
        <v>Charlie Moore 80 Minute CD-R Spindle, 100/Pack - Staples United States</v>
      </c>
      <c r="AF360" s="10" t="str">
        <f>LEFT(Table1[[#This Row],[Product Name]],4)</f>
        <v>80 M</v>
      </c>
    </row>
    <row r="361" spans="1:32" ht="12.75" customHeight="1" x14ac:dyDescent="0.2">
      <c r="A361" s="18">
        <v>21663</v>
      </c>
      <c r="B361" s="25">
        <v>86311</v>
      </c>
      <c r="C361" s="10" t="s">
        <v>47</v>
      </c>
      <c r="D361" s="36">
        <v>0.04</v>
      </c>
      <c r="E361" s="28">
        <v>3.7</v>
      </c>
      <c r="F361" s="32">
        <v>1.61</v>
      </c>
      <c r="G361" s="25">
        <v>594</v>
      </c>
      <c r="H361" s="10" t="s">
        <v>701</v>
      </c>
      <c r="I361" s="10" t="s">
        <v>49</v>
      </c>
      <c r="J361" s="10" t="s">
        <v>114</v>
      </c>
      <c r="K361" s="10" t="s">
        <v>41</v>
      </c>
      <c r="L361" s="10" t="s">
        <v>50</v>
      </c>
      <c r="M361" s="10" t="s">
        <v>31</v>
      </c>
      <c r="N361" s="9" t="s">
        <v>706</v>
      </c>
      <c r="O361" s="22">
        <v>0.44</v>
      </c>
      <c r="P361" s="10" t="s">
        <v>33</v>
      </c>
      <c r="Q361" s="10" t="s">
        <v>61</v>
      </c>
      <c r="R361" s="10" t="s">
        <v>703</v>
      </c>
      <c r="S361" s="10" t="s">
        <v>704</v>
      </c>
      <c r="T361" s="25">
        <v>46016</v>
      </c>
      <c r="U361" s="11">
        <v>42174</v>
      </c>
      <c r="V361" s="25">
        <f>YEAR(Table1[[#This Row],[Order Date]])</f>
        <v>2015</v>
      </c>
      <c r="W361" s="25">
        <f>MONTH(Table1[[#This Row],[Order Date]])</f>
        <v>6</v>
      </c>
      <c r="X361" s="25">
        <f>DAY(Table1[[#This Row],[Order Date]])</f>
        <v>19</v>
      </c>
      <c r="Y361" s="11">
        <v>42175</v>
      </c>
      <c r="Z361" s="25">
        <f>DATEDIF(Table1[[#This Row],[Order Date]],Table1[[#This Row],[Ship Date]],"D")</f>
        <v>1</v>
      </c>
      <c r="AA361" s="25">
        <v>18</v>
      </c>
      <c r="AB361" s="10">
        <v>18</v>
      </c>
      <c r="AC361" s="12">
        <v>67.239999999999995</v>
      </c>
      <c r="AD361" s="10" t="str">
        <f>IF(Table1[[#This Row],[Profit]]&gt;0,"Profit","loss")</f>
        <v>Profit</v>
      </c>
      <c r="AE361" s="10" t="str">
        <f>_xlfn.CONCAT(Table1[[#This Row],[Customer Name]]," ",Table1[[#This Row],[Product Name]]," ",Table1[[#This Row],[Country]])</f>
        <v>Charlie Moore 3M Hangers With Command Adhesive United States</v>
      </c>
      <c r="AF361" s="10" t="str">
        <f>LEFT(Table1[[#This Row],[Product Name]],4)</f>
        <v>3M H</v>
      </c>
    </row>
    <row r="362" spans="1:32" ht="12.75" customHeight="1" x14ac:dyDescent="0.2">
      <c r="A362" s="18">
        <v>18087</v>
      </c>
      <c r="B362" s="25">
        <v>86327</v>
      </c>
      <c r="C362" s="10" t="s">
        <v>47</v>
      </c>
      <c r="D362" s="36">
        <v>0.04</v>
      </c>
      <c r="E362" s="28">
        <v>3.08</v>
      </c>
      <c r="F362" s="32">
        <v>0.99</v>
      </c>
      <c r="G362" s="25">
        <v>3105</v>
      </c>
      <c r="H362" s="10" t="s">
        <v>2797</v>
      </c>
      <c r="I362" s="10" t="s">
        <v>49</v>
      </c>
      <c r="J362" s="10" t="s">
        <v>40</v>
      </c>
      <c r="K362" s="10" t="s">
        <v>29</v>
      </c>
      <c r="L362" s="10" t="s">
        <v>134</v>
      </c>
      <c r="M362" s="10" t="s">
        <v>59</v>
      </c>
      <c r="N362" s="9" t="s">
        <v>1994</v>
      </c>
      <c r="O362" s="22">
        <v>0.37</v>
      </c>
      <c r="P362" s="10" t="s">
        <v>33</v>
      </c>
      <c r="Q362" s="10" t="s">
        <v>136</v>
      </c>
      <c r="R362" s="10" t="s">
        <v>613</v>
      </c>
      <c r="S362" s="10" t="s">
        <v>319</v>
      </c>
      <c r="T362" s="25">
        <v>42071</v>
      </c>
      <c r="U362" s="11">
        <v>42083</v>
      </c>
      <c r="V362" s="25">
        <f>YEAR(Table1[[#This Row],[Order Date]])</f>
        <v>2015</v>
      </c>
      <c r="W362" s="25">
        <f>MONTH(Table1[[#This Row],[Order Date]])</f>
        <v>3</v>
      </c>
      <c r="X362" s="25">
        <f>DAY(Table1[[#This Row],[Order Date]])</f>
        <v>20</v>
      </c>
      <c r="Y362" s="11">
        <v>42084</v>
      </c>
      <c r="Z362" s="25">
        <f>DATEDIF(Table1[[#This Row],[Order Date]],Table1[[#This Row],[Ship Date]],"D")</f>
        <v>1</v>
      </c>
      <c r="AA362" s="25">
        <v>13.799999999999999</v>
      </c>
      <c r="AB362" s="10">
        <v>19</v>
      </c>
      <c r="AC362" s="12">
        <v>60.01</v>
      </c>
      <c r="AD362" s="10" t="str">
        <f>IF(Table1[[#This Row],[Profit]]&gt;0,"Profit","loss")</f>
        <v>Profit</v>
      </c>
      <c r="AE362" s="10" t="str">
        <f>_xlfn.CONCAT(Table1[[#This Row],[Customer Name]]," ",Table1[[#This Row],[Product Name]]," ",Table1[[#This Row],[Country]])</f>
        <v>Lawrence Hester Avery 481 United States</v>
      </c>
      <c r="AF362" s="10" t="str">
        <f>LEFT(Table1[[#This Row],[Product Name]],4)</f>
        <v>Aver</v>
      </c>
    </row>
    <row r="363" spans="1:32" ht="12.75" customHeight="1" x14ac:dyDescent="0.2">
      <c r="A363" s="18">
        <v>18088</v>
      </c>
      <c r="B363" s="25">
        <v>86327</v>
      </c>
      <c r="C363" s="10" t="s">
        <v>47</v>
      </c>
      <c r="D363" s="36">
        <v>0.02</v>
      </c>
      <c r="E363" s="28">
        <v>6.48</v>
      </c>
      <c r="F363" s="32">
        <v>5.9</v>
      </c>
      <c r="G363" s="25">
        <v>3105</v>
      </c>
      <c r="H363" s="10" t="s">
        <v>2797</v>
      </c>
      <c r="I363" s="10" t="s">
        <v>49</v>
      </c>
      <c r="J363" s="10" t="s">
        <v>40</v>
      </c>
      <c r="K363" s="10" t="s">
        <v>29</v>
      </c>
      <c r="L363" s="10" t="s">
        <v>93</v>
      </c>
      <c r="M363" s="10" t="s">
        <v>59</v>
      </c>
      <c r="N363" s="9" t="s">
        <v>712</v>
      </c>
      <c r="O363" s="22">
        <v>0.37</v>
      </c>
      <c r="P363" s="10" t="s">
        <v>33</v>
      </c>
      <c r="Q363" s="10" t="s">
        <v>136</v>
      </c>
      <c r="R363" s="10" t="s">
        <v>613</v>
      </c>
      <c r="S363" s="10" t="s">
        <v>319</v>
      </c>
      <c r="T363" s="25">
        <v>42071</v>
      </c>
      <c r="U363" s="11">
        <v>42083</v>
      </c>
      <c r="V363" s="25">
        <f>YEAR(Table1[[#This Row],[Order Date]])</f>
        <v>2015</v>
      </c>
      <c r="W363" s="25">
        <f>MONTH(Table1[[#This Row],[Order Date]])</f>
        <v>3</v>
      </c>
      <c r="X363" s="25">
        <f>DAY(Table1[[#This Row],[Order Date]])</f>
        <v>20</v>
      </c>
      <c r="Y363" s="11">
        <v>42084</v>
      </c>
      <c r="Z363" s="25">
        <f>DATEDIF(Table1[[#This Row],[Order Date]],Table1[[#This Row],[Ship Date]],"D")</f>
        <v>1</v>
      </c>
      <c r="AA363" s="25">
        <v>4.3919999999999995</v>
      </c>
      <c r="AB363" s="10">
        <v>13</v>
      </c>
      <c r="AC363" s="12">
        <v>90.98</v>
      </c>
      <c r="AD363" s="10" t="str">
        <f>IF(Table1[[#This Row],[Profit]]&gt;0,"Profit","loss")</f>
        <v>Profit</v>
      </c>
      <c r="AE363" s="10" t="str">
        <f>_xlfn.CONCAT(Table1[[#This Row],[Customer Name]]," ",Table1[[#This Row],[Product Name]]," ",Table1[[#This Row],[Country]])</f>
        <v>Lawrence Hester Xerox 1976 United States</v>
      </c>
      <c r="AF363" s="10" t="str">
        <f>LEFT(Table1[[#This Row],[Product Name]],4)</f>
        <v>Xero</v>
      </c>
    </row>
    <row r="364" spans="1:32" ht="12.75" customHeight="1" x14ac:dyDescent="0.2">
      <c r="A364" s="18">
        <v>18089</v>
      </c>
      <c r="B364" s="25">
        <v>86327</v>
      </c>
      <c r="C364" s="10" t="s">
        <v>47</v>
      </c>
      <c r="D364" s="36">
        <v>0.04</v>
      </c>
      <c r="E364" s="28">
        <v>125.99</v>
      </c>
      <c r="F364" s="32">
        <v>4.2</v>
      </c>
      <c r="G364" s="25">
        <v>3105</v>
      </c>
      <c r="H364" s="10" t="s">
        <v>2797</v>
      </c>
      <c r="I364" s="10" t="s">
        <v>49</v>
      </c>
      <c r="J364" s="10" t="s">
        <v>40</v>
      </c>
      <c r="K364" s="10" t="s">
        <v>77</v>
      </c>
      <c r="L364" s="10" t="s">
        <v>78</v>
      </c>
      <c r="M364" s="10" t="s">
        <v>59</v>
      </c>
      <c r="N364" s="9" t="s">
        <v>2798</v>
      </c>
      <c r="O364" s="22">
        <v>0.59</v>
      </c>
      <c r="P364" s="10" t="s">
        <v>33</v>
      </c>
      <c r="Q364" s="10" t="s">
        <v>136</v>
      </c>
      <c r="R364" s="10" t="s">
        <v>613</v>
      </c>
      <c r="S364" s="10" t="s">
        <v>319</v>
      </c>
      <c r="T364" s="25">
        <v>42071</v>
      </c>
      <c r="U364" s="11">
        <v>42083</v>
      </c>
      <c r="V364" s="25">
        <f>YEAR(Table1[[#This Row],[Order Date]])</f>
        <v>2015</v>
      </c>
      <c r="W364" s="25">
        <f>MONTH(Table1[[#This Row],[Order Date]])</f>
        <v>3</v>
      </c>
      <c r="X364" s="25">
        <f>DAY(Table1[[#This Row],[Order Date]])</f>
        <v>20</v>
      </c>
      <c r="Y364" s="11">
        <v>42085</v>
      </c>
      <c r="Z364" s="25">
        <f>DATEDIF(Table1[[#This Row],[Order Date]],Table1[[#This Row],[Ship Date]],"D")</f>
        <v>2</v>
      </c>
      <c r="AA364" s="25">
        <v>-236.25</v>
      </c>
      <c r="AB364" s="10">
        <v>12</v>
      </c>
      <c r="AC364" s="12">
        <v>1270.7</v>
      </c>
      <c r="AD364" s="10" t="str">
        <f>IF(Table1[[#This Row],[Profit]]&gt;0,"Profit","loss")</f>
        <v>loss</v>
      </c>
      <c r="AE364" s="10" t="str">
        <f>_xlfn.CONCAT(Table1[[#This Row],[Customer Name]]," ",Table1[[#This Row],[Product Name]]," ",Table1[[#This Row],[Country]])</f>
        <v>Lawrence Hester V3682 United States</v>
      </c>
      <c r="AF364" s="10" t="str">
        <f>LEFT(Table1[[#This Row],[Product Name]],4)</f>
        <v>V368</v>
      </c>
    </row>
    <row r="365" spans="1:32" ht="12.75" customHeight="1" x14ac:dyDescent="0.2">
      <c r="A365" s="18">
        <v>20371</v>
      </c>
      <c r="B365" s="25">
        <v>86331</v>
      </c>
      <c r="C365" s="10" t="s">
        <v>56</v>
      </c>
      <c r="D365" s="36">
        <v>0.08</v>
      </c>
      <c r="E365" s="28">
        <v>90.98</v>
      </c>
      <c r="F365" s="32">
        <v>56.2</v>
      </c>
      <c r="G365" s="25">
        <v>1946</v>
      </c>
      <c r="H365" s="10" t="s">
        <v>1897</v>
      </c>
      <c r="I365" s="10" t="s">
        <v>49</v>
      </c>
      <c r="J365" s="10" t="s">
        <v>114</v>
      </c>
      <c r="K365" s="10" t="s">
        <v>41</v>
      </c>
      <c r="L365" s="10" t="s">
        <v>50</v>
      </c>
      <c r="M365" s="10" t="s">
        <v>86</v>
      </c>
      <c r="N365" s="9" t="s">
        <v>1061</v>
      </c>
      <c r="O365" s="22">
        <v>0.74</v>
      </c>
      <c r="P365" s="10" t="s">
        <v>33</v>
      </c>
      <c r="Q365" s="10" t="s">
        <v>53</v>
      </c>
      <c r="R365" s="10" t="s">
        <v>234</v>
      </c>
      <c r="S365" s="10" t="s">
        <v>1898</v>
      </c>
      <c r="T365" s="25">
        <v>15228</v>
      </c>
      <c r="U365" s="11">
        <v>42030</v>
      </c>
      <c r="V365" s="25">
        <f>YEAR(Table1[[#This Row],[Order Date]])</f>
        <v>2015</v>
      </c>
      <c r="W365" s="25">
        <f>MONTH(Table1[[#This Row],[Order Date]])</f>
        <v>1</v>
      </c>
      <c r="X365" s="25">
        <f>DAY(Table1[[#This Row],[Order Date]])</f>
        <v>26</v>
      </c>
      <c r="Y365" s="11">
        <v>42032</v>
      </c>
      <c r="Z365" s="25">
        <f>DATEDIF(Table1[[#This Row],[Order Date]],Table1[[#This Row],[Ship Date]],"D")</f>
        <v>2</v>
      </c>
      <c r="AA365" s="25">
        <v>-1920.9336000000001</v>
      </c>
      <c r="AB365" s="10">
        <v>12</v>
      </c>
      <c r="AC365" s="12">
        <v>1058.3599999999999</v>
      </c>
      <c r="AD365" s="10" t="str">
        <f>IF(Table1[[#This Row],[Profit]]&gt;0,"Profit","loss")</f>
        <v>loss</v>
      </c>
      <c r="AE365" s="10" t="str">
        <f>_xlfn.CONCAT(Table1[[#This Row],[Customer Name]]," ",Table1[[#This Row],[Product Name]]," ",Table1[[#This Row],[Country]])</f>
        <v>Teresa Wallace Eldon ClusterMat Chair Mat with Cordless Antistatic Protection United States</v>
      </c>
      <c r="AF365" s="10" t="str">
        <f>LEFT(Table1[[#This Row],[Product Name]],4)</f>
        <v>Eldo</v>
      </c>
    </row>
    <row r="366" spans="1:32" ht="12.75" customHeight="1" x14ac:dyDescent="0.2">
      <c r="A366" s="18">
        <v>20372</v>
      </c>
      <c r="B366" s="25">
        <v>86331</v>
      </c>
      <c r="C366" s="10" t="s">
        <v>56</v>
      </c>
      <c r="D366" s="36">
        <v>7.0000000000000007E-2</v>
      </c>
      <c r="E366" s="28">
        <v>5.98</v>
      </c>
      <c r="F366" s="32">
        <v>5.35</v>
      </c>
      <c r="G366" s="25">
        <v>1946</v>
      </c>
      <c r="H366" s="10" t="s">
        <v>1897</v>
      </c>
      <c r="I366" s="10" t="s">
        <v>49</v>
      </c>
      <c r="J366" s="10" t="s">
        <v>114</v>
      </c>
      <c r="K366" s="10" t="s">
        <v>29</v>
      </c>
      <c r="L366" s="10" t="s">
        <v>93</v>
      </c>
      <c r="M366" s="10" t="s">
        <v>59</v>
      </c>
      <c r="N366" s="9" t="s">
        <v>1437</v>
      </c>
      <c r="O366" s="22">
        <v>0.4</v>
      </c>
      <c r="P366" s="10" t="s">
        <v>33</v>
      </c>
      <c r="Q366" s="10" t="s">
        <v>53</v>
      </c>
      <c r="R366" s="10" t="s">
        <v>234</v>
      </c>
      <c r="S366" s="10" t="s">
        <v>1898</v>
      </c>
      <c r="T366" s="25">
        <v>15228</v>
      </c>
      <c r="U366" s="11">
        <v>42030</v>
      </c>
      <c r="V366" s="25">
        <f>YEAR(Table1[[#This Row],[Order Date]])</f>
        <v>2015</v>
      </c>
      <c r="W366" s="25">
        <f>MONTH(Table1[[#This Row],[Order Date]])</f>
        <v>1</v>
      </c>
      <c r="X366" s="25">
        <f>DAY(Table1[[#This Row],[Order Date]])</f>
        <v>26</v>
      </c>
      <c r="Y366" s="11">
        <v>42032</v>
      </c>
      <c r="Z366" s="25">
        <f>DATEDIF(Table1[[#This Row],[Order Date]],Table1[[#This Row],[Ship Date]],"D")</f>
        <v>2</v>
      </c>
      <c r="AA366" s="25">
        <v>-37.175200000000004</v>
      </c>
      <c r="AB366" s="10">
        <v>3</v>
      </c>
      <c r="AC366" s="12">
        <v>18.309999999999999</v>
      </c>
      <c r="AD366" s="10" t="str">
        <f>IF(Table1[[#This Row],[Profit]]&gt;0,"Profit","loss")</f>
        <v>loss</v>
      </c>
      <c r="AE366" s="10" t="str">
        <f>_xlfn.CONCAT(Table1[[#This Row],[Customer Name]]," ",Table1[[#This Row],[Product Name]]," ",Table1[[#This Row],[Country]])</f>
        <v>Teresa Wallace Xerox 1947 United States</v>
      </c>
      <c r="AF366" s="10" t="str">
        <f>LEFT(Table1[[#This Row],[Product Name]],4)</f>
        <v>Xero</v>
      </c>
    </row>
    <row r="367" spans="1:32" ht="12.75" customHeight="1" x14ac:dyDescent="0.2">
      <c r="A367" s="18">
        <v>24941</v>
      </c>
      <c r="B367" s="25">
        <v>86338</v>
      </c>
      <c r="C367" s="10" t="s">
        <v>56</v>
      </c>
      <c r="D367" s="36">
        <v>0</v>
      </c>
      <c r="E367" s="28">
        <v>13.43</v>
      </c>
      <c r="F367" s="32">
        <v>5.5</v>
      </c>
      <c r="G367" s="25">
        <v>1697</v>
      </c>
      <c r="H367" s="10" t="s">
        <v>1701</v>
      </c>
      <c r="I367" s="10" t="s">
        <v>49</v>
      </c>
      <c r="J367" s="10" t="s">
        <v>40</v>
      </c>
      <c r="K367" s="10" t="s">
        <v>29</v>
      </c>
      <c r="L367" s="10" t="s">
        <v>141</v>
      </c>
      <c r="M367" s="10" t="s">
        <v>59</v>
      </c>
      <c r="N367" s="9" t="s">
        <v>1702</v>
      </c>
      <c r="O367" s="22">
        <v>0.56999999999999995</v>
      </c>
      <c r="P367" s="10" t="s">
        <v>33</v>
      </c>
      <c r="Q367" s="10" t="s">
        <v>136</v>
      </c>
      <c r="R367" s="10" t="s">
        <v>958</v>
      </c>
      <c r="S367" s="10" t="s">
        <v>1703</v>
      </c>
      <c r="T367" s="25">
        <v>71901</v>
      </c>
      <c r="U367" s="11">
        <v>42020</v>
      </c>
      <c r="V367" s="25">
        <f>YEAR(Table1[[#This Row],[Order Date]])</f>
        <v>2015</v>
      </c>
      <c r="W367" s="25">
        <f>MONTH(Table1[[#This Row],[Order Date]])</f>
        <v>1</v>
      </c>
      <c r="X367" s="25">
        <f>DAY(Table1[[#This Row],[Order Date]])</f>
        <v>16</v>
      </c>
      <c r="Y367" s="11">
        <v>42021</v>
      </c>
      <c r="Z367" s="25">
        <f>DATEDIF(Table1[[#This Row],[Order Date]],Table1[[#This Row],[Ship Date]],"D")</f>
        <v>1</v>
      </c>
      <c r="AA367" s="25">
        <v>-253.77800000000002</v>
      </c>
      <c r="AB367" s="10">
        <v>9</v>
      </c>
      <c r="AC367" s="12">
        <v>129.54</v>
      </c>
      <c r="AD367" s="10" t="str">
        <f>IF(Table1[[#This Row],[Profit]]&gt;0,"Profit","loss")</f>
        <v>loss</v>
      </c>
      <c r="AE367" s="10" t="str">
        <f>_xlfn.CONCAT(Table1[[#This Row],[Customer Name]]," ",Table1[[#This Row],[Product Name]]," ",Table1[[#This Row],[Country]])</f>
        <v>Holly Osborne Fellowes Personal Hanging Folder Files, Navy United States</v>
      </c>
      <c r="AF367" s="10" t="str">
        <f>LEFT(Table1[[#This Row],[Product Name]],4)</f>
        <v>Fell</v>
      </c>
    </row>
    <row r="368" spans="1:32" ht="12.75" customHeight="1" x14ac:dyDescent="0.2">
      <c r="A368" s="18">
        <v>19041</v>
      </c>
      <c r="B368" s="25">
        <v>86346</v>
      </c>
      <c r="C368" s="10" t="s">
        <v>47</v>
      </c>
      <c r="D368" s="36">
        <v>0.03</v>
      </c>
      <c r="E368" s="28">
        <v>300.64999999999998</v>
      </c>
      <c r="F368" s="32">
        <v>24.49</v>
      </c>
      <c r="G368" s="25">
        <v>3012</v>
      </c>
      <c r="H368" s="10" t="s">
        <v>2736</v>
      </c>
      <c r="I368" s="10" t="s">
        <v>49</v>
      </c>
      <c r="J368" s="10" t="s">
        <v>28</v>
      </c>
      <c r="K368" s="10" t="s">
        <v>29</v>
      </c>
      <c r="L368" s="10" t="s">
        <v>257</v>
      </c>
      <c r="M368" s="10" t="s">
        <v>236</v>
      </c>
      <c r="N368" s="9" t="s">
        <v>2734</v>
      </c>
      <c r="O368" s="22">
        <v>0.52</v>
      </c>
      <c r="P368" s="10" t="s">
        <v>33</v>
      </c>
      <c r="Q368" s="10" t="s">
        <v>53</v>
      </c>
      <c r="R368" s="10" t="s">
        <v>71</v>
      </c>
      <c r="S368" s="10" t="s">
        <v>2737</v>
      </c>
      <c r="T368" s="25">
        <v>14609</v>
      </c>
      <c r="U368" s="11">
        <v>42122</v>
      </c>
      <c r="V368" s="25">
        <f>YEAR(Table1[[#This Row],[Order Date]])</f>
        <v>2015</v>
      </c>
      <c r="W368" s="25">
        <f>MONTH(Table1[[#This Row],[Order Date]])</f>
        <v>4</v>
      </c>
      <c r="X368" s="25">
        <f>DAY(Table1[[#This Row],[Order Date]])</f>
        <v>28</v>
      </c>
      <c r="Y368" s="11">
        <v>42124</v>
      </c>
      <c r="Z368" s="25">
        <f>DATEDIF(Table1[[#This Row],[Order Date]],Table1[[#This Row],[Ship Date]],"D")</f>
        <v>2</v>
      </c>
      <c r="AA368" s="25">
        <v>1474.8703999999998</v>
      </c>
      <c r="AB368" s="10">
        <v>8</v>
      </c>
      <c r="AC368" s="12">
        <v>2426.36</v>
      </c>
      <c r="AD368" s="10" t="str">
        <f>IF(Table1[[#This Row],[Profit]]&gt;0,"Profit","loss")</f>
        <v>Profit</v>
      </c>
      <c r="AE368" s="10" t="str">
        <f>_xlfn.CONCAT(Table1[[#This Row],[Customer Name]]," ",Table1[[#This Row],[Product Name]]," ",Table1[[#This Row],[Country]])</f>
        <v>Annie Livingston Honeywell Enviracaire Portable HEPA Air Cleaner for 17' x 22' Room United States</v>
      </c>
      <c r="AF368" s="10" t="str">
        <f>LEFT(Table1[[#This Row],[Product Name]],4)</f>
        <v>Hone</v>
      </c>
    </row>
    <row r="369" spans="1:32" ht="12.75" customHeight="1" x14ac:dyDescent="0.2">
      <c r="A369" s="18">
        <v>19042</v>
      </c>
      <c r="B369" s="25">
        <v>86346</v>
      </c>
      <c r="C369" s="10" t="s">
        <v>47</v>
      </c>
      <c r="D369" s="36">
        <v>0.06</v>
      </c>
      <c r="E369" s="28">
        <v>49.99</v>
      </c>
      <c r="F369" s="32">
        <v>19.989999999999998</v>
      </c>
      <c r="G369" s="25">
        <v>3012</v>
      </c>
      <c r="H369" s="10" t="s">
        <v>2736</v>
      </c>
      <c r="I369" s="10" t="s">
        <v>49</v>
      </c>
      <c r="J369" s="10" t="s">
        <v>28</v>
      </c>
      <c r="K369" s="10" t="s">
        <v>77</v>
      </c>
      <c r="L369" s="10" t="s">
        <v>180</v>
      </c>
      <c r="M369" s="10" t="s">
        <v>59</v>
      </c>
      <c r="N369" s="9" t="s">
        <v>1731</v>
      </c>
      <c r="O369" s="22">
        <v>0.45</v>
      </c>
      <c r="P369" s="10" t="s">
        <v>33</v>
      </c>
      <c r="Q369" s="10" t="s">
        <v>53</v>
      </c>
      <c r="R369" s="10" t="s">
        <v>71</v>
      </c>
      <c r="S369" s="10" t="s">
        <v>2737</v>
      </c>
      <c r="T369" s="25">
        <v>14609</v>
      </c>
      <c r="U369" s="11">
        <v>42122</v>
      </c>
      <c r="V369" s="25">
        <f>YEAR(Table1[[#This Row],[Order Date]])</f>
        <v>2015</v>
      </c>
      <c r="W369" s="25">
        <f>MONTH(Table1[[#This Row],[Order Date]])</f>
        <v>4</v>
      </c>
      <c r="X369" s="25">
        <f>DAY(Table1[[#This Row],[Order Date]])</f>
        <v>28</v>
      </c>
      <c r="Y369" s="11">
        <v>42124</v>
      </c>
      <c r="Z369" s="25">
        <f>DATEDIF(Table1[[#This Row],[Order Date]],Table1[[#This Row],[Ship Date]],"D")</f>
        <v>2</v>
      </c>
      <c r="AA369" s="25">
        <v>19.78</v>
      </c>
      <c r="AB369" s="10">
        <v>17</v>
      </c>
      <c r="AC369" s="12">
        <v>824</v>
      </c>
      <c r="AD369" s="10" t="str">
        <f>IF(Table1[[#This Row],[Profit]]&gt;0,"Profit","loss")</f>
        <v>Profit</v>
      </c>
      <c r="AE369" s="10" t="str">
        <f>_xlfn.CONCAT(Table1[[#This Row],[Customer Name]]," ",Table1[[#This Row],[Product Name]]," ",Table1[[#This Row],[Country]])</f>
        <v>Annie Livingston US Robotics 56K V.92 Internal PCI Faxmodem United States</v>
      </c>
      <c r="AF369" s="10" t="str">
        <f>LEFT(Table1[[#This Row],[Product Name]],4)</f>
        <v>US R</v>
      </c>
    </row>
    <row r="370" spans="1:32" ht="12.75" customHeight="1" x14ac:dyDescent="0.2">
      <c r="A370" s="18">
        <v>19043</v>
      </c>
      <c r="B370" s="25">
        <v>86346</v>
      </c>
      <c r="C370" s="10" t="s">
        <v>47</v>
      </c>
      <c r="D370" s="36">
        <v>0.1</v>
      </c>
      <c r="E370" s="28">
        <v>104.85</v>
      </c>
      <c r="F370" s="32">
        <v>4.6500000000000004</v>
      </c>
      <c r="G370" s="25">
        <v>3012</v>
      </c>
      <c r="H370" s="10" t="s">
        <v>2736</v>
      </c>
      <c r="I370" s="10" t="s">
        <v>49</v>
      </c>
      <c r="J370" s="10" t="s">
        <v>28</v>
      </c>
      <c r="K370" s="10" t="s">
        <v>29</v>
      </c>
      <c r="L370" s="10" t="s">
        <v>93</v>
      </c>
      <c r="M370" s="10" t="s">
        <v>59</v>
      </c>
      <c r="N370" s="9" t="s">
        <v>2735</v>
      </c>
      <c r="O370" s="22">
        <v>0.37</v>
      </c>
      <c r="P370" s="10" t="s">
        <v>33</v>
      </c>
      <c r="Q370" s="10" t="s">
        <v>53</v>
      </c>
      <c r="R370" s="10" t="s">
        <v>71</v>
      </c>
      <c r="S370" s="10" t="s">
        <v>2737</v>
      </c>
      <c r="T370" s="25">
        <v>14609</v>
      </c>
      <c r="U370" s="11">
        <v>42122</v>
      </c>
      <c r="V370" s="25">
        <f>YEAR(Table1[[#This Row],[Order Date]])</f>
        <v>2015</v>
      </c>
      <c r="W370" s="25">
        <f>MONTH(Table1[[#This Row],[Order Date]])</f>
        <v>4</v>
      </c>
      <c r="X370" s="25">
        <f>DAY(Table1[[#This Row],[Order Date]])</f>
        <v>28</v>
      </c>
      <c r="Y370" s="11">
        <v>42123</v>
      </c>
      <c r="Z370" s="25">
        <f>DATEDIF(Table1[[#This Row],[Order Date]],Table1[[#This Row],[Ship Date]],"D")</f>
        <v>1</v>
      </c>
      <c r="AA370" s="25">
        <v>929.7956999999999</v>
      </c>
      <c r="AB370" s="10">
        <v>14</v>
      </c>
      <c r="AC370" s="12">
        <v>1347.53</v>
      </c>
      <c r="AD370" s="10" t="str">
        <f>IF(Table1[[#This Row],[Profit]]&gt;0,"Profit","loss")</f>
        <v>Profit</v>
      </c>
      <c r="AE370" s="10" t="str">
        <f>_xlfn.CONCAT(Table1[[#This Row],[Customer Name]]," ",Table1[[#This Row],[Product Name]]," ",Table1[[#This Row],[Country]])</f>
        <v>Annie Livingston Xerox 1941 United States</v>
      </c>
      <c r="AF370" s="10" t="str">
        <f>LEFT(Table1[[#This Row],[Product Name]],4)</f>
        <v>Xero</v>
      </c>
    </row>
    <row r="371" spans="1:32" ht="12.75" customHeight="1" x14ac:dyDescent="0.2">
      <c r="A371" s="18">
        <v>24953</v>
      </c>
      <c r="B371" s="25">
        <v>86356</v>
      </c>
      <c r="C371" s="10" t="s">
        <v>25</v>
      </c>
      <c r="D371" s="36">
        <v>0.06</v>
      </c>
      <c r="E371" s="28">
        <v>350.98</v>
      </c>
      <c r="F371" s="32">
        <v>30</v>
      </c>
      <c r="G371" s="25">
        <v>915</v>
      </c>
      <c r="H371" s="10" t="s">
        <v>1029</v>
      </c>
      <c r="I371" s="10" t="s">
        <v>39</v>
      </c>
      <c r="J371" s="10" t="s">
        <v>40</v>
      </c>
      <c r="K371" s="10" t="s">
        <v>41</v>
      </c>
      <c r="L371" s="10" t="s">
        <v>42</v>
      </c>
      <c r="M371" s="10" t="s">
        <v>43</v>
      </c>
      <c r="N371" s="9" t="s">
        <v>862</v>
      </c>
      <c r="O371" s="22">
        <v>0.61</v>
      </c>
      <c r="P371" s="10" t="s">
        <v>33</v>
      </c>
      <c r="Q371" s="10" t="s">
        <v>61</v>
      </c>
      <c r="R371" s="10" t="s">
        <v>130</v>
      </c>
      <c r="S371" s="10" t="s">
        <v>1030</v>
      </c>
      <c r="T371" s="25">
        <v>77803</v>
      </c>
      <c r="U371" s="11">
        <v>42008</v>
      </c>
      <c r="V371" s="25">
        <f>YEAR(Table1[[#This Row],[Order Date]])</f>
        <v>2015</v>
      </c>
      <c r="W371" s="25">
        <f>MONTH(Table1[[#This Row],[Order Date]])</f>
        <v>1</v>
      </c>
      <c r="X371" s="25">
        <f>DAY(Table1[[#This Row],[Order Date]])</f>
        <v>4</v>
      </c>
      <c r="Y371" s="11">
        <v>42009</v>
      </c>
      <c r="Z371" s="25">
        <f>DATEDIF(Table1[[#This Row],[Order Date]],Table1[[#This Row],[Ship Date]],"D")</f>
        <v>1</v>
      </c>
      <c r="AA371" s="25">
        <v>-489.41559999999998</v>
      </c>
      <c r="AB371" s="10">
        <v>1</v>
      </c>
      <c r="AC371" s="12">
        <v>346.52</v>
      </c>
      <c r="AD371" s="10" t="str">
        <f>IF(Table1[[#This Row],[Profit]]&gt;0,"Profit","loss")</f>
        <v>loss</v>
      </c>
      <c r="AE371" s="10" t="str">
        <f>_xlfn.CONCAT(Table1[[#This Row],[Customer Name]]," ",Table1[[#This Row],[Product Name]]," ",Table1[[#This Row],[Country]])</f>
        <v>Carol Sherrill Office Star - Professional Matrix Back Chair with 2-to-1 Synchro Tilt and Mesh Fabric Seat United States</v>
      </c>
      <c r="AF371" s="10" t="str">
        <f>LEFT(Table1[[#This Row],[Product Name]],4)</f>
        <v>Offi</v>
      </c>
    </row>
    <row r="372" spans="1:32" ht="12.75" customHeight="1" x14ac:dyDescent="0.2">
      <c r="A372" s="18">
        <v>25833</v>
      </c>
      <c r="B372" s="25">
        <v>86357</v>
      </c>
      <c r="C372" s="10" t="s">
        <v>106</v>
      </c>
      <c r="D372" s="36">
        <v>0.05</v>
      </c>
      <c r="E372" s="28">
        <v>161.55000000000001</v>
      </c>
      <c r="F372" s="32">
        <v>19.989999999999998</v>
      </c>
      <c r="G372" s="25">
        <v>916</v>
      </c>
      <c r="H372" s="10" t="s">
        <v>1031</v>
      </c>
      <c r="I372" s="10" t="s">
        <v>49</v>
      </c>
      <c r="J372" s="10" t="s">
        <v>28</v>
      </c>
      <c r="K372" s="10" t="s">
        <v>29</v>
      </c>
      <c r="L372" s="10" t="s">
        <v>141</v>
      </c>
      <c r="M372" s="10" t="s">
        <v>59</v>
      </c>
      <c r="N372" s="9" t="s">
        <v>161</v>
      </c>
      <c r="O372" s="22">
        <v>0.66</v>
      </c>
      <c r="P372" s="10" t="s">
        <v>33</v>
      </c>
      <c r="Q372" s="10" t="s">
        <v>61</v>
      </c>
      <c r="R372" s="10" t="s">
        <v>130</v>
      </c>
      <c r="S372" s="10" t="s">
        <v>1032</v>
      </c>
      <c r="T372" s="25">
        <v>76028</v>
      </c>
      <c r="U372" s="11">
        <v>42008</v>
      </c>
      <c r="V372" s="25">
        <f>YEAR(Table1[[#This Row],[Order Date]])</f>
        <v>2015</v>
      </c>
      <c r="W372" s="25">
        <f>MONTH(Table1[[#This Row],[Order Date]])</f>
        <v>1</v>
      </c>
      <c r="X372" s="25">
        <f>DAY(Table1[[#This Row],[Order Date]])</f>
        <v>4</v>
      </c>
      <c r="Y372" s="11">
        <v>42015</v>
      </c>
      <c r="Z372" s="25">
        <f>DATEDIF(Table1[[#This Row],[Order Date]],Table1[[#This Row],[Ship Date]],"D")</f>
        <v>7</v>
      </c>
      <c r="AA372" s="25">
        <v>35.31</v>
      </c>
      <c r="AB372" s="10">
        <v>3</v>
      </c>
      <c r="AC372" s="12">
        <v>499.31</v>
      </c>
      <c r="AD372" s="10" t="str">
        <f>IF(Table1[[#This Row],[Profit]]&gt;0,"Profit","loss")</f>
        <v>Profit</v>
      </c>
      <c r="AE372" s="10" t="str">
        <f>_xlfn.CONCAT(Table1[[#This Row],[Customer Name]]," ",Table1[[#This Row],[Product Name]]," ",Table1[[#This Row],[Country]])</f>
        <v>Marion Wilcox Fellowes Super Stor/Drawer® Files United States</v>
      </c>
      <c r="AF372" s="10" t="str">
        <f>LEFT(Table1[[#This Row],[Product Name]],4)</f>
        <v>Fell</v>
      </c>
    </row>
    <row r="373" spans="1:32" ht="12.75" customHeight="1" x14ac:dyDescent="0.2">
      <c r="A373" s="18">
        <v>26039</v>
      </c>
      <c r="B373" s="25">
        <v>86368</v>
      </c>
      <c r="C373" s="10" t="s">
        <v>56</v>
      </c>
      <c r="D373" s="36">
        <v>0.02</v>
      </c>
      <c r="E373" s="28">
        <v>15.42</v>
      </c>
      <c r="F373" s="32">
        <v>5.41</v>
      </c>
      <c r="G373" s="25">
        <v>3143</v>
      </c>
      <c r="H373" s="10" t="s">
        <v>2833</v>
      </c>
      <c r="I373" s="10" t="s">
        <v>49</v>
      </c>
      <c r="J373" s="10" t="s">
        <v>114</v>
      </c>
      <c r="K373" s="10" t="s">
        <v>29</v>
      </c>
      <c r="L373" s="10" t="s">
        <v>141</v>
      </c>
      <c r="M373" s="10" t="s">
        <v>59</v>
      </c>
      <c r="N373" s="9" t="s">
        <v>2834</v>
      </c>
      <c r="O373" s="22">
        <v>0.59</v>
      </c>
      <c r="P373" s="10" t="s">
        <v>33</v>
      </c>
      <c r="Q373" s="10" t="s">
        <v>61</v>
      </c>
      <c r="R373" s="10" t="s">
        <v>130</v>
      </c>
      <c r="S373" s="10" t="s">
        <v>2835</v>
      </c>
      <c r="T373" s="25">
        <v>78660</v>
      </c>
      <c r="U373" s="11">
        <v>42087</v>
      </c>
      <c r="V373" s="25">
        <f>YEAR(Table1[[#This Row],[Order Date]])</f>
        <v>2015</v>
      </c>
      <c r="W373" s="25">
        <f>MONTH(Table1[[#This Row],[Order Date]])</f>
        <v>3</v>
      </c>
      <c r="X373" s="25">
        <f>DAY(Table1[[#This Row],[Order Date]])</f>
        <v>24</v>
      </c>
      <c r="Y373" s="11">
        <v>42088</v>
      </c>
      <c r="Z373" s="25">
        <f>DATEDIF(Table1[[#This Row],[Order Date]],Table1[[#This Row],[Ship Date]],"D")</f>
        <v>1</v>
      </c>
      <c r="AA373" s="25">
        <v>-16.37</v>
      </c>
      <c r="AB373" s="10">
        <v>2</v>
      </c>
      <c r="AC373" s="12">
        <v>33.840000000000003</v>
      </c>
      <c r="AD373" s="10" t="str">
        <f>IF(Table1[[#This Row],[Profit]]&gt;0,"Profit","loss")</f>
        <v>loss</v>
      </c>
      <c r="AE373" s="10" t="str">
        <f>_xlfn.CONCAT(Table1[[#This Row],[Customer Name]]," ",Table1[[#This Row],[Product Name]]," ",Table1[[#This Row],[Country]])</f>
        <v>Neil Song Decoflex Hanging Personal Folder File United States</v>
      </c>
      <c r="AF373" s="10" t="str">
        <f>LEFT(Table1[[#This Row],[Product Name]],4)</f>
        <v>Deco</v>
      </c>
    </row>
    <row r="374" spans="1:32" ht="12.75" customHeight="1" x14ac:dyDescent="0.2">
      <c r="A374" s="18">
        <v>18917</v>
      </c>
      <c r="B374" s="25">
        <v>86369</v>
      </c>
      <c r="C374" s="10" t="s">
        <v>106</v>
      </c>
      <c r="D374" s="36">
        <v>0.09</v>
      </c>
      <c r="E374" s="28">
        <v>6.84</v>
      </c>
      <c r="F374" s="32">
        <v>8.3699999999999992</v>
      </c>
      <c r="G374" s="25">
        <v>3141</v>
      </c>
      <c r="H374" s="10" t="s">
        <v>2832</v>
      </c>
      <c r="I374" s="10" t="s">
        <v>49</v>
      </c>
      <c r="J374" s="10" t="s">
        <v>114</v>
      </c>
      <c r="K374" s="10" t="s">
        <v>29</v>
      </c>
      <c r="L374" s="10" t="s">
        <v>174</v>
      </c>
      <c r="M374" s="10" t="s">
        <v>51</v>
      </c>
      <c r="N374" s="9" t="s">
        <v>1697</v>
      </c>
      <c r="O374" s="22">
        <v>0.57999999999999996</v>
      </c>
      <c r="P374" s="10" t="s">
        <v>33</v>
      </c>
      <c r="Q374" s="10" t="s">
        <v>61</v>
      </c>
      <c r="R374" s="10" t="s">
        <v>130</v>
      </c>
      <c r="S374" s="10" t="s">
        <v>2073</v>
      </c>
      <c r="T374" s="25">
        <v>77506</v>
      </c>
      <c r="U374" s="11">
        <v>42156</v>
      </c>
      <c r="V374" s="25">
        <f>YEAR(Table1[[#This Row],[Order Date]])</f>
        <v>2015</v>
      </c>
      <c r="W374" s="25">
        <f>MONTH(Table1[[#This Row],[Order Date]])</f>
        <v>6</v>
      </c>
      <c r="X374" s="25">
        <f>DAY(Table1[[#This Row],[Order Date]])</f>
        <v>1</v>
      </c>
      <c r="Y374" s="11">
        <v>42163</v>
      </c>
      <c r="Z374" s="25">
        <f>DATEDIF(Table1[[#This Row],[Order Date]],Table1[[#This Row],[Ship Date]],"D")</f>
        <v>7</v>
      </c>
      <c r="AA374" s="25">
        <v>-88.584999999999994</v>
      </c>
      <c r="AB374" s="10">
        <v>13</v>
      </c>
      <c r="AC374" s="12">
        <v>87.1</v>
      </c>
      <c r="AD374" s="10" t="str">
        <f>IF(Table1[[#This Row],[Profit]]&gt;0,"Profit","loss")</f>
        <v>loss</v>
      </c>
      <c r="AE374" s="10" t="str">
        <f>_xlfn.CONCAT(Table1[[#This Row],[Customer Name]]," ",Table1[[#This Row],[Product Name]]," ",Table1[[#This Row],[Country]])</f>
        <v>Jerome McIntosh Acme Design Line 8" Stainless Steel Bent Scissors w/Champagne Handles, 3-1/8" Cut United States</v>
      </c>
      <c r="AF374" s="10" t="str">
        <f>LEFT(Table1[[#This Row],[Product Name]],4)</f>
        <v>Acme</v>
      </c>
    </row>
    <row r="375" spans="1:32" ht="12.75" customHeight="1" x14ac:dyDescent="0.2">
      <c r="A375" s="18">
        <v>18918</v>
      </c>
      <c r="B375" s="25">
        <v>86369</v>
      </c>
      <c r="C375" s="10" t="s">
        <v>106</v>
      </c>
      <c r="D375" s="36">
        <v>7.0000000000000007E-2</v>
      </c>
      <c r="E375" s="28">
        <v>48.91</v>
      </c>
      <c r="F375" s="32">
        <v>35</v>
      </c>
      <c r="G375" s="25">
        <v>3141</v>
      </c>
      <c r="H375" s="10" t="s">
        <v>2832</v>
      </c>
      <c r="I375" s="10" t="s">
        <v>27</v>
      </c>
      <c r="J375" s="10" t="s">
        <v>114</v>
      </c>
      <c r="K375" s="10" t="s">
        <v>29</v>
      </c>
      <c r="L375" s="10" t="s">
        <v>141</v>
      </c>
      <c r="M375" s="10" t="s">
        <v>236</v>
      </c>
      <c r="N375" s="9" t="s">
        <v>1692</v>
      </c>
      <c r="O375" s="22">
        <v>0.83</v>
      </c>
      <c r="P375" s="10" t="s">
        <v>33</v>
      </c>
      <c r="Q375" s="10" t="s">
        <v>61</v>
      </c>
      <c r="R375" s="10" t="s">
        <v>130</v>
      </c>
      <c r="S375" s="10" t="s">
        <v>2073</v>
      </c>
      <c r="T375" s="25">
        <v>77506</v>
      </c>
      <c r="U375" s="11">
        <v>42156</v>
      </c>
      <c r="V375" s="25">
        <f>YEAR(Table1[[#This Row],[Order Date]])</f>
        <v>2015</v>
      </c>
      <c r="W375" s="25">
        <f>MONTH(Table1[[#This Row],[Order Date]])</f>
        <v>6</v>
      </c>
      <c r="X375" s="25">
        <f>DAY(Table1[[#This Row],[Order Date]])</f>
        <v>1</v>
      </c>
      <c r="Y375" s="11">
        <v>42158</v>
      </c>
      <c r="Z375" s="25">
        <f>DATEDIF(Table1[[#This Row],[Order Date]],Table1[[#This Row],[Ship Date]],"D")</f>
        <v>2</v>
      </c>
      <c r="AA375" s="25">
        <v>-485.68</v>
      </c>
      <c r="AB375" s="10">
        <v>15</v>
      </c>
      <c r="AC375" s="12">
        <v>736.86</v>
      </c>
      <c r="AD375" s="10" t="str">
        <f>IF(Table1[[#This Row],[Profit]]&gt;0,"Profit","loss")</f>
        <v>loss</v>
      </c>
      <c r="AE375" s="10" t="str">
        <f>_xlfn.CONCAT(Table1[[#This Row],[Customer Name]]," ",Table1[[#This Row],[Product Name]]," ",Table1[[#This Row],[Country]])</f>
        <v>Jerome McIntosh Tennsco Industrial Shelving United States</v>
      </c>
      <c r="AF375" s="10" t="str">
        <f>LEFT(Table1[[#This Row],[Product Name]],4)</f>
        <v>Tenn</v>
      </c>
    </row>
    <row r="376" spans="1:32" ht="12.75" customHeight="1" x14ac:dyDescent="0.2">
      <c r="A376" s="18">
        <v>22369</v>
      </c>
      <c r="B376" s="25">
        <v>86373</v>
      </c>
      <c r="C376" s="10" t="s">
        <v>37</v>
      </c>
      <c r="D376" s="36">
        <v>0.03</v>
      </c>
      <c r="E376" s="28">
        <v>7.64</v>
      </c>
      <c r="F376" s="32">
        <v>5.83</v>
      </c>
      <c r="G376" s="25">
        <v>2398</v>
      </c>
      <c r="H376" s="10" t="s">
        <v>2260</v>
      </c>
      <c r="I376" s="10" t="s">
        <v>49</v>
      </c>
      <c r="J376" s="10" t="s">
        <v>28</v>
      </c>
      <c r="K376" s="10" t="s">
        <v>29</v>
      </c>
      <c r="L376" s="10" t="s">
        <v>93</v>
      </c>
      <c r="M376" s="10" t="s">
        <v>31</v>
      </c>
      <c r="N376" s="9" t="s">
        <v>1026</v>
      </c>
      <c r="O376" s="22">
        <v>0.36</v>
      </c>
      <c r="P376" s="10" t="s">
        <v>33</v>
      </c>
      <c r="Q376" s="10" t="s">
        <v>61</v>
      </c>
      <c r="R376" s="10" t="s">
        <v>178</v>
      </c>
      <c r="S376" s="10" t="s">
        <v>2261</v>
      </c>
      <c r="T376" s="25">
        <v>60103</v>
      </c>
      <c r="U376" s="11">
        <v>42059</v>
      </c>
      <c r="V376" s="25">
        <f>YEAR(Table1[[#This Row],[Order Date]])</f>
        <v>2015</v>
      </c>
      <c r="W376" s="25">
        <f>MONTH(Table1[[#This Row],[Order Date]])</f>
        <v>2</v>
      </c>
      <c r="X376" s="25">
        <f>DAY(Table1[[#This Row],[Order Date]])</f>
        <v>24</v>
      </c>
      <c r="Y376" s="11">
        <v>42061</v>
      </c>
      <c r="Z376" s="25">
        <f>DATEDIF(Table1[[#This Row],[Order Date]],Table1[[#This Row],[Ship Date]],"D")</f>
        <v>2</v>
      </c>
      <c r="AA376" s="25">
        <v>-15.090400000000001</v>
      </c>
      <c r="AB376" s="10">
        <v>12</v>
      </c>
      <c r="AC376" s="12">
        <v>96.86</v>
      </c>
      <c r="AD376" s="10" t="str">
        <f>IF(Table1[[#This Row],[Profit]]&gt;0,"Profit","loss")</f>
        <v>loss</v>
      </c>
      <c r="AE376" s="10" t="str">
        <f>_xlfn.CONCAT(Table1[[#This Row],[Customer Name]]," ",Table1[[#This Row],[Product Name]]," ",Table1[[#This Row],[Country]])</f>
        <v>Julian F Wolfe Rediform Wirebound "Phone Memo" Message Book, 11 x 5-3/4 United States</v>
      </c>
      <c r="AF376" s="10" t="str">
        <f>LEFT(Table1[[#This Row],[Product Name]],4)</f>
        <v>Redi</v>
      </c>
    </row>
    <row r="377" spans="1:32" ht="12.75" customHeight="1" x14ac:dyDescent="0.2">
      <c r="A377" s="18">
        <v>22598</v>
      </c>
      <c r="B377" s="25">
        <v>86382</v>
      </c>
      <c r="C377" s="10" t="s">
        <v>106</v>
      </c>
      <c r="D377" s="36">
        <v>7.0000000000000007E-2</v>
      </c>
      <c r="E377" s="28">
        <v>9.7100000000000009</v>
      </c>
      <c r="F377" s="32">
        <v>9.4499999999999993</v>
      </c>
      <c r="G377" s="25">
        <v>393</v>
      </c>
      <c r="H377" s="10" t="s">
        <v>509</v>
      </c>
      <c r="I377" s="10" t="s">
        <v>49</v>
      </c>
      <c r="J377" s="10" t="s">
        <v>28</v>
      </c>
      <c r="K377" s="10" t="s">
        <v>29</v>
      </c>
      <c r="L377" s="10" t="s">
        <v>141</v>
      </c>
      <c r="M377" s="10" t="s">
        <v>59</v>
      </c>
      <c r="N377" s="9" t="s">
        <v>510</v>
      </c>
      <c r="O377" s="22">
        <v>0.6</v>
      </c>
      <c r="P377" s="10" t="s">
        <v>33</v>
      </c>
      <c r="Q377" s="10" t="s">
        <v>53</v>
      </c>
      <c r="R377" s="10" t="s">
        <v>71</v>
      </c>
      <c r="S377" s="10" t="s">
        <v>511</v>
      </c>
      <c r="T377" s="25">
        <v>13021</v>
      </c>
      <c r="U377" s="11">
        <v>42050</v>
      </c>
      <c r="V377" s="25">
        <f>YEAR(Table1[[#This Row],[Order Date]])</f>
        <v>2015</v>
      </c>
      <c r="W377" s="25">
        <f>MONTH(Table1[[#This Row],[Order Date]])</f>
        <v>2</v>
      </c>
      <c r="X377" s="25">
        <f>DAY(Table1[[#This Row],[Order Date]])</f>
        <v>15</v>
      </c>
      <c r="Y377" s="11">
        <v>42057</v>
      </c>
      <c r="Z377" s="25">
        <f>DATEDIF(Table1[[#This Row],[Order Date]],Table1[[#This Row],[Ship Date]],"D")</f>
        <v>7</v>
      </c>
      <c r="AA377" s="25">
        <v>-81.77</v>
      </c>
      <c r="AB377" s="10">
        <v>3</v>
      </c>
      <c r="AC377" s="12">
        <v>31.44</v>
      </c>
      <c r="AD377" s="10" t="str">
        <f>IF(Table1[[#This Row],[Profit]]&gt;0,"Profit","loss")</f>
        <v>loss</v>
      </c>
      <c r="AE377" s="10" t="str">
        <f>_xlfn.CONCAT(Table1[[#This Row],[Customer Name]]," ",Table1[[#This Row],[Product Name]]," ",Table1[[#This Row],[Country]])</f>
        <v>Shawn Combs Filing/Storage Totes and Swivel Casters United States</v>
      </c>
      <c r="AF377" s="10" t="str">
        <f>LEFT(Table1[[#This Row],[Product Name]],4)</f>
        <v>Fili</v>
      </c>
    </row>
    <row r="378" spans="1:32" ht="12.75" customHeight="1" x14ac:dyDescent="0.2">
      <c r="A378" s="18">
        <v>25449</v>
      </c>
      <c r="B378" s="25">
        <v>86383</v>
      </c>
      <c r="C378" s="10" t="s">
        <v>56</v>
      </c>
      <c r="D378" s="36">
        <v>0.02</v>
      </c>
      <c r="E378" s="28">
        <v>34.979999999999997</v>
      </c>
      <c r="F378" s="32">
        <v>7.53</v>
      </c>
      <c r="G378" s="25">
        <v>392</v>
      </c>
      <c r="H378" s="10" t="s">
        <v>504</v>
      </c>
      <c r="I378" s="10" t="s">
        <v>49</v>
      </c>
      <c r="J378" s="10" t="s">
        <v>28</v>
      </c>
      <c r="K378" s="10" t="s">
        <v>77</v>
      </c>
      <c r="L378" s="10" t="s">
        <v>180</v>
      </c>
      <c r="M378" s="10" t="s">
        <v>59</v>
      </c>
      <c r="N378" s="9" t="s">
        <v>505</v>
      </c>
      <c r="O378" s="22">
        <v>0.76</v>
      </c>
      <c r="P378" s="10" t="s">
        <v>33</v>
      </c>
      <c r="Q378" s="10" t="s">
        <v>61</v>
      </c>
      <c r="R378" s="10" t="s">
        <v>506</v>
      </c>
      <c r="S378" s="10" t="s">
        <v>507</v>
      </c>
      <c r="T378" s="25">
        <v>63105</v>
      </c>
      <c r="U378" s="11">
        <v>42068</v>
      </c>
      <c r="V378" s="25">
        <f>YEAR(Table1[[#This Row],[Order Date]])</f>
        <v>2015</v>
      </c>
      <c r="W378" s="25">
        <f>MONTH(Table1[[#This Row],[Order Date]])</f>
        <v>3</v>
      </c>
      <c r="X378" s="25">
        <f>DAY(Table1[[#This Row],[Order Date]])</f>
        <v>5</v>
      </c>
      <c r="Y378" s="11">
        <v>42070</v>
      </c>
      <c r="Z378" s="25">
        <f>DATEDIF(Table1[[#This Row],[Order Date]],Table1[[#This Row],[Ship Date]],"D")</f>
        <v>2</v>
      </c>
      <c r="AA378" s="25">
        <v>-159.68</v>
      </c>
      <c r="AB378" s="10">
        <v>1</v>
      </c>
      <c r="AC378" s="12">
        <v>37.159999999999997</v>
      </c>
      <c r="AD378" s="10" t="str">
        <f>IF(Table1[[#This Row],[Profit]]&gt;0,"Profit","loss")</f>
        <v>loss</v>
      </c>
      <c r="AE378" s="10" t="str">
        <f>_xlfn.CONCAT(Table1[[#This Row],[Customer Name]]," ",Table1[[#This Row],[Product Name]]," ",Table1[[#This Row],[Country]])</f>
        <v>Erica R Fuller Fellowes EZ Multi-Media Keyboard United States</v>
      </c>
      <c r="AF378" s="10" t="str">
        <f>LEFT(Table1[[#This Row],[Product Name]],4)</f>
        <v>Fell</v>
      </c>
    </row>
    <row r="379" spans="1:32" ht="12.75" customHeight="1" x14ac:dyDescent="0.2">
      <c r="A379" s="18">
        <v>25450</v>
      </c>
      <c r="B379" s="25">
        <v>86383</v>
      </c>
      <c r="C379" s="10" t="s">
        <v>56</v>
      </c>
      <c r="D379" s="36">
        <v>0.01</v>
      </c>
      <c r="E379" s="28">
        <v>19.989999999999998</v>
      </c>
      <c r="F379" s="32">
        <v>11.17</v>
      </c>
      <c r="G379" s="25">
        <v>392</v>
      </c>
      <c r="H379" s="10" t="s">
        <v>504</v>
      </c>
      <c r="I379" s="10" t="s">
        <v>49</v>
      </c>
      <c r="J379" s="10" t="s">
        <v>28</v>
      </c>
      <c r="K379" s="10" t="s">
        <v>41</v>
      </c>
      <c r="L379" s="10" t="s">
        <v>50</v>
      </c>
      <c r="M379" s="10" t="s">
        <v>236</v>
      </c>
      <c r="N379" s="9" t="s">
        <v>508</v>
      </c>
      <c r="O379" s="22">
        <v>0.6</v>
      </c>
      <c r="P379" s="10" t="s">
        <v>33</v>
      </c>
      <c r="Q379" s="10" t="s">
        <v>61</v>
      </c>
      <c r="R379" s="10" t="s">
        <v>506</v>
      </c>
      <c r="S379" s="10" t="s">
        <v>507</v>
      </c>
      <c r="T379" s="25">
        <v>63105</v>
      </c>
      <c r="U379" s="11">
        <v>42068</v>
      </c>
      <c r="V379" s="25">
        <f>YEAR(Table1[[#This Row],[Order Date]])</f>
        <v>2015</v>
      </c>
      <c r="W379" s="25">
        <f>MONTH(Table1[[#This Row],[Order Date]])</f>
        <v>3</v>
      </c>
      <c r="X379" s="25">
        <f>DAY(Table1[[#This Row],[Order Date]])</f>
        <v>5</v>
      </c>
      <c r="Y379" s="11">
        <v>42071</v>
      </c>
      <c r="Z379" s="25">
        <f>DATEDIF(Table1[[#This Row],[Order Date]],Table1[[#This Row],[Ship Date]],"D")</f>
        <v>3</v>
      </c>
      <c r="AA379" s="25">
        <v>27.91</v>
      </c>
      <c r="AB379" s="10">
        <v>2</v>
      </c>
      <c r="AC379" s="12">
        <v>43.65</v>
      </c>
      <c r="AD379" s="10" t="str">
        <f>IF(Table1[[#This Row],[Profit]]&gt;0,"Profit","loss")</f>
        <v>Profit</v>
      </c>
      <c r="AE379" s="10" t="str">
        <f>_xlfn.CONCAT(Table1[[#This Row],[Customer Name]]," ",Table1[[#This Row],[Product Name]]," ",Table1[[#This Row],[Country]])</f>
        <v>Erica R Fuller Telescoping Adjustable Floor Lamp United States</v>
      </c>
      <c r="AF379" s="10" t="str">
        <f>LEFT(Table1[[#This Row],[Product Name]],4)</f>
        <v>Tele</v>
      </c>
    </row>
    <row r="380" spans="1:32" ht="12.75" customHeight="1" x14ac:dyDescent="0.2">
      <c r="A380" s="18">
        <v>24638</v>
      </c>
      <c r="B380" s="25">
        <v>86384</v>
      </c>
      <c r="C380" s="10" t="s">
        <v>47</v>
      </c>
      <c r="D380" s="36">
        <v>0.04</v>
      </c>
      <c r="E380" s="28">
        <v>15.98</v>
      </c>
      <c r="F380" s="32">
        <v>4</v>
      </c>
      <c r="G380" s="25">
        <v>395</v>
      </c>
      <c r="H380" s="10" t="s">
        <v>512</v>
      </c>
      <c r="I380" s="10" t="s">
        <v>49</v>
      </c>
      <c r="J380" s="10" t="s">
        <v>28</v>
      </c>
      <c r="K380" s="10" t="s">
        <v>77</v>
      </c>
      <c r="L380" s="10" t="s">
        <v>180</v>
      </c>
      <c r="M380" s="10" t="s">
        <v>59</v>
      </c>
      <c r="N380" s="9" t="s">
        <v>513</v>
      </c>
      <c r="O380" s="22">
        <v>0.37</v>
      </c>
      <c r="P380" s="10" t="s">
        <v>33</v>
      </c>
      <c r="Q380" s="10" t="s">
        <v>136</v>
      </c>
      <c r="R380" s="10" t="s">
        <v>322</v>
      </c>
      <c r="S380" s="10" t="s">
        <v>514</v>
      </c>
      <c r="T380" s="25">
        <v>28001</v>
      </c>
      <c r="U380" s="11">
        <v>42173</v>
      </c>
      <c r="V380" s="25">
        <f>YEAR(Table1[[#This Row],[Order Date]])</f>
        <v>2015</v>
      </c>
      <c r="W380" s="25">
        <f>MONTH(Table1[[#This Row],[Order Date]])</f>
        <v>6</v>
      </c>
      <c r="X380" s="25">
        <f>DAY(Table1[[#This Row],[Order Date]])</f>
        <v>18</v>
      </c>
      <c r="Y380" s="11">
        <v>42174</v>
      </c>
      <c r="Z380" s="25">
        <f>DATEDIF(Table1[[#This Row],[Order Date]],Table1[[#This Row],[Ship Date]],"D")</f>
        <v>1</v>
      </c>
      <c r="AA380" s="25">
        <v>-19.208000000000002</v>
      </c>
      <c r="AB380" s="10">
        <v>4</v>
      </c>
      <c r="AC380" s="12">
        <v>64.59</v>
      </c>
      <c r="AD380" s="10" t="str">
        <f>IF(Table1[[#This Row],[Profit]]&gt;0,"Profit","loss")</f>
        <v>loss</v>
      </c>
      <c r="AE380" s="10" t="str">
        <f>_xlfn.CONCAT(Table1[[#This Row],[Customer Name]]," ",Table1[[#This Row],[Product Name]]," ",Table1[[#This Row],[Country]])</f>
        <v>Monica McCormick Logitech Access Keyboard United States</v>
      </c>
      <c r="AF380" s="10" t="str">
        <f>LEFT(Table1[[#This Row],[Product Name]],4)</f>
        <v>Logi</v>
      </c>
    </row>
    <row r="381" spans="1:32" ht="12.75" customHeight="1" x14ac:dyDescent="0.2">
      <c r="A381" s="18">
        <v>24639</v>
      </c>
      <c r="B381" s="25">
        <v>86384</v>
      </c>
      <c r="C381" s="10" t="s">
        <v>47</v>
      </c>
      <c r="D381" s="36">
        <v>0.06</v>
      </c>
      <c r="E381" s="28">
        <v>22.84</v>
      </c>
      <c r="F381" s="32">
        <v>5.47</v>
      </c>
      <c r="G381" s="25">
        <v>395</v>
      </c>
      <c r="H381" s="10" t="s">
        <v>512</v>
      </c>
      <c r="I381" s="10" t="s">
        <v>49</v>
      </c>
      <c r="J381" s="10" t="s">
        <v>28</v>
      </c>
      <c r="K381" s="10" t="s">
        <v>29</v>
      </c>
      <c r="L381" s="10" t="s">
        <v>93</v>
      </c>
      <c r="M381" s="10" t="s">
        <v>59</v>
      </c>
      <c r="N381" s="9" t="s">
        <v>515</v>
      </c>
      <c r="O381" s="22">
        <v>0.39</v>
      </c>
      <c r="P381" s="10" t="s">
        <v>33</v>
      </c>
      <c r="Q381" s="10" t="s">
        <v>136</v>
      </c>
      <c r="R381" s="10" t="s">
        <v>322</v>
      </c>
      <c r="S381" s="10" t="s">
        <v>514</v>
      </c>
      <c r="T381" s="25">
        <v>28001</v>
      </c>
      <c r="U381" s="11">
        <v>42173</v>
      </c>
      <c r="V381" s="25">
        <f>YEAR(Table1[[#This Row],[Order Date]])</f>
        <v>2015</v>
      </c>
      <c r="W381" s="25">
        <f>MONTH(Table1[[#This Row],[Order Date]])</f>
        <v>6</v>
      </c>
      <c r="X381" s="25">
        <f>DAY(Table1[[#This Row],[Order Date]])</f>
        <v>18</v>
      </c>
      <c r="Y381" s="11">
        <v>42175</v>
      </c>
      <c r="Z381" s="25">
        <f>DATEDIF(Table1[[#This Row],[Order Date]],Table1[[#This Row],[Ship Date]],"D")</f>
        <v>2</v>
      </c>
      <c r="AA381" s="25">
        <v>7.4399999999999995</v>
      </c>
      <c r="AB381" s="10">
        <v>20</v>
      </c>
      <c r="AC381" s="12">
        <v>461.94</v>
      </c>
      <c r="AD381" s="10" t="str">
        <f>IF(Table1[[#This Row],[Profit]]&gt;0,"Profit","loss")</f>
        <v>Profit</v>
      </c>
      <c r="AE381" s="10" t="str">
        <f>_xlfn.CONCAT(Table1[[#This Row],[Customer Name]]," ",Table1[[#This Row],[Product Name]]," ",Table1[[#This Row],[Country]])</f>
        <v>Monica McCormick Xerox 1929 United States</v>
      </c>
      <c r="AF381" s="10" t="str">
        <f>LEFT(Table1[[#This Row],[Product Name]],4)</f>
        <v>Xero</v>
      </c>
    </row>
    <row r="382" spans="1:32" ht="12.75" customHeight="1" x14ac:dyDescent="0.2">
      <c r="A382" s="18">
        <v>18105</v>
      </c>
      <c r="B382" s="25">
        <v>86397</v>
      </c>
      <c r="C382" s="10" t="s">
        <v>25</v>
      </c>
      <c r="D382" s="36">
        <v>0.05</v>
      </c>
      <c r="E382" s="28">
        <v>12.95</v>
      </c>
      <c r="F382" s="32">
        <v>4.9800000000000004</v>
      </c>
      <c r="G382" s="25">
        <v>1461</v>
      </c>
      <c r="H382" s="10" t="s">
        <v>1503</v>
      </c>
      <c r="I382" s="10" t="s">
        <v>49</v>
      </c>
      <c r="J382" s="10" t="s">
        <v>114</v>
      </c>
      <c r="K382" s="10" t="s">
        <v>29</v>
      </c>
      <c r="L382" s="10" t="s">
        <v>109</v>
      </c>
      <c r="M382" s="10" t="s">
        <v>59</v>
      </c>
      <c r="N382" s="9" t="s">
        <v>1504</v>
      </c>
      <c r="O382" s="22">
        <v>0.4</v>
      </c>
      <c r="P382" s="10" t="s">
        <v>33</v>
      </c>
      <c r="Q382" s="10" t="s">
        <v>61</v>
      </c>
      <c r="R382" s="10" t="s">
        <v>703</v>
      </c>
      <c r="S382" s="10" t="s">
        <v>1479</v>
      </c>
      <c r="T382" s="25">
        <v>47905</v>
      </c>
      <c r="U382" s="11">
        <v>42157</v>
      </c>
      <c r="V382" s="25">
        <f>YEAR(Table1[[#This Row],[Order Date]])</f>
        <v>2015</v>
      </c>
      <c r="W382" s="25">
        <f>MONTH(Table1[[#This Row],[Order Date]])</f>
        <v>6</v>
      </c>
      <c r="X382" s="25">
        <f>DAY(Table1[[#This Row],[Order Date]])</f>
        <v>2</v>
      </c>
      <c r="Y382" s="11">
        <v>42159</v>
      </c>
      <c r="Z382" s="25">
        <f>DATEDIF(Table1[[#This Row],[Order Date]],Table1[[#This Row],[Ship Date]],"D")</f>
        <v>2</v>
      </c>
      <c r="AA382" s="25">
        <v>134.16825</v>
      </c>
      <c r="AB382" s="10">
        <v>19</v>
      </c>
      <c r="AC382" s="12">
        <v>252.36</v>
      </c>
      <c r="AD382" s="10" t="str">
        <f>IF(Table1[[#This Row],[Profit]]&gt;0,"Profit","loss")</f>
        <v>Profit</v>
      </c>
      <c r="AE382" s="10" t="str">
        <f>_xlfn.CONCAT(Table1[[#This Row],[Customer Name]]," ",Table1[[#This Row],[Product Name]]," ",Table1[[#This Row],[Country]])</f>
        <v>Norman Adams GBC Binding covers United States</v>
      </c>
      <c r="AF382" s="10" t="str">
        <f>LEFT(Table1[[#This Row],[Product Name]],4)</f>
        <v xml:space="preserve">GBC </v>
      </c>
    </row>
    <row r="383" spans="1:32" ht="12.75" customHeight="1" x14ac:dyDescent="0.2">
      <c r="A383" s="18">
        <v>20807</v>
      </c>
      <c r="B383" s="25">
        <v>86409</v>
      </c>
      <c r="C383" s="10" t="s">
        <v>56</v>
      </c>
      <c r="D383" s="36">
        <v>0.09</v>
      </c>
      <c r="E383" s="28">
        <v>31.74</v>
      </c>
      <c r="F383" s="32">
        <v>12.62</v>
      </c>
      <c r="G383" s="25">
        <v>1108</v>
      </c>
      <c r="H383" s="10" t="s">
        <v>1210</v>
      </c>
      <c r="I383" s="10" t="s">
        <v>27</v>
      </c>
      <c r="J383" s="10" t="s">
        <v>58</v>
      </c>
      <c r="K383" s="10" t="s">
        <v>29</v>
      </c>
      <c r="L383" s="10" t="s">
        <v>109</v>
      </c>
      <c r="M383" s="10" t="s">
        <v>59</v>
      </c>
      <c r="N383" s="9" t="s">
        <v>1058</v>
      </c>
      <c r="O383" s="22">
        <v>0.37</v>
      </c>
      <c r="P383" s="10" t="s">
        <v>33</v>
      </c>
      <c r="Q383" s="10" t="s">
        <v>61</v>
      </c>
      <c r="R383" s="10" t="s">
        <v>130</v>
      </c>
      <c r="S383" s="10" t="s">
        <v>1211</v>
      </c>
      <c r="T383" s="25">
        <v>75146</v>
      </c>
      <c r="U383" s="11">
        <v>42144</v>
      </c>
      <c r="V383" s="25">
        <f>YEAR(Table1[[#This Row],[Order Date]])</f>
        <v>2015</v>
      </c>
      <c r="W383" s="25">
        <f>MONTH(Table1[[#This Row],[Order Date]])</f>
        <v>5</v>
      </c>
      <c r="X383" s="25">
        <f>DAY(Table1[[#This Row],[Order Date]])</f>
        <v>20</v>
      </c>
      <c r="Y383" s="11">
        <v>42144</v>
      </c>
      <c r="Z383" s="25">
        <f>DATEDIF(Table1[[#This Row],[Order Date]],Table1[[#This Row],[Ship Date]],"D")</f>
        <v>0</v>
      </c>
      <c r="AA383" s="25">
        <v>67.107500000000002</v>
      </c>
      <c r="AB383" s="10">
        <v>9</v>
      </c>
      <c r="AC383" s="12">
        <v>270.55</v>
      </c>
      <c r="AD383" s="10" t="str">
        <f>IF(Table1[[#This Row],[Profit]]&gt;0,"Profit","loss")</f>
        <v>Profit</v>
      </c>
      <c r="AE383" s="10" t="str">
        <f>_xlfn.CONCAT(Table1[[#This Row],[Customer Name]]," ",Table1[[#This Row],[Product Name]]," ",Table1[[#This Row],[Country]])</f>
        <v>Dwight Bishop GBC Wire Binding Strips United States</v>
      </c>
      <c r="AF383" s="10" t="str">
        <f>LEFT(Table1[[#This Row],[Product Name]],4)</f>
        <v xml:space="preserve">GBC </v>
      </c>
    </row>
    <row r="384" spans="1:32" ht="12.75" customHeight="1" x14ac:dyDescent="0.2">
      <c r="A384" s="18">
        <v>20808</v>
      </c>
      <c r="B384" s="25">
        <v>86409</v>
      </c>
      <c r="C384" s="10" t="s">
        <v>56</v>
      </c>
      <c r="D384" s="36">
        <v>0.04</v>
      </c>
      <c r="E384" s="28">
        <v>6.35</v>
      </c>
      <c r="F384" s="32">
        <v>1.02</v>
      </c>
      <c r="G384" s="25">
        <v>1108</v>
      </c>
      <c r="H384" s="10" t="s">
        <v>1210</v>
      </c>
      <c r="I384" s="10" t="s">
        <v>49</v>
      </c>
      <c r="J384" s="10" t="s">
        <v>58</v>
      </c>
      <c r="K384" s="10" t="s">
        <v>29</v>
      </c>
      <c r="L384" s="10" t="s">
        <v>93</v>
      </c>
      <c r="M384" s="10" t="s">
        <v>31</v>
      </c>
      <c r="N384" s="9" t="s">
        <v>887</v>
      </c>
      <c r="O384" s="22">
        <v>0.39</v>
      </c>
      <c r="P384" s="10" t="s">
        <v>33</v>
      </c>
      <c r="Q384" s="10" t="s">
        <v>61</v>
      </c>
      <c r="R384" s="10" t="s">
        <v>130</v>
      </c>
      <c r="S384" s="10" t="s">
        <v>1211</v>
      </c>
      <c r="T384" s="25">
        <v>75146</v>
      </c>
      <c r="U384" s="11">
        <v>42144</v>
      </c>
      <c r="V384" s="25">
        <f>YEAR(Table1[[#This Row],[Order Date]])</f>
        <v>2015</v>
      </c>
      <c r="W384" s="25">
        <f>MONTH(Table1[[#This Row],[Order Date]])</f>
        <v>5</v>
      </c>
      <c r="X384" s="25">
        <f>DAY(Table1[[#This Row],[Order Date]])</f>
        <v>20</v>
      </c>
      <c r="Y384" s="11">
        <v>42147</v>
      </c>
      <c r="Z384" s="25">
        <f>DATEDIF(Table1[[#This Row],[Order Date]],Table1[[#This Row],[Ship Date]],"D")</f>
        <v>3</v>
      </c>
      <c r="AA384" s="25">
        <v>54.937799999999996</v>
      </c>
      <c r="AB384" s="10">
        <v>13</v>
      </c>
      <c r="AC384" s="12">
        <v>79.62</v>
      </c>
      <c r="AD384" s="10" t="str">
        <f>IF(Table1[[#This Row],[Profit]]&gt;0,"Profit","loss")</f>
        <v>Profit</v>
      </c>
      <c r="AE384" s="10" t="str">
        <f>_xlfn.CONCAT(Table1[[#This Row],[Customer Name]]," ",Table1[[#This Row],[Product Name]]," ",Table1[[#This Row],[Country]])</f>
        <v>Dwight Bishop Telephone Message Books with Fax/Mobile Section, 5 1/2" x 3 3/16" United States</v>
      </c>
      <c r="AF384" s="10" t="str">
        <f>LEFT(Table1[[#This Row],[Product Name]],4)</f>
        <v>Tele</v>
      </c>
    </row>
    <row r="385" spans="1:32" ht="12.75" customHeight="1" x14ac:dyDescent="0.2">
      <c r="A385" s="18">
        <v>20809</v>
      </c>
      <c r="B385" s="25">
        <v>86409</v>
      </c>
      <c r="C385" s="10" t="s">
        <v>56</v>
      </c>
      <c r="D385" s="36">
        <v>0.02</v>
      </c>
      <c r="E385" s="28">
        <v>65.989999999999995</v>
      </c>
      <c r="F385" s="32">
        <v>8.99</v>
      </c>
      <c r="G385" s="25">
        <v>1108</v>
      </c>
      <c r="H385" s="10" t="s">
        <v>1210</v>
      </c>
      <c r="I385" s="10" t="s">
        <v>27</v>
      </c>
      <c r="J385" s="10" t="s">
        <v>58</v>
      </c>
      <c r="K385" s="10" t="s">
        <v>77</v>
      </c>
      <c r="L385" s="10" t="s">
        <v>78</v>
      </c>
      <c r="M385" s="10" t="s">
        <v>59</v>
      </c>
      <c r="N385" s="9" t="s">
        <v>615</v>
      </c>
      <c r="O385" s="22">
        <v>0.56000000000000005</v>
      </c>
      <c r="P385" s="10" t="s">
        <v>33</v>
      </c>
      <c r="Q385" s="10" t="s">
        <v>61</v>
      </c>
      <c r="R385" s="10" t="s">
        <v>130</v>
      </c>
      <c r="S385" s="10" t="s">
        <v>1211</v>
      </c>
      <c r="T385" s="25">
        <v>75146</v>
      </c>
      <c r="U385" s="11">
        <v>42144</v>
      </c>
      <c r="V385" s="25">
        <f>YEAR(Table1[[#This Row],[Order Date]])</f>
        <v>2015</v>
      </c>
      <c r="W385" s="25">
        <f>MONTH(Table1[[#This Row],[Order Date]])</f>
        <v>5</v>
      </c>
      <c r="X385" s="25">
        <f>DAY(Table1[[#This Row],[Order Date]])</f>
        <v>20</v>
      </c>
      <c r="Y385" s="11">
        <v>42145</v>
      </c>
      <c r="Z385" s="25">
        <f>DATEDIF(Table1[[#This Row],[Order Date]],Table1[[#This Row],[Ship Date]],"D")</f>
        <v>1</v>
      </c>
      <c r="AA385" s="25">
        <v>168.23699999999999</v>
      </c>
      <c r="AB385" s="10">
        <v>8</v>
      </c>
      <c r="AC385" s="12">
        <v>479.79</v>
      </c>
      <c r="AD385" s="10" t="str">
        <f>IF(Table1[[#This Row],[Profit]]&gt;0,"Profit","loss")</f>
        <v>Profit</v>
      </c>
      <c r="AE385" s="10" t="str">
        <f>_xlfn.CONCAT(Table1[[#This Row],[Customer Name]]," ",Table1[[#This Row],[Product Name]]," ",Table1[[#This Row],[Country]])</f>
        <v>Dwight Bishop Talkabout T8367 United States</v>
      </c>
      <c r="AF385" s="10" t="str">
        <f>LEFT(Table1[[#This Row],[Product Name]],4)</f>
        <v>Talk</v>
      </c>
    </row>
    <row r="386" spans="1:32" ht="12.75" customHeight="1" x14ac:dyDescent="0.2">
      <c r="A386" s="18">
        <v>22480</v>
      </c>
      <c r="B386" s="25">
        <v>86410</v>
      </c>
      <c r="C386" s="10" t="s">
        <v>56</v>
      </c>
      <c r="D386" s="36">
        <v>0.08</v>
      </c>
      <c r="E386" s="28">
        <v>8.3699999999999992</v>
      </c>
      <c r="F386" s="32">
        <v>10.16</v>
      </c>
      <c r="G386" s="25">
        <v>1109</v>
      </c>
      <c r="H386" s="10" t="s">
        <v>1212</v>
      </c>
      <c r="I386" s="10" t="s">
        <v>49</v>
      </c>
      <c r="J386" s="10" t="s">
        <v>114</v>
      </c>
      <c r="K386" s="10" t="s">
        <v>41</v>
      </c>
      <c r="L386" s="10" t="s">
        <v>50</v>
      </c>
      <c r="M386" s="10" t="s">
        <v>236</v>
      </c>
      <c r="N386" s="9" t="s">
        <v>1213</v>
      </c>
      <c r="O386" s="22">
        <v>0.59</v>
      </c>
      <c r="P386" s="10" t="s">
        <v>33</v>
      </c>
      <c r="Q386" s="10" t="s">
        <v>61</v>
      </c>
      <c r="R386" s="10" t="s">
        <v>130</v>
      </c>
      <c r="S386" s="10" t="s">
        <v>1214</v>
      </c>
      <c r="T386" s="25">
        <v>78041</v>
      </c>
      <c r="U386" s="11">
        <v>42184</v>
      </c>
      <c r="V386" s="25">
        <f>YEAR(Table1[[#This Row],[Order Date]])</f>
        <v>2015</v>
      </c>
      <c r="W386" s="25">
        <f>MONTH(Table1[[#This Row],[Order Date]])</f>
        <v>6</v>
      </c>
      <c r="X386" s="25">
        <f>DAY(Table1[[#This Row],[Order Date]])</f>
        <v>29</v>
      </c>
      <c r="Y386" s="11">
        <v>42184</v>
      </c>
      <c r="Z386" s="25">
        <f>DATEDIF(Table1[[#This Row],[Order Date]],Table1[[#This Row],[Ship Date]],"D")</f>
        <v>0</v>
      </c>
      <c r="AA386" s="25">
        <v>-169.232</v>
      </c>
      <c r="AB386" s="10">
        <v>13</v>
      </c>
      <c r="AC386" s="12">
        <v>108.99</v>
      </c>
      <c r="AD386" s="10" t="str">
        <f>IF(Table1[[#This Row],[Profit]]&gt;0,"Profit","loss")</f>
        <v>loss</v>
      </c>
      <c r="AE386" s="10" t="str">
        <f>_xlfn.CONCAT(Table1[[#This Row],[Customer Name]]," ",Table1[[#This Row],[Product Name]]," ",Table1[[#This Row],[Country]])</f>
        <v>Dennis Welch Westinghouse Clip-On Gooseneck Lamps United States</v>
      </c>
      <c r="AF386" s="10" t="str">
        <f>LEFT(Table1[[#This Row],[Product Name]],4)</f>
        <v>West</v>
      </c>
    </row>
    <row r="387" spans="1:32" ht="12.75" customHeight="1" x14ac:dyDescent="0.2">
      <c r="A387" s="18">
        <v>18106</v>
      </c>
      <c r="B387" s="25">
        <v>86411</v>
      </c>
      <c r="C387" s="10" t="s">
        <v>25</v>
      </c>
      <c r="D387" s="36">
        <v>0.01</v>
      </c>
      <c r="E387" s="28">
        <v>9.31</v>
      </c>
      <c r="F387" s="32">
        <v>3.98</v>
      </c>
      <c r="G387" s="25">
        <v>1107</v>
      </c>
      <c r="H387" s="10" t="s">
        <v>1208</v>
      </c>
      <c r="I387" s="10" t="s">
        <v>49</v>
      </c>
      <c r="J387" s="10" t="s">
        <v>58</v>
      </c>
      <c r="K387" s="10" t="s">
        <v>29</v>
      </c>
      <c r="L387" s="10" t="s">
        <v>174</v>
      </c>
      <c r="M387" s="10" t="s">
        <v>51</v>
      </c>
      <c r="N387" s="9" t="s">
        <v>1206</v>
      </c>
      <c r="O387" s="22">
        <v>0.56000000000000005</v>
      </c>
      <c r="P387" s="10" t="s">
        <v>33</v>
      </c>
      <c r="Q387" s="10" t="s">
        <v>61</v>
      </c>
      <c r="R387" s="10" t="s">
        <v>130</v>
      </c>
      <c r="S387" s="10" t="s">
        <v>1209</v>
      </c>
      <c r="T387" s="25">
        <v>77566</v>
      </c>
      <c r="U387" s="11">
        <v>42145</v>
      </c>
      <c r="V387" s="25">
        <f>YEAR(Table1[[#This Row],[Order Date]])</f>
        <v>2015</v>
      </c>
      <c r="W387" s="25">
        <f>MONTH(Table1[[#This Row],[Order Date]])</f>
        <v>5</v>
      </c>
      <c r="X387" s="25">
        <f>DAY(Table1[[#This Row],[Order Date]])</f>
        <v>21</v>
      </c>
      <c r="Y387" s="11">
        <v>42146</v>
      </c>
      <c r="Z387" s="25">
        <f>DATEDIF(Table1[[#This Row],[Order Date]],Table1[[#This Row],[Ship Date]],"D")</f>
        <v>1</v>
      </c>
      <c r="AA387" s="25">
        <v>2.1800000000000015</v>
      </c>
      <c r="AB387" s="10">
        <v>15</v>
      </c>
      <c r="AC387" s="12">
        <v>144.33000000000001</v>
      </c>
      <c r="AD387" s="10" t="str">
        <f>IF(Table1[[#This Row],[Profit]]&gt;0,"Profit","loss")</f>
        <v>Profit</v>
      </c>
      <c r="AE387" s="10" t="str">
        <f>_xlfn.CONCAT(Table1[[#This Row],[Customer Name]]," ",Table1[[#This Row],[Product Name]]," ",Table1[[#This Row],[Country]])</f>
        <v>Joanna Keith Acme® Forged Steel Scissors with Black Enamel Handles United States</v>
      </c>
      <c r="AF387" s="10" t="str">
        <f>LEFT(Table1[[#This Row],[Product Name]],4)</f>
        <v>Acme</v>
      </c>
    </row>
    <row r="388" spans="1:32" ht="12.75" customHeight="1" x14ac:dyDescent="0.2">
      <c r="A388" s="18">
        <v>26176</v>
      </c>
      <c r="B388" s="25">
        <v>86422</v>
      </c>
      <c r="C388" s="10" t="s">
        <v>25</v>
      </c>
      <c r="D388" s="36">
        <v>0.04</v>
      </c>
      <c r="E388" s="28">
        <v>19.23</v>
      </c>
      <c r="F388" s="32">
        <v>6.15</v>
      </c>
      <c r="G388" s="25">
        <v>1075</v>
      </c>
      <c r="H388" s="10" t="s">
        <v>1188</v>
      </c>
      <c r="I388" s="10" t="s">
        <v>49</v>
      </c>
      <c r="J388" s="10" t="s">
        <v>40</v>
      </c>
      <c r="K388" s="10" t="s">
        <v>41</v>
      </c>
      <c r="L388" s="10" t="s">
        <v>50</v>
      </c>
      <c r="M388" s="10" t="s">
        <v>51</v>
      </c>
      <c r="N388" s="9" t="s">
        <v>472</v>
      </c>
      <c r="O388" s="22">
        <v>0.44</v>
      </c>
      <c r="P388" s="10" t="s">
        <v>33</v>
      </c>
      <c r="Q388" s="10" t="s">
        <v>61</v>
      </c>
      <c r="R388" s="10" t="s">
        <v>178</v>
      </c>
      <c r="S388" s="10" t="s">
        <v>1189</v>
      </c>
      <c r="T388" s="25">
        <v>60441</v>
      </c>
      <c r="U388" s="11">
        <v>42072</v>
      </c>
      <c r="V388" s="25">
        <f>YEAR(Table1[[#This Row],[Order Date]])</f>
        <v>2015</v>
      </c>
      <c r="W388" s="25">
        <f>MONTH(Table1[[#This Row],[Order Date]])</f>
        <v>3</v>
      </c>
      <c r="X388" s="25">
        <f>DAY(Table1[[#This Row],[Order Date]])</f>
        <v>9</v>
      </c>
      <c r="Y388" s="11">
        <v>42073</v>
      </c>
      <c r="Z388" s="25">
        <f>DATEDIF(Table1[[#This Row],[Order Date]],Table1[[#This Row],[Ship Date]],"D")</f>
        <v>1</v>
      </c>
      <c r="AA388" s="25">
        <v>152.43479999999997</v>
      </c>
      <c r="AB388" s="10">
        <v>11</v>
      </c>
      <c r="AC388" s="12">
        <v>220.92</v>
      </c>
      <c r="AD388" s="10" t="str">
        <f>IF(Table1[[#This Row],[Profit]]&gt;0,"Profit","loss")</f>
        <v>Profit</v>
      </c>
      <c r="AE388" s="10" t="str">
        <f>_xlfn.CONCAT(Table1[[#This Row],[Customer Name]]," ",Table1[[#This Row],[Product Name]]," ",Table1[[#This Row],[Country]])</f>
        <v>Theodore Tyson Executive Impressions 13" Clairmont Wall Clock United States</v>
      </c>
      <c r="AF388" s="10" t="str">
        <f>LEFT(Table1[[#This Row],[Product Name]],4)</f>
        <v>Exec</v>
      </c>
    </row>
    <row r="389" spans="1:32" ht="12.75" customHeight="1" x14ac:dyDescent="0.2">
      <c r="A389" s="18">
        <v>21200</v>
      </c>
      <c r="B389" s="25">
        <v>86427</v>
      </c>
      <c r="C389" s="10" t="s">
        <v>106</v>
      </c>
      <c r="D389" s="36">
        <v>0.09</v>
      </c>
      <c r="E389" s="28">
        <v>12.22</v>
      </c>
      <c r="F389" s="32">
        <v>2.85</v>
      </c>
      <c r="G389" s="25">
        <v>2954</v>
      </c>
      <c r="H389" s="10" t="s">
        <v>2683</v>
      </c>
      <c r="I389" s="10" t="s">
        <v>49</v>
      </c>
      <c r="J389" s="10" t="s">
        <v>114</v>
      </c>
      <c r="K389" s="10" t="s">
        <v>41</v>
      </c>
      <c r="L389" s="10" t="s">
        <v>50</v>
      </c>
      <c r="M389" s="10" t="s">
        <v>51</v>
      </c>
      <c r="N389" s="9" t="s">
        <v>2398</v>
      </c>
      <c r="O389" s="22">
        <v>0.55000000000000004</v>
      </c>
      <c r="P389" s="10" t="s">
        <v>33</v>
      </c>
      <c r="Q389" s="10" t="s">
        <v>61</v>
      </c>
      <c r="R389" s="10" t="s">
        <v>62</v>
      </c>
      <c r="S389" s="10" t="s">
        <v>2684</v>
      </c>
      <c r="T389" s="25">
        <v>55119</v>
      </c>
      <c r="U389" s="11">
        <v>42173</v>
      </c>
      <c r="V389" s="25">
        <f>YEAR(Table1[[#This Row],[Order Date]])</f>
        <v>2015</v>
      </c>
      <c r="W389" s="25">
        <f>MONTH(Table1[[#This Row],[Order Date]])</f>
        <v>6</v>
      </c>
      <c r="X389" s="25">
        <f>DAY(Table1[[#This Row],[Order Date]])</f>
        <v>18</v>
      </c>
      <c r="Y389" s="11">
        <v>42180</v>
      </c>
      <c r="Z389" s="25">
        <f>DATEDIF(Table1[[#This Row],[Order Date]],Table1[[#This Row],[Ship Date]],"D")</f>
        <v>7</v>
      </c>
      <c r="AA389" s="25">
        <v>70.676699999999997</v>
      </c>
      <c r="AB389" s="10">
        <v>9</v>
      </c>
      <c r="AC389" s="12">
        <v>102.43</v>
      </c>
      <c r="AD389" s="10" t="str">
        <f>IF(Table1[[#This Row],[Profit]]&gt;0,"Profit","loss")</f>
        <v>Profit</v>
      </c>
      <c r="AE389" s="10" t="str">
        <f>_xlfn.CONCAT(Table1[[#This Row],[Customer Name]]," ",Table1[[#This Row],[Product Name]]," ",Table1[[#This Row],[Country]])</f>
        <v>William Sharma Aluminum Document Frame United States</v>
      </c>
      <c r="AF389" s="10" t="str">
        <f>LEFT(Table1[[#This Row],[Product Name]],4)</f>
        <v>Alum</v>
      </c>
    </row>
    <row r="390" spans="1:32" ht="12.75" customHeight="1" x14ac:dyDescent="0.2">
      <c r="A390" s="18">
        <v>20795</v>
      </c>
      <c r="B390" s="25">
        <v>86432</v>
      </c>
      <c r="C390" s="10" t="s">
        <v>47</v>
      </c>
      <c r="D390" s="36">
        <v>0.08</v>
      </c>
      <c r="E390" s="28">
        <v>349.45</v>
      </c>
      <c r="F390" s="32">
        <v>60</v>
      </c>
      <c r="G390" s="25">
        <v>3119</v>
      </c>
      <c r="H390" s="10" t="s">
        <v>2804</v>
      </c>
      <c r="I390" s="10" t="s">
        <v>39</v>
      </c>
      <c r="J390" s="10" t="s">
        <v>28</v>
      </c>
      <c r="K390" s="10" t="s">
        <v>41</v>
      </c>
      <c r="L390" s="10" t="s">
        <v>152</v>
      </c>
      <c r="M390" s="10" t="s">
        <v>43</v>
      </c>
      <c r="N390" s="9" t="s">
        <v>989</v>
      </c>
      <c r="O390" s="25">
        <f ca="1">IF(O390="",0,O390)</f>
        <v>0</v>
      </c>
      <c r="P390" s="10" t="s">
        <v>33</v>
      </c>
      <c r="Q390" s="10" t="s">
        <v>136</v>
      </c>
      <c r="R390" s="10" t="s">
        <v>362</v>
      </c>
      <c r="S390" s="10" t="s">
        <v>2805</v>
      </c>
      <c r="T390" s="25">
        <v>32839</v>
      </c>
      <c r="U390" s="11">
        <v>42185</v>
      </c>
      <c r="V390" s="25">
        <f>YEAR(Table1[[#This Row],[Order Date]])</f>
        <v>2015</v>
      </c>
      <c r="W390" s="25">
        <f>MONTH(Table1[[#This Row],[Order Date]])</f>
        <v>6</v>
      </c>
      <c r="X390" s="25">
        <f>DAY(Table1[[#This Row],[Order Date]])</f>
        <v>30</v>
      </c>
      <c r="Y390" s="11">
        <v>42187</v>
      </c>
      <c r="Z390" s="25">
        <f>DATEDIF(Table1[[#This Row],[Order Date]],Table1[[#This Row],[Ship Date]],"D")</f>
        <v>2</v>
      </c>
      <c r="AA390" s="25">
        <v>513.08399999999995</v>
      </c>
      <c r="AB390" s="10">
        <v>11</v>
      </c>
      <c r="AC390" s="12">
        <v>3772.19</v>
      </c>
      <c r="AD390" s="10" t="str">
        <f>IF(Table1[[#This Row],[Profit]]&gt;0,"Profit","loss")</f>
        <v>Profit</v>
      </c>
      <c r="AE390" s="10" t="str">
        <f>_xlfn.CONCAT(Table1[[#This Row],[Customer Name]]," ",Table1[[#This Row],[Product Name]]," ",Table1[[#This Row],[Country]])</f>
        <v>Jay Hubbard SAFCO PlanMaster Heigh-Adjustable Drafting Table Base, 43w x 30d x 30-37h, Black United States</v>
      </c>
      <c r="AF390" s="10" t="str">
        <f>LEFT(Table1[[#This Row],[Product Name]],4)</f>
        <v>SAFC</v>
      </c>
    </row>
    <row r="391" spans="1:32" ht="12.75" customHeight="1" x14ac:dyDescent="0.2">
      <c r="A391" s="18">
        <v>20127</v>
      </c>
      <c r="B391" s="25">
        <v>86447</v>
      </c>
      <c r="C391" s="10" t="s">
        <v>47</v>
      </c>
      <c r="D391" s="36">
        <v>0.01</v>
      </c>
      <c r="E391" s="28">
        <v>20.99</v>
      </c>
      <c r="F391" s="32">
        <v>4.8099999999999996</v>
      </c>
      <c r="G391" s="25">
        <v>3191</v>
      </c>
      <c r="H391" s="10" t="s">
        <v>2869</v>
      </c>
      <c r="I391" s="10" t="s">
        <v>49</v>
      </c>
      <c r="J391" s="10" t="s">
        <v>28</v>
      </c>
      <c r="K391" s="10" t="s">
        <v>77</v>
      </c>
      <c r="L391" s="10" t="s">
        <v>78</v>
      </c>
      <c r="M391" s="10" t="s">
        <v>86</v>
      </c>
      <c r="N391" s="9" t="s">
        <v>475</v>
      </c>
      <c r="O391" s="22">
        <v>0.57999999999999996</v>
      </c>
      <c r="P391" s="10" t="s">
        <v>33</v>
      </c>
      <c r="Q391" s="10" t="s">
        <v>61</v>
      </c>
      <c r="R391" s="10" t="s">
        <v>1858</v>
      </c>
      <c r="S391" s="10" t="s">
        <v>2870</v>
      </c>
      <c r="T391" s="25">
        <v>54481</v>
      </c>
      <c r="U391" s="11">
        <v>42081</v>
      </c>
      <c r="V391" s="25">
        <f>YEAR(Table1[[#This Row],[Order Date]])</f>
        <v>2015</v>
      </c>
      <c r="W391" s="25">
        <f>MONTH(Table1[[#This Row],[Order Date]])</f>
        <v>3</v>
      </c>
      <c r="X391" s="25">
        <f>DAY(Table1[[#This Row],[Order Date]])</f>
        <v>18</v>
      </c>
      <c r="Y391" s="11">
        <v>42081</v>
      </c>
      <c r="Z391" s="25">
        <f>DATEDIF(Table1[[#This Row],[Order Date]],Table1[[#This Row],[Ship Date]],"D")</f>
        <v>0</v>
      </c>
      <c r="AA391" s="25">
        <v>-9.1079999999999988</v>
      </c>
      <c r="AB391" s="10">
        <v>5</v>
      </c>
      <c r="AC391" s="12">
        <v>93.81</v>
      </c>
      <c r="AD391" s="10" t="str">
        <f>IF(Table1[[#This Row],[Profit]]&gt;0,"Profit","loss")</f>
        <v>loss</v>
      </c>
      <c r="AE391" s="10" t="str">
        <f>_xlfn.CONCAT(Table1[[#This Row],[Customer Name]]," ",Table1[[#This Row],[Product Name]]," ",Table1[[#This Row],[Country]])</f>
        <v>Jenny Hawkins 1726 Digital Answering Machine United States</v>
      </c>
      <c r="AF391" s="10" t="str">
        <f>LEFT(Table1[[#This Row],[Product Name]],4)</f>
        <v>1726</v>
      </c>
    </row>
    <row r="392" spans="1:32" ht="12.75" customHeight="1" x14ac:dyDescent="0.2">
      <c r="A392" s="18">
        <v>20303</v>
      </c>
      <c r="B392" s="25">
        <v>86448</v>
      </c>
      <c r="C392" s="10" t="s">
        <v>25</v>
      </c>
      <c r="D392" s="36">
        <v>0.09</v>
      </c>
      <c r="E392" s="28">
        <v>35.94</v>
      </c>
      <c r="F392" s="32">
        <v>6.66</v>
      </c>
      <c r="G392" s="25">
        <v>3191</v>
      </c>
      <c r="H392" s="10" t="s">
        <v>2869</v>
      </c>
      <c r="I392" s="10" t="s">
        <v>49</v>
      </c>
      <c r="J392" s="10" t="s">
        <v>28</v>
      </c>
      <c r="K392" s="10" t="s">
        <v>29</v>
      </c>
      <c r="L392" s="10" t="s">
        <v>69</v>
      </c>
      <c r="M392" s="10" t="s">
        <v>59</v>
      </c>
      <c r="N392" s="9" t="s">
        <v>73</v>
      </c>
      <c r="O392" s="22">
        <v>0.4</v>
      </c>
      <c r="P392" s="10" t="s">
        <v>33</v>
      </c>
      <c r="Q392" s="10" t="s">
        <v>61</v>
      </c>
      <c r="R392" s="10" t="s">
        <v>1858</v>
      </c>
      <c r="S392" s="10" t="s">
        <v>2870</v>
      </c>
      <c r="T392" s="25">
        <v>54481</v>
      </c>
      <c r="U392" s="11">
        <v>42104</v>
      </c>
      <c r="V392" s="25">
        <f>YEAR(Table1[[#This Row],[Order Date]])</f>
        <v>2015</v>
      </c>
      <c r="W392" s="25">
        <f>MONTH(Table1[[#This Row],[Order Date]])</f>
        <v>4</v>
      </c>
      <c r="X392" s="25">
        <f>DAY(Table1[[#This Row],[Order Date]])</f>
        <v>10</v>
      </c>
      <c r="Y392" s="11">
        <v>42106</v>
      </c>
      <c r="Z392" s="25">
        <f>DATEDIF(Table1[[#This Row],[Order Date]],Table1[[#This Row],[Ship Date]],"D")</f>
        <v>2</v>
      </c>
      <c r="AA392" s="25">
        <v>172.56439999999998</v>
      </c>
      <c r="AB392" s="10">
        <v>9</v>
      </c>
      <c r="AC392" s="12">
        <v>312.22000000000003</v>
      </c>
      <c r="AD392" s="10" t="str">
        <f>IF(Table1[[#This Row],[Profit]]&gt;0,"Profit","loss")</f>
        <v>Profit</v>
      </c>
      <c r="AE392" s="10" t="str">
        <f>_xlfn.CONCAT(Table1[[#This Row],[Customer Name]]," ",Table1[[#This Row],[Product Name]]," ",Table1[[#This Row],[Country]])</f>
        <v>Jenny Hawkins Tyvek ® Top-Opening Peel &amp; Seel ® Envelopes, Gray United States</v>
      </c>
      <c r="AF392" s="10" t="str">
        <f>LEFT(Table1[[#This Row],[Product Name]],4)</f>
        <v>Tyve</v>
      </c>
    </row>
    <row r="393" spans="1:32" ht="12.75" customHeight="1" x14ac:dyDescent="0.2">
      <c r="A393" s="18">
        <v>23622</v>
      </c>
      <c r="B393" s="25">
        <v>86454</v>
      </c>
      <c r="C393" s="10" t="s">
        <v>106</v>
      </c>
      <c r="D393" s="36">
        <v>0.05</v>
      </c>
      <c r="E393" s="28">
        <v>115.99</v>
      </c>
      <c r="F393" s="32">
        <v>8.99</v>
      </c>
      <c r="G393" s="25">
        <v>2851</v>
      </c>
      <c r="H393" s="10" t="s">
        <v>2604</v>
      </c>
      <c r="I393" s="10" t="s">
        <v>49</v>
      </c>
      <c r="J393" s="10" t="s">
        <v>114</v>
      </c>
      <c r="K393" s="10" t="s">
        <v>77</v>
      </c>
      <c r="L393" s="10" t="s">
        <v>78</v>
      </c>
      <c r="M393" s="10" t="s">
        <v>59</v>
      </c>
      <c r="N393" s="9" t="s">
        <v>185</v>
      </c>
      <c r="O393" s="22">
        <v>0.57999999999999996</v>
      </c>
      <c r="P393" s="10" t="s">
        <v>33</v>
      </c>
      <c r="Q393" s="10" t="s">
        <v>61</v>
      </c>
      <c r="R393" s="10" t="s">
        <v>130</v>
      </c>
      <c r="S393" s="10" t="s">
        <v>2605</v>
      </c>
      <c r="T393" s="25">
        <v>79762</v>
      </c>
      <c r="U393" s="11">
        <v>42103</v>
      </c>
      <c r="V393" s="25">
        <f>YEAR(Table1[[#This Row],[Order Date]])</f>
        <v>2015</v>
      </c>
      <c r="W393" s="25">
        <f>MONTH(Table1[[#This Row],[Order Date]])</f>
        <v>4</v>
      </c>
      <c r="X393" s="25">
        <f>DAY(Table1[[#This Row],[Order Date]])</f>
        <v>9</v>
      </c>
      <c r="Y393" s="11">
        <v>42107</v>
      </c>
      <c r="Z393" s="25">
        <f>DATEDIF(Table1[[#This Row],[Order Date]],Table1[[#This Row],[Ship Date]],"D")</f>
        <v>4</v>
      </c>
      <c r="AA393" s="25">
        <v>719.35259999999994</v>
      </c>
      <c r="AB393" s="10">
        <v>11</v>
      </c>
      <c r="AC393" s="12">
        <v>1042.54</v>
      </c>
      <c r="AD393" s="10" t="str">
        <f>IF(Table1[[#This Row],[Profit]]&gt;0,"Profit","loss")</f>
        <v>Profit</v>
      </c>
      <c r="AE393" s="10" t="str">
        <f>_xlfn.CONCAT(Table1[[#This Row],[Customer Name]]," ",Table1[[#This Row],[Product Name]]," ",Table1[[#This Row],[Country]])</f>
        <v>Annie Sherrill 5185 United States</v>
      </c>
      <c r="AF393" s="10" t="str">
        <f>LEFT(Table1[[#This Row],[Product Name]],4)</f>
        <v>5185</v>
      </c>
    </row>
    <row r="394" spans="1:32" ht="12.75" customHeight="1" x14ac:dyDescent="0.2">
      <c r="A394" s="18">
        <v>22288</v>
      </c>
      <c r="B394" s="25">
        <v>86459</v>
      </c>
      <c r="C394" s="10" t="s">
        <v>47</v>
      </c>
      <c r="D394" s="36">
        <v>0.09</v>
      </c>
      <c r="E394" s="28">
        <v>35.99</v>
      </c>
      <c r="F394" s="32">
        <v>5.99</v>
      </c>
      <c r="G394" s="25">
        <v>907</v>
      </c>
      <c r="H394" s="10" t="s">
        <v>1022</v>
      </c>
      <c r="I394" s="10" t="s">
        <v>49</v>
      </c>
      <c r="J394" s="10" t="s">
        <v>40</v>
      </c>
      <c r="K394" s="10" t="s">
        <v>77</v>
      </c>
      <c r="L394" s="10" t="s">
        <v>78</v>
      </c>
      <c r="M394" s="10" t="s">
        <v>31</v>
      </c>
      <c r="N394" s="9" t="s">
        <v>981</v>
      </c>
      <c r="O394" s="22">
        <v>0.38</v>
      </c>
      <c r="P394" s="10" t="s">
        <v>33</v>
      </c>
      <c r="Q394" s="10" t="s">
        <v>136</v>
      </c>
      <c r="R394" s="10" t="s">
        <v>613</v>
      </c>
      <c r="S394" s="10" t="s">
        <v>675</v>
      </c>
      <c r="T394" s="25">
        <v>42420</v>
      </c>
      <c r="U394" s="11">
        <v>42061</v>
      </c>
      <c r="V394" s="25">
        <f>YEAR(Table1[[#This Row],[Order Date]])</f>
        <v>2015</v>
      </c>
      <c r="W394" s="25">
        <f>MONTH(Table1[[#This Row],[Order Date]])</f>
        <v>2</v>
      </c>
      <c r="X394" s="25">
        <f>DAY(Table1[[#This Row],[Order Date]])</f>
        <v>26</v>
      </c>
      <c r="Y394" s="11">
        <v>42062</v>
      </c>
      <c r="Z394" s="25">
        <f>DATEDIF(Table1[[#This Row],[Order Date]],Table1[[#This Row],[Ship Date]],"D")</f>
        <v>1</v>
      </c>
      <c r="AA394" s="25">
        <v>114.3165</v>
      </c>
      <c r="AB394" s="10">
        <v>5</v>
      </c>
      <c r="AC394" s="12">
        <v>151.6</v>
      </c>
      <c r="AD394" s="10" t="str">
        <f>IF(Table1[[#This Row],[Profit]]&gt;0,"Profit","loss")</f>
        <v>Profit</v>
      </c>
      <c r="AE394" s="10" t="str">
        <f>_xlfn.CONCAT(Table1[[#This Row],[Customer Name]]," ",Table1[[#This Row],[Product Name]]," ",Table1[[#This Row],[Country]])</f>
        <v>Rachel Casey Accessory41 United States</v>
      </c>
      <c r="AF394" s="10" t="str">
        <f>LEFT(Table1[[#This Row],[Product Name]],4)</f>
        <v>Acce</v>
      </c>
    </row>
    <row r="395" spans="1:32" ht="12.75" customHeight="1" x14ac:dyDescent="0.2">
      <c r="A395" s="18">
        <v>21345</v>
      </c>
      <c r="B395" s="25">
        <v>86460</v>
      </c>
      <c r="C395" s="10" t="s">
        <v>56</v>
      </c>
      <c r="D395" s="36">
        <v>0.09</v>
      </c>
      <c r="E395" s="28">
        <v>2.6</v>
      </c>
      <c r="F395" s="32">
        <v>2.4</v>
      </c>
      <c r="G395" s="25">
        <v>907</v>
      </c>
      <c r="H395" s="10" t="s">
        <v>1022</v>
      </c>
      <c r="I395" s="10" t="s">
        <v>49</v>
      </c>
      <c r="J395" s="10" t="s">
        <v>40</v>
      </c>
      <c r="K395" s="10" t="s">
        <v>29</v>
      </c>
      <c r="L395" s="10" t="s">
        <v>30</v>
      </c>
      <c r="M395" s="10" t="s">
        <v>31</v>
      </c>
      <c r="N395" s="9" t="s">
        <v>1023</v>
      </c>
      <c r="O395" s="22">
        <v>0.57999999999999996</v>
      </c>
      <c r="P395" s="10" t="s">
        <v>33</v>
      </c>
      <c r="Q395" s="10" t="s">
        <v>136</v>
      </c>
      <c r="R395" s="10" t="s">
        <v>613</v>
      </c>
      <c r="S395" s="10" t="s">
        <v>675</v>
      </c>
      <c r="T395" s="25">
        <v>42420</v>
      </c>
      <c r="U395" s="11">
        <v>42172</v>
      </c>
      <c r="V395" s="25">
        <f>YEAR(Table1[[#This Row],[Order Date]])</f>
        <v>2015</v>
      </c>
      <c r="W395" s="25">
        <f>MONTH(Table1[[#This Row],[Order Date]])</f>
        <v>6</v>
      </c>
      <c r="X395" s="25">
        <f>DAY(Table1[[#This Row],[Order Date]])</f>
        <v>17</v>
      </c>
      <c r="Y395" s="11">
        <v>42174</v>
      </c>
      <c r="Z395" s="25">
        <f>DATEDIF(Table1[[#This Row],[Order Date]],Table1[[#This Row],[Ship Date]],"D")</f>
        <v>2</v>
      </c>
      <c r="AA395" s="25">
        <v>1107.4079999999999</v>
      </c>
      <c r="AB395" s="10">
        <v>12</v>
      </c>
      <c r="AC395" s="12">
        <v>31.73</v>
      </c>
      <c r="AD395" s="10" t="str">
        <f>IF(Table1[[#This Row],[Profit]]&gt;0,"Profit","loss")</f>
        <v>Profit</v>
      </c>
      <c r="AE395" s="10" t="str">
        <f>_xlfn.CONCAT(Table1[[#This Row],[Customer Name]]," ",Table1[[#This Row],[Product Name]]," ",Table1[[#This Row],[Country]])</f>
        <v>Rachel Casey 12 Colored Short Pencils United States</v>
      </c>
      <c r="AF395" s="10" t="str">
        <f>LEFT(Table1[[#This Row],[Product Name]],4)</f>
        <v>12 C</v>
      </c>
    </row>
    <row r="396" spans="1:32" ht="12.75" customHeight="1" x14ac:dyDescent="0.2">
      <c r="A396" s="18">
        <v>19840</v>
      </c>
      <c r="B396" s="25">
        <v>86465</v>
      </c>
      <c r="C396" s="10" t="s">
        <v>37</v>
      </c>
      <c r="D396" s="36">
        <v>0.03</v>
      </c>
      <c r="E396" s="28">
        <v>160.97999999999999</v>
      </c>
      <c r="F396" s="32">
        <v>30</v>
      </c>
      <c r="G396" s="25">
        <v>2561</v>
      </c>
      <c r="H396" s="10" t="s">
        <v>2396</v>
      </c>
      <c r="I396" s="10" t="s">
        <v>39</v>
      </c>
      <c r="J396" s="10" t="s">
        <v>114</v>
      </c>
      <c r="K396" s="10" t="s">
        <v>41</v>
      </c>
      <c r="L396" s="10" t="s">
        <v>42</v>
      </c>
      <c r="M396" s="10" t="s">
        <v>43</v>
      </c>
      <c r="N396" s="9" t="s">
        <v>177</v>
      </c>
      <c r="O396" s="22">
        <v>0.62</v>
      </c>
      <c r="P396" s="10" t="s">
        <v>33</v>
      </c>
      <c r="Q396" s="10" t="s">
        <v>53</v>
      </c>
      <c r="R396" s="10" t="s">
        <v>71</v>
      </c>
      <c r="S396" s="10" t="s">
        <v>2397</v>
      </c>
      <c r="T396" s="25">
        <v>10562</v>
      </c>
      <c r="U396" s="11">
        <v>42085</v>
      </c>
      <c r="V396" s="25">
        <f>YEAR(Table1[[#This Row],[Order Date]])</f>
        <v>2015</v>
      </c>
      <c r="W396" s="25">
        <f>MONTH(Table1[[#This Row],[Order Date]])</f>
        <v>3</v>
      </c>
      <c r="X396" s="25">
        <f>DAY(Table1[[#This Row],[Order Date]])</f>
        <v>22</v>
      </c>
      <c r="Y396" s="11">
        <v>42088</v>
      </c>
      <c r="Z396" s="25">
        <f>DATEDIF(Table1[[#This Row],[Order Date]],Table1[[#This Row],[Ship Date]],"D")</f>
        <v>3</v>
      </c>
      <c r="AA396" s="25">
        <v>1261.4718</v>
      </c>
      <c r="AB396" s="10">
        <v>11</v>
      </c>
      <c r="AC396" s="12">
        <v>1828.22</v>
      </c>
      <c r="AD396" s="10" t="str">
        <f>IF(Table1[[#This Row],[Profit]]&gt;0,"Profit","loss")</f>
        <v>Profit</v>
      </c>
      <c r="AE396" s="10" t="str">
        <f>_xlfn.CONCAT(Table1[[#This Row],[Customer Name]]," ",Table1[[#This Row],[Product Name]]," ",Table1[[#This Row],[Country]])</f>
        <v>Laurie Moon Office Star - Mid Back Dual function Ergonomic High Back Chair with 2-Way Adjustable Arms United States</v>
      </c>
      <c r="AF396" s="10" t="str">
        <f>LEFT(Table1[[#This Row],[Product Name]],4)</f>
        <v>Offi</v>
      </c>
    </row>
    <row r="397" spans="1:32" ht="12.75" customHeight="1" x14ac:dyDescent="0.2">
      <c r="A397" s="18">
        <v>23161</v>
      </c>
      <c r="B397" s="25">
        <v>86466</v>
      </c>
      <c r="C397" s="10" t="s">
        <v>37</v>
      </c>
      <c r="D397" s="36">
        <v>7.0000000000000007E-2</v>
      </c>
      <c r="E397" s="28">
        <v>3.98</v>
      </c>
      <c r="F397" s="32">
        <v>5.26</v>
      </c>
      <c r="G397" s="25">
        <v>2561</v>
      </c>
      <c r="H397" s="10" t="s">
        <v>2396</v>
      </c>
      <c r="I397" s="10" t="s">
        <v>49</v>
      </c>
      <c r="J397" s="10" t="s">
        <v>114</v>
      </c>
      <c r="K397" s="10" t="s">
        <v>29</v>
      </c>
      <c r="L397" s="10" t="s">
        <v>109</v>
      </c>
      <c r="M397" s="10" t="s">
        <v>59</v>
      </c>
      <c r="N397" s="9" t="s">
        <v>1705</v>
      </c>
      <c r="O397" s="22">
        <v>0.38</v>
      </c>
      <c r="P397" s="10" t="s">
        <v>33</v>
      </c>
      <c r="Q397" s="10" t="s">
        <v>53</v>
      </c>
      <c r="R397" s="10" t="s">
        <v>71</v>
      </c>
      <c r="S397" s="10" t="s">
        <v>2397</v>
      </c>
      <c r="T397" s="25">
        <v>10562</v>
      </c>
      <c r="U397" s="11">
        <v>42102</v>
      </c>
      <c r="V397" s="25">
        <f>YEAR(Table1[[#This Row],[Order Date]])</f>
        <v>2015</v>
      </c>
      <c r="W397" s="25">
        <f>MONTH(Table1[[#This Row],[Order Date]])</f>
        <v>4</v>
      </c>
      <c r="X397" s="25">
        <f>DAY(Table1[[#This Row],[Order Date]])</f>
        <v>8</v>
      </c>
      <c r="Y397" s="11">
        <v>42104</v>
      </c>
      <c r="Z397" s="25">
        <f>DATEDIF(Table1[[#This Row],[Order Date]],Table1[[#This Row],[Ship Date]],"D")</f>
        <v>2</v>
      </c>
      <c r="AA397" s="25">
        <v>-59.963760000000001</v>
      </c>
      <c r="AB397" s="10">
        <v>7</v>
      </c>
      <c r="AC397" s="12">
        <v>29.77</v>
      </c>
      <c r="AD397" s="10" t="str">
        <f>IF(Table1[[#This Row],[Profit]]&gt;0,"Profit","loss")</f>
        <v>loss</v>
      </c>
      <c r="AE397" s="10" t="str">
        <f>_xlfn.CONCAT(Table1[[#This Row],[Customer Name]]," ",Table1[[#This Row],[Product Name]]," ",Table1[[#This Row],[Country]])</f>
        <v>Laurie Moon Ibico Presentation Index for Binding Systems United States</v>
      </c>
      <c r="AF397" s="10" t="str">
        <f>LEFT(Table1[[#This Row],[Product Name]],4)</f>
        <v>Ibic</v>
      </c>
    </row>
    <row r="398" spans="1:32" ht="12.75" customHeight="1" x14ac:dyDescent="0.2">
      <c r="A398" s="18">
        <v>23162</v>
      </c>
      <c r="B398" s="25">
        <v>86466</v>
      </c>
      <c r="C398" s="10" t="s">
        <v>37</v>
      </c>
      <c r="D398" s="36">
        <v>7.0000000000000007E-2</v>
      </c>
      <c r="E398" s="28">
        <v>12.22</v>
      </c>
      <c r="F398" s="32">
        <v>2.85</v>
      </c>
      <c r="G398" s="25">
        <v>2561</v>
      </c>
      <c r="H398" s="10" t="s">
        <v>2396</v>
      </c>
      <c r="I398" s="10" t="s">
        <v>49</v>
      </c>
      <c r="J398" s="10" t="s">
        <v>114</v>
      </c>
      <c r="K398" s="10" t="s">
        <v>41</v>
      </c>
      <c r="L398" s="10" t="s">
        <v>50</v>
      </c>
      <c r="M398" s="10" t="s">
        <v>51</v>
      </c>
      <c r="N398" s="9" t="s">
        <v>2398</v>
      </c>
      <c r="O398" s="22">
        <v>0.55000000000000004</v>
      </c>
      <c r="P398" s="10" t="s">
        <v>33</v>
      </c>
      <c r="Q398" s="10" t="s">
        <v>53</v>
      </c>
      <c r="R398" s="10" t="s">
        <v>71</v>
      </c>
      <c r="S398" s="10" t="s">
        <v>2397</v>
      </c>
      <c r="T398" s="25">
        <v>10562</v>
      </c>
      <c r="U398" s="11">
        <v>42102</v>
      </c>
      <c r="V398" s="25">
        <f>YEAR(Table1[[#This Row],[Order Date]])</f>
        <v>2015</v>
      </c>
      <c r="W398" s="25">
        <f>MONTH(Table1[[#This Row],[Order Date]])</f>
        <v>4</v>
      </c>
      <c r="X398" s="25">
        <f>DAY(Table1[[#This Row],[Order Date]])</f>
        <v>8</v>
      </c>
      <c r="Y398" s="11">
        <v>42102</v>
      </c>
      <c r="Z398" s="25">
        <f>DATEDIF(Table1[[#This Row],[Order Date]],Table1[[#This Row],[Ship Date]],"D")</f>
        <v>0</v>
      </c>
      <c r="AA398" s="25">
        <v>89.4148</v>
      </c>
      <c r="AB398" s="10">
        <v>12</v>
      </c>
      <c r="AC398" s="12">
        <v>147.19</v>
      </c>
      <c r="AD398" s="10" t="str">
        <f>IF(Table1[[#This Row],[Profit]]&gt;0,"Profit","loss")</f>
        <v>Profit</v>
      </c>
      <c r="AE398" s="10" t="str">
        <f>_xlfn.CONCAT(Table1[[#This Row],[Customer Name]]," ",Table1[[#This Row],[Product Name]]," ",Table1[[#This Row],[Country]])</f>
        <v>Laurie Moon Aluminum Document Frame United States</v>
      </c>
      <c r="AF398" s="10" t="str">
        <f>LEFT(Table1[[#This Row],[Product Name]],4)</f>
        <v>Alum</v>
      </c>
    </row>
    <row r="399" spans="1:32" ht="12.75" customHeight="1" x14ac:dyDescent="0.2">
      <c r="A399" s="18">
        <v>19525</v>
      </c>
      <c r="B399" s="25">
        <v>86486</v>
      </c>
      <c r="C399" s="10" t="s">
        <v>47</v>
      </c>
      <c r="D399" s="36">
        <v>0.01</v>
      </c>
      <c r="E399" s="28">
        <v>138.13999999999999</v>
      </c>
      <c r="F399" s="32">
        <v>35</v>
      </c>
      <c r="G399" s="25">
        <v>2660</v>
      </c>
      <c r="H399" s="10" t="s">
        <v>2468</v>
      </c>
      <c r="I399" s="10" t="s">
        <v>49</v>
      </c>
      <c r="J399" s="10" t="s">
        <v>58</v>
      </c>
      <c r="K399" s="10" t="s">
        <v>29</v>
      </c>
      <c r="L399" s="10" t="s">
        <v>141</v>
      </c>
      <c r="M399" s="10" t="s">
        <v>236</v>
      </c>
      <c r="N399" s="9" t="s">
        <v>2469</v>
      </c>
      <c r="O399" s="25">
        <f ca="1">IF(O399="",0,O399)</f>
        <v>0</v>
      </c>
      <c r="P399" s="10" t="s">
        <v>33</v>
      </c>
      <c r="Q399" s="10" t="s">
        <v>53</v>
      </c>
      <c r="R399" s="10" t="s">
        <v>188</v>
      </c>
      <c r="S399" s="10" t="s">
        <v>1109</v>
      </c>
      <c r="T399" s="25">
        <v>4038</v>
      </c>
      <c r="U399" s="11">
        <v>42059</v>
      </c>
      <c r="V399" s="25">
        <f>YEAR(Table1[[#This Row],[Order Date]])</f>
        <v>2015</v>
      </c>
      <c r="W399" s="25">
        <f>MONTH(Table1[[#This Row],[Order Date]])</f>
        <v>2</v>
      </c>
      <c r="X399" s="25">
        <f>DAY(Table1[[#This Row],[Order Date]])</f>
        <v>24</v>
      </c>
      <c r="Y399" s="11">
        <v>42061</v>
      </c>
      <c r="Z399" s="25">
        <f>DATEDIF(Table1[[#This Row],[Order Date]],Table1[[#This Row],[Ship Date]],"D")</f>
        <v>2</v>
      </c>
      <c r="AA399" s="25">
        <v>-321.51</v>
      </c>
      <c r="AB399" s="10">
        <v>4</v>
      </c>
      <c r="AC399" s="12">
        <v>599.03</v>
      </c>
      <c r="AD399" s="10" t="str">
        <f>IF(Table1[[#This Row],[Profit]]&gt;0,"Profit","loss")</f>
        <v>loss</v>
      </c>
      <c r="AE399" s="10" t="str">
        <f>_xlfn.CONCAT(Table1[[#This Row],[Customer Name]]," ",Table1[[#This Row],[Product Name]]," ",Table1[[#This Row],[Country]])</f>
        <v>Jeffrey Page SAFCO Commercial Wire Shelving, Black United States</v>
      </c>
      <c r="AF399" s="10" t="str">
        <f>LEFT(Table1[[#This Row],[Product Name]],4)</f>
        <v>SAFC</v>
      </c>
    </row>
    <row r="400" spans="1:32" ht="12.75" customHeight="1" x14ac:dyDescent="0.2">
      <c r="A400" s="18">
        <v>26055</v>
      </c>
      <c r="B400" s="25">
        <v>86489</v>
      </c>
      <c r="C400" s="10" t="s">
        <v>56</v>
      </c>
      <c r="D400" s="36">
        <v>0.1</v>
      </c>
      <c r="E400" s="28">
        <v>7.28</v>
      </c>
      <c r="F400" s="32">
        <v>5.47</v>
      </c>
      <c r="G400" s="25">
        <v>3170</v>
      </c>
      <c r="H400" s="10" t="s">
        <v>2857</v>
      </c>
      <c r="I400" s="10" t="s">
        <v>49</v>
      </c>
      <c r="J400" s="10" t="s">
        <v>28</v>
      </c>
      <c r="K400" s="10" t="s">
        <v>29</v>
      </c>
      <c r="L400" s="10" t="s">
        <v>93</v>
      </c>
      <c r="M400" s="10" t="s">
        <v>59</v>
      </c>
      <c r="N400" s="9" t="s">
        <v>2858</v>
      </c>
      <c r="O400" s="22">
        <v>0.35</v>
      </c>
      <c r="P400" s="10" t="s">
        <v>33</v>
      </c>
      <c r="Q400" s="10" t="s">
        <v>136</v>
      </c>
      <c r="R400" s="10" t="s">
        <v>362</v>
      </c>
      <c r="S400" s="10" t="s">
        <v>2859</v>
      </c>
      <c r="T400" s="25">
        <v>34952</v>
      </c>
      <c r="U400" s="11">
        <v>42048</v>
      </c>
      <c r="V400" s="25">
        <f>YEAR(Table1[[#This Row],[Order Date]])</f>
        <v>2015</v>
      </c>
      <c r="W400" s="25">
        <f>MONTH(Table1[[#This Row],[Order Date]])</f>
        <v>2</v>
      </c>
      <c r="X400" s="25">
        <f>DAY(Table1[[#This Row],[Order Date]])</f>
        <v>13</v>
      </c>
      <c r="Y400" s="11">
        <v>42048</v>
      </c>
      <c r="Z400" s="25">
        <f>DATEDIF(Table1[[#This Row],[Order Date]],Table1[[#This Row],[Ship Date]],"D")</f>
        <v>0</v>
      </c>
      <c r="AA400" s="25">
        <v>167.334</v>
      </c>
      <c r="AB400" s="10">
        <v>12</v>
      </c>
      <c r="AC400" s="12">
        <v>83.14</v>
      </c>
      <c r="AD400" s="10" t="str">
        <f>IF(Table1[[#This Row],[Profit]]&gt;0,"Profit","loss")</f>
        <v>Profit</v>
      </c>
      <c r="AE400" s="10" t="str">
        <f>_xlfn.CONCAT(Table1[[#This Row],[Customer Name]]," ",Table1[[#This Row],[Product Name]]," ",Table1[[#This Row],[Country]])</f>
        <v>Lawrence Haas Southworth Structures Collection™ United States</v>
      </c>
      <c r="AF400" s="10" t="str">
        <f>LEFT(Table1[[#This Row],[Product Name]],4)</f>
        <v>Sout</v>
      </c>
    </row>
    <row r="401" spans="1:32" ht="12.75" customHeight="1" x14ac:dyDescent="0.2">
      <c r="A401" s="18">
        <v>25683</v>
      </c>
      <c r="B401" s="25">
        <v>86490</v>
      </c>
      <c r="C401" s="10" t="s">
        <v>47</v>
      </c>
      <c r="D401" s="36">
        <v>0.08</v>
      </c>
      <c r="E401" s="28">
        <v>7.28</v>
      </c>
      <c r="F401" s="32">
        <v>11.15</v>
      </c>
      <c r="G401" s="25">
        <v>3169</v>
      </c>
      <c r="H401" s="10" t="s">
        <v>2855</v>
      </c>
      <c r="I401" s="10" t="s">
        <v>27</v>
      </c>
      <c r="J401" s="10" t="s">
        <v>58</v>
      </c>
      <c r="K401" s="10" t="s">
        <v>29</v>
      </c>
      <c r="L401" s="10" t="s">
        <v>93</v>
      </c>
      <c r="M401" s="10" t="s">
        <v>59</v>
      </c>
      <c r="N401" s="9" t="s">
        <v>854</v>
      </c>
      <c r="O401" s="22">
        <v>0.37</v>
      </c>
      <c r="P401" s="10" t="s">
        <v>33</v>
      </c>
      <c r="Q401" s="10" t="s">
        <v>136</v>
      </c>
      <c r="R401" s="10" t="s">
        <v>362</v>
      </c>
      <c r="S401" s="10" t="s">
        <v>2856</v>
      </c>
      <c r="T401" s="25">
        <v>32127</v>
      </c>
      <c r="U401" s="11">
        <v>42107</v>
      </c>
      <c r="V401" s="25">
        <f>YEAR(Table1[[#This Row],[Order Date]])</f>
        <v>2015</v>
      </c>
      <c r="W401" s="25">
        <f>MONTH(Table1[[#This Row],[Order Date]])</f>
        <v>4</v>
      </c>
      <c r="X401" s="25">
        <f>DAY(Table1[[#This Row],[Order Date]])</f>
        <v>13</v>
      </c>
      <c r="Y401" s="11">
        <v>42108</v>
      </c>
      <c r="Z401" s="25">
        <f>DATEDIF(Table1[[#This Row],[Order Date]],Table1[[#This Row],[Ship Date]],"D")</f>
        <v>1</v>
      </c>
      <c r="AA401" s="25">
        <v>-44.415000000000006</v>
      </c>
      <c r="AB401" s="10">
        <v>1</v>
      </c>
      <c r="AC401" s="12">
        <v>14.66</v>
      </c>
      <c r="AD401" s="10" t="str">
        <f>IF(Table1[[#This Row],[Profit]]&gt;0,"Profit","loss")</f>
        <v>loss</v>
      </c>
      <c r="AE401" s="10" t="str">
        <f>_xlfn.CONCAT(Table1[[#This Row],[Customer Name]]," ",Table1[[#This Row],[Product Name]]," ",Table1[[#This Row],[Country]])</f>
        <v>Janice Boswell Array® Parchment Paper, Assorted Colors United States</v>
      </c>
      <c r="AF401" s="10" t="str">
        <f>LEFT(Table1[[#This Row],[Product Name]],4)</f>
        <v>Arra</v>
      </c>
    </row>
    <row r="402" spans="1:32" ht="12.75" customHeight="1" x14ac:dyDescent="0.2">
      <c r="A402" s="18">
        <v>19374</v>
      </c>
      <c r="B402" s="25">
        <v>86491</v>
      </c>
      <c r="C402" s="10" t="s">
        <v>37</v>
      </c>
      <c r="D402" s="36">
        <v>7.0000000000000007E-2</v>
      </c>
      <c r="E402" s="28">
        <v>280.98</v>
      </c>
      <c r="F402" s="32">
        <v>57</v>
      </c>
      <c r="G402" s="25">
        <v>3167</v>
      </c>
      <c r="H402" s="10" t="s">
        <v>2853</v>
      </c>
      <c r="I402" s="10" t="s">
        <v>39</v>
      </c>
      <c r="J402" s="10" t="s">
        <v>28</v>
      </c>
      <c r="K402" s="10" t="s">
        <v>41</v>
      </c>
      <c r="L402" s="10" t="s">
        <v>42</v>
      </c>
      <c r="M402" s="10" t="s">
        <v>43</v>
      </c>
      <c r="N402" s="9" t="s">
        <v>670</v>
      </c>
      <c r="O402" s="22">
        <v>0.78</v>
      </c>
      <c r="P402" s="10" t="s">
        <v>33</v>
      </c>
      <c r="Q402" s="10" t="s">
        <v>136</v>
      </c>
      <c r="R402" s="10" t="s">
        <v>362</v>
      </c>
      <c r="S402" s="10" t="s">
        <v>2854</v>
      </c>
      <c r="T402" s="25">
        <v>32004</v>
      </c>
      <c r="U402" s="11">
        <v>42174</v>
      </c>
      <c r="V402" s="25">
        <f>YEAR(Table1[[#This Row],[Order Date]])</f>
        <v>2015</v>
      </c>
      <c r="W402" s="25">
        <f>MONTH(Table1[[#This Row],[Order Date]])</f>
        <v>6</v>
      </c>
      <c r="X402" s="25">
        <f>DAY(Table1[[#This Row],[Order Date]])</f>
        <v>19</v>
      </c>
      <c r="Y402" s="11">
        <v>42175</v>
      </c>
      <c r="Z402" s="25">
        <f>DATEDIF(Table1[[#This Row],[Order Date]],Table1[[#This Row],[Ship Date]],"D")</f>
        <v>1</v>
      </c>
      <c r="AA402" s="25">
        <v>-283.9914</v>
      </c>
      <c r="AB402" s="10">
        <v>14</v>
      </c>
      <c r="AC402" s="12">
        <v>3936.61</v>
      </c>
      <c r="AD402" s="10" t="str">
        <f>IF(Table1[[#This Row],[Profit]]&gt;0,"Profit","loss")</f>
        <v>loss</v>
      </c>
      <c r="AE402" s="10" t="str">
        <f>_xlfn.CONCAT(Table1[[#This Row],[Customer Name]]," ",Table1[[#This Row],[Product Name]]," ",Table1[[#This Row],[Country]])</f>
        <v>Ray Silverman Hon 2090 “Pillow Soft” Series Mid Back Swivel/Tilt Chairs United States</v>
      </c>
      <c r="AF402" s="10" t="str">
        <f>LEFT(Table1[[#This Row],[Product Name]],4)</f>
        <v xml:space="preserve">Hon </v>
      </c>
    </row>
    <row r="403" spans="1:32" ht="12.75" customHeight="1" x14ac:dyDescent="0.2">
      <c r="A403" s="18">
        <v>19375</v>
      </c>
      <c r="B403" s="25">
        <v>86491</v>
      </c>
      <c r="C403" s="10" t="s">
        <v>37</v>
      </c>
      <c r="D403" s="36">
        <v>0</v>
      </c>
      <c r="E403" s="28">
        <v>4.9800000000000004</v>
      </c>
      <c r="F403" s="32">
        <v>7.44</v>
      </c>
      <c r="G403" s="25">
        <v>3167</v>
      </c>
      <c r="H403" s="10" t="s">
        <v>2853</v>
      </c>
      <c r="I403" s="10" t="s">
        <v>49</v>
      </c>
      <c r="J403" s="10" t="s">
        <v>28</v>
      </c>
      <c r="K403" s="10" t="s">
        <v>29</v>
      </c>
      <c r="L403" s="10" t="s">
        <v>93</v>
      </c>
      <c r="M403" s="10" t="s">
        <v>59</v>
      </c>
      <c r="N403" s="9" t="s">
        <v>384</v>
      </c>
      <c r="O403" s="22">
        <v>0.36</v>
      </c>
      <c r="P403" s="10" t="s">
        <v>33</v>
      </c>
      <c r="Q403" s="10" t="s">
        <v>136</v>
      </c>
      <c r="R403" s="10" t="s">
        <v>362</v>
      </c>
      <c r="S403" s="10" t="s">
        <v>2854</v>
      </c>
      <c r="T403" s="25">
        <v>32004</v>
      </c>
      <c r="U403" s="11">
        <v>42174</v>
      </c>
      <c r="V403" s="25">
        <f>YEAR(Table1[[#This Row],[Order Date]])</f>
        <v>2015</v>
      </c>
      <c r="W403" s="25">
        <f>MONTH(Table1[[#This Row],[Order Date]])</f>
        <v>6</v>
      </c>
      <c r="X403" s="25">
        <f>DAY(Table1[[#This Row],[Order Date]])</f>
        <v>19</v>
      </c>
      <c r="Y403" s="11">
        <v>42176</v>
      </c>
      <c r="Z403" s="25">
        <f>DATEDIF(Table1[[#This Row],[Order Date]],Table1[[#This Row],[Ship Date]],"D")</f>
        <v>2</v>
      </c>
      <c r="AA403" s="25">
        <v>-195.34200000000001</v>
      </c>
      <c r="AB403" s="10">
        <v>15</v>
      </c>
      <c r="AC403" s="12">
        <v>78.31</v>
      </c>
      <c r="AD403" s="10" t="str">
        <f>IF(Table1[[#This Row],[Profit]]&gt;0,"Profit","loss")</f>
        <v>loss</v>
      </c>
      <c r="AE403" s="10" t="str">
        <f>_xlfn.CONCAT(Table1[[#This Row],[Customer Name]]," ",Table1[[#This Row],[Product Name]]," ",Table1[[#This Row],[Country]])</f>
        <v>Ray Silverman Xerox 1922 United States</v>
      </c>
      <c r="AF403" s="10" t="str">
        <f>LEFT(Table1[[#This Row],[Product Name]],4)</f>
        <v>Xero</v>
      </c>
    </row>
    <row r="404" spans="1:32" ht="12.75" customHeight="1" x14ac:dyDescent="0.2">
      <c r="A404" s="18">
        <v>19376</v>
      </c>
      <c r="B404" s="25">
        <v>86491</v>
      </c>
      <c r="C404" s="10" t="s">
        <v>37</v>
      </c>
      <c r="D404" s="36">
        <v>0.1</v>
      </c>
      <c r="E404" s="28">
        <v>3.98</v>
      </c>
      <c r="F404" s="32">
        <v>0.83</v>
      </c>
      <c r="G404" s="25">
        <v>3167</v>
      </c>
      <c r="H404" s="10" t="s">
        <v>2853</v>
      </c>
      <c r="I404" s="10" t="s">
        <v>49</v>
      </c>
      <c r="J404" s="10" t="s">
        <v>28</v>
      </c>
      <c r="K404" s="10" t="s">
        <v>29</v>
      </c>
      <c r="L404" s="10" t="s">
        <v>30</v>
      </c>
      <c r="M404" s="10" t="s">
        <v>31</v>
      </c>
      <c r="N404" s="9" t="s">
        <v>1404</v>
      </c>
      <c r="O404" s="22">
        <v>0.51</v>
      </c>
      <c r="P404" s="10" t="s">
        <v>33</v>
      </c>
      <c r="Q404" s="10" t="s">
        <v>136</v>
      </c>
      <c r="R404" s="10" t="s">
        <v>362</v>
      </c>
      <c r="S404" s="10" t="s">
        <v>2854</v>
      </c>
      <c r="T404" s="25">
        <v>32004</v>
      </c>
      <c r="U404" s="11">
        <v>42174</v>
      </c>
      <c r="V404" s="25">
        <f>YEAR(Table1[[#This Row],[Order Date]])</f>
        <v>2015</v>
      </c>
      <c r="W404" s="25">
        <f>MONTH(Table1[[#This Row],[Order Date]])</f>
        <v>6</v>
      </c>
      <c r="X404" s="25">
        <f>DAY(Table1[[#This Row],[Order Date]])</f>
        <v>19</v>
      </c>
      <c r="Y404" s="11">
        <v>42176</v>
      </c>
      <c r="Z404" s="25">
        <f>DATEDIF(Table1[[#This Row],[Order Date]],Table1[[#This Row],[Ship Date]],"D")</f>
        <v>2</v>
      </c>
      <c r="AA404" s="25">
        <v>-89.70920000000001</v>
      </c>
      <c r="AB404" s="10">
        <v>11</v>
      </c>
      <c r="AC404" s="12">
        <v>42.46</v>
      </c>
      <c r="AD404" s="10" t="str">
        <f>IF(Table1[[#This Row],[Profit]]&gt;0,"Profit","loss")</f>
        <v>loss</v>
      </c>
      <c r="AE404" s="10" t="str">
        <f>_xlfn.CONCAT(Table1[[#This Row],[Customer Name]]," ",Table1[[#This Row],[Product Name]]," ",Table1[[#This Row],[Country]])</f>
        <v>Ray Silverman Fluorescent Highlighters by Dixon United States</v>
      </c>
      <c r="AF404" s="10" t="str">
        <f>LEFT(Table1[[#This Row],[Product Name]],4)</f>
        <v>Fluo</v>
      </c>
    </row>
    <row r="405" spans="1:32" ht="12.75" customHeight="1" x14ac:dyDescent="0.2">
      <c r="A405" s="18">
        <v>19048</v>
      </c>
      <c r="B405" s="25">
        <v>86500</v>
      </c>
      <c r="C405" s="10" t="s">
        <v>106</v>
      </c>
      <c r="D405" s="36">
        <v>7.0000000000000007E-2</v>
      </c>
      <c r="E405" s="28">
        <v>172.99</v>
      </c>
      <c r="F405" s="32">
        <v>19.989999999999998</v>
      </c>
      <c r="G405" s="25">
        <v>1906</v>
      </c>
      <c r="H405" s="10" t="s">
        <v>1861</v>
      </c>
      <c r="I405" s="10" t="s">
        <v>49</v>
      </c>
      <c r="J405" s="10" t="s">
        <v>28</v>
      </c>
      <c r="K405" s="10" t="s">
        <v>29</v>
      </c>
      <c r="L405" s="10" t="s">
        <v>109</v>
      </c>
      <c r="M405" s="10" t="s">
        <v>59</v>
      </c>
      <c r="N405" s="9" t="s">
        <v>1862</v>
      </c>
      <c r="O405" s="22">
        <v>0.39</v>
      </c>
      <c r="P405" s="10" t="s">
        <v>33</v>
      </c>
      <c r="Q405" s="10" t="s">
        <v>53</v>
      </c>
      <c r="R405" s="10" t="s">
        <v>154</v>
      </c>
      <c r="S405" s="10" t="s">
        <v>1854</v>
      </c>
      <c r="T405" s="25">
        <v>45801</v>
      </c>
      <c r="U405" s="11">
        <v>42141</v>
      </c>
      <c r="V405" s="25">
        <f>YEAR(Table1[[#This Row],[Order Date]])</f>
        <v>2015</v>
      </c>
      <c r="W405" s="25">
        <f>MONTH(Table1[[#This Row],[Order Date]])</f>
        <v>5</v>
      </c>
      <c r="X405" s="25">
        <f>DAY(Table1[[#This Row],[Order Date]])</f>
        <v>17</v>
      </c>
      <c r="Y405" s="11">
        <v>42141</v>
      </c>
      <c r="Z405" s="25">
        <f>DATEDIF(Table1[[#This Row],[Order Date]],Table1[[#This Row],[Ship Date]],"D")</f>
        <v>0</v>
      </c>
      <c r="AA405" s="25">
        <v>2502.6851999999999</v>
      </c>
      <c r="AB405" s="10">
        <v>22</v>
      </c>
      <c r="AC405" s="12">
        <v>3627.08</v>
      </c>
      <c r="AD405" s="10" t="str">
        <f>IF(Table1[[#This Row],[Profit]]&gt;0,"Profit","loss")</f>
        <v>Profit</v>
      </c>
      <c r="AE405" s="10" t="str">
        <f>_xlfn.CONCAT(Table1[[#This Row],[Customer Name]]," ",Table1[[#This Row],[Product Name]]," ",Table1[[#This Row],[Country]])</f>
        <v>Penny Tuttle Ibico EB-19 Dual Function Manual Binding System United States</v>
      </c>
      <c r="AF405" s="10" t="str">
        <f>LEFT(Table1[[#This Row],[Product Name]],4)</f>
        <v>Ibic</v>
      </c>
    </row>
    <row r="406" spans="1:32" ht="12.75" customHeight="1" x14ac:dyDescent="0.2">
      <c r="A406" s="18">
        <v>19049</v>
      </c>
      <c r="B406" s="25">
        <v>86500</v>
      </c>
      <c r="C406" s="10" t="s">
        <v>106</v>
      </c>
      <c r="D406" s="36">
        <v>0.09</v>
      </c>
      <c r="E406" s="28">
        <v>7.64</v>
      </c>
      <c r="F406" s="32">
        <v>1.39</v>
      </c>
      <c r="G406" s="25">
        <v>1907</v>
      </c>
      <c r="H406" s="10" t="s">
        <v>1863</v>
      </c>
      <c r="I406" s="10" t="s">
        <v>49</v>
      </c>
      <c r="J406" s="10" t="s">
        <v>28</v>
      </c>
      <c r="K406" s="10" t="s">
        <v>29</v>
      </c>
      <c r="L406" s="10" t="s">
        <v>69</v>
      </c>
      <c r="M406" s="10" t="s">
        <v>59</v>
      </c>
      <c r="N406" s="9" t="s">
        <v>1239</v>
      </c>
      <c r="O406" s="22">
        <v>0.36</v>
      </c>
      <c r="P406" s="10" t="s">
        <v>33</v>
      </c>
      <c r="Q406" s="10" t="s">
        <v>53</v>
      </c>
      <c r="R406" s="10" t="s">
        <v>154</v>
      </c>
      <c r="S406" s="10" t="s">
        <v>1864</v>
      </c>
      <c r="T406" s="25">
        <v>44052</v>
      </c>
      <c r="U406" s="11">
        <v>42141</v>
      </c>
      <c r="V406" s="25">
        <f>YEAR(Table1[[#This Row],[Order Date]])</f>
        <v>2015</v>
      </c>
      <c r="W406" s="25">
        <f>MONTH(Table1[[#This Row],[Order Date]])</f>
        <v>5</v>
      </c>
      <c r="X406" s="25">
        <f>DAY(Table1[[#This Row],[Order Date]])</f>
        <v>17</v>
      </c>
      <c r="Y406" s="11">
        <v>42150</v>
      </c>
      <c r="Z406" s="25">
        <f>DATEDIF(Table1[[#This Row],[Order Date]],Table1[[#This Row],[Ship Date]],"D")</f>
        <v>9</v>
      </c>
      <c r="AA406" s="25">
        <v>0.68800000000000017</v>
      </c>
      <c r="AB406" s="10">
        <v>1</v>
      </c>
      <c r="AC406" s="12">
        <v>8.34</v>
      </c>
      <c r="AD406" s="10" t="str">
        <f>IF(Table1[[#This Row],[Profit]]&gt;0,"Profit","loss")</f>
        <v>Profit</v>
      </c>
      <c r="AE406" s="10" t="str">
        <f>_xlfn.CONCAT(Table1[[#This Row],[Customer Name]]," ",Table1[[#This Row],[Product Name]]," ",Table1[[#This Row],[Country]])</f>
        <v>Amy Hall #10- 4 1/8" x 9 1/2" Security-Tint Envelopes United States</v>
      </c>
      <c r="AF406" s="10" t="str">
        <f>LEFT(Table1[[#This Row],[Product Name]],4)</f>
        <v>#10-</v>
      </c>
    </row>
    <row r="407" spans="1:32" ht="12.75" customHeight="1" x14ac:dyDescent="0.2">
      <c r="A407" s="18">
        <v>22291</v>
      </c>
      <c r="B407" s="25">
        <v>86507</v>
      </c>
      <c r="C407" s="10" t="s">
        <v>37</v>
      </c>
      <c r="D407" s="36">
        <v>0.1</v>
      </c>
      <c r="E407" s="28">
        <v>208.16</v>
      </c>
      <c r="F407" s="32">
        <v>68.02</v>
      </c>
      <c r="G407" s="25">
        <v>3225</v>
      </c>
      <c r="H407" s="10" t="s">
        <v>2890</v>
      </c>
      <c r="I407" s="10" t="s">
        <v>39</v>
      </c>
      <c r="J407" s="10" t="s">
        <v>58</v>
      </c>
      <c r="K407" s="10" t="s">
        <v>29</v>
      </c>
      <c r="L407" s="10" t="s">
        <v>257</v>
      </c>
      <c r="M407" s="10" t="s">
        <v>43</v>
      </c>
      <c r="N407" s="9" t="s">
        <v>2891</v>
      </c>
      <c r="O407" s="22">
        <v>0.57999999999999996</v>
      </c>
      <c r="P407" s="10" t="s">
        <v>33</v>
      </c>
      <c r="Q407" s="10" t="s">
        <v>136</v>
      </c>
      <c r="R407" s="10" t="s">
        <v>244</v>
      </c>
      <c r="S407" s="10" t="s">
        <v>2892</v>
      </c>
      <c r="T407" s="25">
        <v>38138</v>
      </c>
      <c r="U407" s="11">
        <v>42018</v>
      </c>
      <c r="V407" s="25">
        <f>YEAR(Table1[[#This Row],[Order Date]])</f>
        <v>2015</v>
      </c>
      <c r="W407" s="25">
        <f>MONTH(Table1[[#This Row],[Order Date]])</f>
        <v>1</v>
      </c>
      <c r="X407" s="25">
        <f>DAY(Table1[[#This Row],[Order Date]])</f>
        <v>14</v>
      </c>
      <c r="Y407" s="11">
        <v>42018</v>
      </c>
      <c r="Z407" s="25">
        <f>DATEDIF(Table1[[#This Row],[Order Date]],Table1[[#This Row],[Ship Date]],"D")</f>
        <v>0</v>
      </c>
      <c r="AA407" s="25">
        <v>-137.52199999999999</v>
      </c>
      <c r="AB407" s="10">
        <v>4</v>
      </c>
      <c r="AC407" s="12">
        <v>768.81</v>
      </c>
      <c r="AD407" s="10" t="str">
        <f>IF(Table1[[#This Row],[Profit]]&gt;0,"Profit","loss")</f>
        <v>loss</v>
      </c>
      <c r="AE407" s="10" t="str">
        <f>_xlfn.CONCAT(Table1[[#This Row],[Customer Name]]," ",Table1[[#This Row],[Product Name]]," ",Table1[[#This Row],[Country]])</f>
        <v>Robyn Crawford 1.7 Cubic Foot Compact "Cube" Office Refrigerators United States</v>
      </c>
      <c r="AF407" s="10" t="str">
        <f>LEFT(Table1[[#This Row],[Product Name]],4)</f>
        <v xml:space="preserve">1.7 </v>
      </c>
    </row>
    <row r="408" spans="1:32" ht="12.75" customHeight="1" x14ac:dyDescent="0.2">
      <c r="A408" s="18">
        <v>22292</v>
      </c>
      <c r="B408" s="25">
        <v>86507</v>
      </c>
      <c r="C408" s="10" t="s">
        <v>37</v>
      </c>
      <c r="D408" s="36">
        <v>7.0000000000000007E-2</v>
      </c>
      <c r="E408" s="28">
        <v>90.48</v>
      </c>
      <c r="F408" s="32">
        <v>19.989999999999998</v>
      </c>
      <c r="G408" s="25">
        <v>3226</v>
      </c>
      <c r="H408" s="10" t="s">
        <v>2893</v>
      </c>
      <c r="I408" s="10" t="s">
        <v>49</v>
      </c>
      <c r="J408" s="10" t="s">
        <v>58</v>
      </c>
      <c r="K408" s="10" t="s">
        <v>29</v>
      </c>
      <c r="L408" s="10" t="s">
        <v>69</v>
      </c>
      <c r="M408" s="10" t="s">
        <v>59</v>
      </c>
      <c r="N408" s="9" t="s">
        <v>1840</v>
      </c>
      <c r="O408" s="22">
        <v>0.4</v>
      </c>
      <c r="P408" s="10" t="s">
        <v>33</v>
      </c>
      <c r="Q408" s="10" t="s">
        <v>136</v>
      </c>
      <c r="R408" s="10" t="s">
        <v>244</v>
      </c>
      <c r="S408" s="10" t="s">
        <v>2894</v>
      </c>
      <c r="T408" s="25">
        <v>37075</v>
      </c>
      <c r="U408" s="11">
        <v>42018</v>
      </c>
      <c r="V408" s="25">
        <f>YEAR(Table1[[#This Row],[Order Date]])</f>
        <v>2015</v>
      </c>
      <c r="W408" s="25">
        <f>MONTH(Table1[[#This Row],[Order Date]])</f>
        <v>1</v>
      </c>
      <c r="X408" s="25">
        <f>DAY(Table1[[#This Row],[Order Date]])</f>
        <v>14</v>
      </c>
      <c r="Y408" s="11">
        <v>42019</v>
      </c>
      <c r="Z408" s="25">
        <f>DATEDIF(Table1[[#This Row],[Order Date]],Table1[[#This Row],[Ship Date]],"D")</f>
        <v>1</v>
      </c>
      <c r="AA408" s="25">
        <v>-11.815999999999999</v>
      </c>
      <c r="AB408" s="10">
        <v>2</v>
      </c>
      <c r="AC408" s="12">
        <v>183.39</v>
      </c>
      <c r="AD408" s="10" t="str">
        <f>IF(Table1[[#This Row],[Profit]]&gt;0,"Profit","loss")</f>
        <v>loss</v>
      </c>
      <c r="AE408" s="10" t="str">
        <f>_xlfn.CONCAT(Table1[[#This Row],[Customer Name]]," ",Table1[[#This Row],[Product Name]]," ",Table1[[#This Row],[Country]])</f>
        <v>Arthur Gold Tyvek® Side-Opening Peel &amp; Seel® Expanding Envelopes United States</v>
      </c>
      <c r="AF408" s="10" t="str">
        <f>LEFT(Table1[[#This Row],[Product Name]],4)</f>
        <v>Tyve</v>
      </c>
    </row>
    <row r="409" spans="1:32" ht="12.75" customHeight="1" x14ac:dyDescent="0.2">
      <c r="A409" s="18">
        <v>22293</v>
      </c>
      <c r="B409" s="25">
        <v>86507</v>
      </c>
      <c r="C409" s="10" t="s">
        <v>37</v>
      </c>
      <c r="D409" s="36">
        <v>0.01</v>
      </c>
      <c r="E409" s="28">
        <v>9.48</v>
      </c>
      <c r="F409" s="32">
        <v>7.29</v>
      </c>
      <c r="G409" s="25">
        <v>3226</v>
      </c>
      <c r="H409" s="10" t="s">
        <v>2893</v>
      </c>
      <c r="I409" s="10" t="s">
        <v>27</v>
      </c>
      <c r="J409" s="10" t="s">
        <v>58</v>
      </c>
      <c r="K409" s="10" t="s">
        <v>41</v>
      </c>
      <c r="L409" s="10" t="s">
        <v>50</v>
      </c>
      <c r="M409" s="10" t="s">
        <v>51</v>
      </c>
      <c r="N409" s="9" t="s">
        <v>52</v>
      </c>
      <c r="O409" s="22">
        <v>0.45</v>
      </c>
      <c r="P409" s="10" t="s">
        <v>33</v>
      </c>
      <c r="Q409" s="10" t="s">
        <v>136</v>
      </c>
      <c r="R409" s="10" t="s">
        <v>244</v>
      </c>
      <c r="S409" s="10" t="s">
        <v>2894</v>
      </c>
      <c r="T409" s="25">
        <v>37075</v>
      </c>
      <c r="U409" s="11">
        <v>42018</v>
      </c>
      <c r="V409" s="25">
        <f>YEAR(Table1[[#This Row],[Order Date]])</f>
        <v>2015</v>
      </c>
      <c r="W409" s="25">
        <f>MONTH(Table1[[#This Row],[Order Date]])</f>
        <v>1</v>
      </c>
      <c r="X409" s="25">
        <f>DAY(Table1[[#This Row],[Order Date]])</f>
        <v>14</v>
      </c>
      <c r="Y409" s="11">
        <v>42020</v>
      </c>
      <c r="Z409" s="25">
        <f>DATEDIF(Table1[[#This Row],[Order Date]],Table1[[#This Row],[Ship Date]],"D")</f>
        <v>2</v>
      </c>
      <c r="AA409" s="25">
        <v>238.93379999999999</v>
      </c>
      <c r="AB409" s="10">
        <v>1</v>
      </c>
      <c r="AC409" s="12">
        <v>12.9</v>
      </c>
      <c r="AD409" s="10" t="str">
        <f>IF(Table1[[#This Row],[Profit]]&gt;0,"Profit","loss")</f>
        <v>Profit</v>
      </c>
      <c r="AE409" s="10" t="str">
        <f>_xlfn.CONCAT(Table1[[#This Row],[Customer Name]]," ",Table1[[#This Row],[Product Name]]," ",Table1[[#This Row],[Country]])</f>
        <v>Arthur Gold DAX Two-Tone Rosewood/Black Document Frame, Desktop, 5 x 7 United States</v>
      </c>
      <c r="AF409" s="10" t="str">
        <f>LEFT(Table1[[#This Row],[Product Name]],4)</f>
        <v xml:space="preserve">DAX </v>
      </c>
    </row>
    <row r="410" spans="1:32" ht="12.75" customHeight="1" x14ac:dyDescent="0.2">
      <c r="A410" s="18">
        <v>22294</v>
      </c>
      <c r="B410" s="25">
        <v>86507</v>
      </c>
      <c r="C410" s="10" t="s">
        <v>37</v>
      </c>
      <c r="D410" s="36">
        <v>0.02</v>
      </c>
      <c r="E410" s="28">
        <v>4.28</v>
      </c>
      <c r="F410" s="32">
        <v>0.94</v>
      </c>
      <c r="G410" s="25">
        <v>3226</v>
      </c>
      <c r="H410" s="10" t="s">
        <v>2893</v>
      </c>
      <c r="I410" s="10" t="s">
        <v>49</v>
      </c>
      <c r="J410" s="10" t="s">
        <v>58</v>
      </c>
      <c r="K410" s="10" t="s">
        <v>29</v>
      </c>
      <c r="L410" s="10" t="s">
        <v>30</v>
      </c>
      <c r="M410" s="10" t="s">
        <v>31</v>
      </c>
      <c r="N410" s="9" t="s">
        <v>1647</v>
      </c>
      <c r="O410" s="22">
        <v>0.56000000000000005</v>
      </c>
      <c r="P410" s="10" t="s">
        <v>33</v>
      </c>
      <c r="Q410" s="10" t="s">
        <v>136</v>
      </c>
      <c r="R410" s="10" t="s">
        <v>244</v>
      </c>
      <c r="S410" s="10" t="s">
        <v>2894</v>
      </c>
      <c r="T410" s="25">
        <v>37075</v>
      </c>
      <c r="U410" s="11">
        <v>42018</v>
      </c>
      <c r="V410" s="25">
        <f>YEAR(Table1[[#This Row],[Order Date]])</f>
        <v>2015</v>
      </c>
      <c r="W410" s="25">
        <f>MONTH(Table1[[#This Row],[Order Date]])</f>
        <v>1</v>
      </c>
      <c r="X410" s="25">
        <f>DAY(Table1[[#This Row],[Order Date]])</f>
        <v>14</v>
      </c>
      <c r="Y410" s="11">
        <v>42019</v>
      </c>
      <c r="Z410" s="25">
        <f>DATEDIF(Table1[[#This Row],[Order Date]],Table1[[#This Row],[Ship Date]],"D")</f>
        <v>1</v>
      </c>
      <c r="AA410" s="25">
        <v>-105.126</v>
      </c>
      <c r="AB410" s="10">
        <v>4</v>
      </c>
      <c r="AC410" s="12">
        <v>17.89</v>
      </c>
      <c r="AD410" s="10" t="str">
        <f>IF(Table1[[#This Row],[Profit]]&gt;0,"Profit","loss")</f>
        <v>loss</v>
      </c>
      <c r="AE410" s="10" t="str">
        <f>_xlfn.CONCAT(Table1[[#This Row],[Customer Name]]," ",Table1[[#This Row],[Product Name]]," ",Table1[[#This Row],[Country]])</f>
        <v>Arthur Gold Newell 336 United States</v>
      </c>
      <c r="AF410" s="10" t="str">
        <f>LEFT(Table1[[#This Row],[Product Name]],4)</f>
        <v>Newe</v>
      </c>
    </row>
    <row r="411" spans="1:32" ht="12.75" customHeight="1" x14ac:dyDescent="0.2">
      <c r="A411" s="18">
        <v>19517</v>
      </c>
      <c r="B411" s="25">
        <v>86508</v>
      </c>
      <c r="C411" s="10" t="s">
        <v>47</v>
      </c>
      <c r="D411" s="36">
        <v>0.06</v>
      </c>
      <c r="E411" s="28">
        <v>60.98</v>
      </c>
      <c r="F411" s="32">
        <v>30</v>
      </c>
      <c r="G411" s="25">
        <v>3224</v>
      </c>
      <c r="H411" s="10" t="s">
        <v>2887</v>
      </c>
      <c r="I411" s="10" t="s">
        <v>39</v>
      </c>
      <c r="J411" s="10" t="s">
        <v>58</v>
      </c>
      <c r="K411" s="10" t="s">
        <v>41</v>
      </c>
      <c r="L411" s="10" t="s">
        <v>42</v>
      </c>
      <c r="M411" s="10" t="s">
        <v>43</v>
      </c>
      <c r="N411" s="9" t="s">
        <v>2888</v>
      </c>
      <c r="O411" s="22">
        <v>0.7</v>
      </c>
      <c r="P411" s="10" t="s">
        <v>33</v>
      </c>
      <c r="Q411" s="10" t="s">
        <v>136</v>
      </c>
      <c r="R411" s="10" t="s">
        <v>244</v>
      </c>
      <c r="S411" s="10" t="s">
        <v>2889</v>
      </c>
      <c r="T411" s="25">
        <v>37066</v>
      </c>
      <c r="U411" s="11">
        <v>42095</v>
      </c>
      <c r="V411" s="25">
        <f>YEAR(Table1[[#This Row],[Order Date]])</f>
        <v>2015</v>
      </c>
      <c r="W411" s="25">
        <f>MONTH(Table1[[#This Row],[Order Date]])</f>
        <v>4</v>
      </c>
      <c r="X411" s="25">
        <f>DAY(Table1[[#This Row],[Order Date]])</f>
        <v>1</v>
      </c>
      <c r="Y411" s="11">
        <v>42096</v>
      </c>
      <c r="Z411" s="25">
        <f>DATEDIF(Table1[[#This Row],[Order Date]],Table1[[#This Row],[Ship Date]],"D")</f>
        <v>1</v>
      </c>
      <c r="AA411" s="25">
        <v>-74.088000000000008</v>
      </c>
      <c r="AB411" s="10">
        <v>2</v>
      </c>
      <c r="AC411" s="12">
        <v>125.9</v>
      </c>
      <c r="AD411" s="10" t="str">
        <f>IF(Table1[[#This Row],[Profit]]&gt;0,"Profit","loss")</f>
        <v>loss</v>
      </c>
      <c r="AE411" s="10" t="str">
        <f>_xlfn.CONCAT(Table1[[#This Row],[Customer Name]]," ",Table1[[#This Row],[Product Name]]," ",Table1[[#This Row],[Country]])</f>
        <v>Claudia White Novimex Fabric Task Chair United States</v>
      </c>
      <c r="AF411" s="10" t="str">
        <f>LEFT(Table1[[#This Row],[Product Name]],4)</f>
        <v>Novi</v>
      </c>
    </row>
    <row r="412" spans="1:32" ht="12.75" customHeight="1" x14ac:dyDescent="0.2">
      <c r="A412" s="18">
        <v>24343</v>
      </c>
      <c r="B412" s="25">
        <v>86509</v>
      </c>
      <c r="C412" s="10" t="s">
        <v>56</v>
      </c>
      <c r="D412" s="36">
        <v>0.06</v>
      </c>
      <c r="E412" s="28">
        <v>22.24</v>
      </c>
      <c r="F412" s="32">
        <v>1.99</v>
      </c>
      <c r="G412" s="25">
        <v>3226</v>
      </c>
      <c r="H412" s="10" t="s">
        <v>2893</v>
      </c>
      <c r="I412" s="10" t="s">
        <v>49</v>
      </c>
      <c r="J412" s="10" t="s">
        <v>58</v>
      </c>
      <c r="K412" s="10" t="s">
        <v>77</v>
      </c>
      <c r="L412" s="10" t="s">
        <v>180</v>
      </c>
      <c r="M412" s="10" t="s">
        <v>51</v>
      </c>
      <c r="N412" s="9" t="s">
        <v>2895</v>
      </c>
      <c r="O412" s="22">
        <v>0.43</v>
      </c>
      <c r="P412" s="10" t="s">
        <v>33</v>
      </c>
      <c r="Q412" s="10" t="s">
        <v>136</v>
      </c>
      <c r="R412" s="10" t="s">
        <v>244</v>
      </c>
      <c r="S412" s="10" t="s">
        <v>2894</v>
      </c>
      <c r="T412" s="25">
        <v>37075</v>
      </c>
      <c r="U412" s="11">
        <v>42183</v>
      </c>
      <c r="V412" s="25">
        <f>YEAR(Table1[[#This Row],[Order Date]])</f>
        <v>2015</v>
      </c>
      <c r="W412" s="25">
        <f>MONTH(Table1[[#This Row],[Order Date]])</f>
        <v>6</v>
      </c>
      <c r="X412" s="25">
        <f>DAY(Table1[[#This Row],[Order Date]])</f>
        <v>28</v>
      </c>
      <c r="Y412" s="11">
        <v>42185</v>
      </c>
      <c r="Z412" s="25">
        <f>DATEDIF(Table1[[#This Row],[Order Date]],Table1[[#This Row],[Ship Date]],"D")</f>
        <v>2</v>
      </c>
      <c r="AA412" s="25">
        <v>95.387999999999991</v>
      </c>
      <c r="AB412" s="10">
        <v>12</v>
      </c>
      <c r="AC412" s="12">
        <v>255.88</v>
      </c>
      <c r="AD412" s="10" t="str">
        <f>IF(Table1[[#This Row],[Profit]]&gt;0,"Profit","loss")</f>
        <v>Profit</v>
      </c>
      <c r="AE412" s="10" t="str">
        <f>_xlfn.CONCAT(Table1[[#This Row],[Customer Name]]," ",Table1[[#This Row],[Product Name]]," ",Table1[[#This Row],[Country]])</f>
        <v>Arthur Gold Verbatim DVD-R, 3.95GB, SR, Mitsubishi Branded, Jewel United States</v>
      </c>
      <c r="AF412" s="10" t="str">
        <f>LEFT(Table1[[#This Row],[Product Name]],4)</f>
        <v>Verb</v>
      </c>
    </row>
    <row r="413" spans="1:32" ht="12.75" customHeight="1" x14ac:dyDescent="0.2">
      <c r="A413" s="18">
        <v>26057</v>
      </c>
      <c r="B413" s="25">
        <v>86514</v>
      </c>
      <c r="C413" s="10" t="s">
        <v>106</v>
      </c>
      <c r="D413" s="36">
        <v>0.1</v>
      </c>
      <c r="E413" s="28">
        <v>4.91</v>
      </c>
      <c r="F413" s="32">
        <v>0.5</v>
      </c>
      <c r="G413" s="25">
        <v>2472</v>
      </c>
      <c r="H413" s="10" t="s">
        <v>2325</v>
      </c>
      <c r="I413" s="10" t="s">
        <v>27</v>
      </c>
      <c r="J413" s="10" t="s">
        <v>40</v>
      </c>
      <c r="K413" s="10" t="s">
        <v>29</v>
      </c>
      <c r="L413" s="10" t="s">
        <v>134</v>
      </c>
      <c r="M413" s="10" t="s">
        <v>59</v>
      </c>
      <c r="N413" s="9" t="s">
        <v>163</v>
      </c>
      <c r="O413" s="22">
        <v>0.36</v>
      </c>
      <c r="P413" s="10" t="s">
        <v>33</v>
      </c>
      <c r="Q413" s="10" t="s">
        <v>61</v>
      </c>
      <c r="R413" s="10" t="s">
        <v>178</v>
      </c>
      <c r="S413" s="10" t="s">
        <v>2326</v>
      </c>
      <c r="T413" s="25">
        <v>60432</v>
      </c>
      <c r="U413" s="11">
        <v>42056</v>
      </c>
      <c r="V413" s="25">
        <f>YEAR(Table1[[#This Row],[Order Date]])</f>
        <v>2015</v>
      </c>
      <c r="W413" s="25">
        <f>MONTH(Table1[[#This Row],[Order Date]])</f>
        <v>2</v>
      </c>
      <c r="X413" s="25">
        <f>DAY(Table1[[#This Row],[Order Date]])</f>
        <v>21</v>
      </c>
      <c r="Y413" s="11">
        <v>42056</v>
      </c>
      <c r="Z413" s="25">
        <f>DATEDIF(Table1[[#This Row],[Order Date]],Table1[[#This Row],[Ship Date]],"D")</f>
        <v>0</v>
      </c>
      <c r="AA413" s="25">
        <v>35.279699999999998</v>
      </c>
      <c r="AB413" s="10">
        <v>10</v>
      </c>
      <c r="AC413" s="12">
        <v>51.13</v>
      </c>
      <c r="AD413" s="10" t="str">
        <f>IF(Table1[[#This Row],[Profit]]&gt;0,"Profit","loss")</f>
        <v>Profit</v>
      </c>
      <c r="AE413" s="10" t="str">
        <f>_xlfn.CONCAT(Table1[[#This Row],[Customer Name]]," ",Table1[[#This Row],[Product Name]]," ",Table1[[#This Row],[Country]])</f>
        <v>Ricky Sanders Avery 493 United States</v>
      </c>
      <c r="AF413" s="10" t="str">
        <f>LEFT(Table1[[#This Row],[Product Name]],4)</f>
        <v>Aver</v>
      </c>
    </row>
    <row r="414" spans="1:32" ht="12.75" customHeight="1" x14ac:dyDescent="0.2">
      <c r="A414" s="18">
        <v>20688</v>
      </c>
      <c r="B414" s="25">
        <v>86520</v>
      </c>
      <c r="C414" s="10" t="s">
        <v>25</v>
      </c>
      <c r="D414" s="36">
        <v>0.05</v>
      </c>
      <c r="E414" s="28">
        <v>6.3</v>
      </c>
      <c r="F414" s="32">
        <v>0.5</v>
      </c>
      <c r="G414" s="25">
        <v>120</v>
      </c>
      <c r="H414" s="10" t="s">
        <v>210</v>
      </c>
      <c r="I414" s="10" t="s">
        <v>49</v>
      </c>
      <c r="J414" s="10" t="s">
        <v>28</v>
      </c>
      <c r="K414" s="10" t="s">
        <v>29</v>
      </c>
      <c r="L414" s="10" t="s">
        <v>134</v>
      </c>
      <c r="M414" s="10" t="s">
        <v>59</v>
      </c>
      <c r="N414" s="9" t="s">
        <v>211</v>
      </c>
      <c r="O414" s="22">
        <v>0.39</v>
      </c>
      <c r="P414" s="10" t="s">
        <v>33</v>
      </c>
      <c r="Q414" s="10" t="s">
        <v>34</v>
      </c>
      <c r="R414" s="10" t="s">
        <v>212</v>
      </c>
      <c r="S414" s="10" t="s">
        <v>213</v>
      </c>
      <c r="T414" s="25">
        <v>84041</v>
      </c>
      <c r="U414" s="11">
        <v>42016</v>
      </c>
      <c r="V414" s="25">
        <f>YEAR(Table1[[#This Row],[Order Date]])</f>
        <v>2015</v>
      </c>
      <c r="W414" s="25">
        <f>MONTH(Table1[[#This Row],[Order Date]])</f>
        <v>1</v>
      </c>
      <c r="X414" s="25">
        <f>DAY(Table1[[#This Row],[Order Date]])</f>
        <v>12</v>
      </c>
      <c r="Y414" s="11">
        <v>42017</v>
      </c>
      <c r="Z414" s="25">
        <f>DATEDIF(Table1[[#This Row],[Order Date]],Table1[[#This Row],[Ship Date]],"D")</f>
        <v>1</v>
      </c>
      <c r="AA414" s="25">
        <v>41.296499999999995</v>
      </c>
      <c r="AB414" s="10">
        <v>10</v>
      </c>
      <c r="AC414" s="12">
        <v>59.85</v>
      </c>
      <c r="AD414" s="10" t="str">
        <f>IF(Table1[[#This Row],[Profit]]&gt;0,"Profit","loss")</f>
        <v>Profit</v>
      </c>
      <c r="AE414" s="10" t="str">
        <f>_xlfn.CONCAT(Table1[[#This Row],[Customer Name]]," ",Table1[[#This Row],[Product Name]]," ",Table1[[#This Row],[Country]])</f>
        <v>Helen H Murphy Avery 51 United States</v>
      </c>
      <c r="AF414" s="10" t="str">
        <f>LEFT(Table1[[#This Row],[Product Name]],4)</f>
        <v>Aver</v>
      </c>
    </row>
    <row r="415" spans="1:32" ht="12.75" customHeight="1" x14ac:dyDescent="0.2">
      <c r="A415" s="18">
        <v>20689</v>
      </c>
      <c r="B415" s="25">
        <v>86520</v>
      </c>
      <c r="C415" s="10" t="s">
        <v>25</v>
      </c>
      <c r="D415" s="36">
        <v>0.09</v>
      </c>
      <c r="E415" s="28">
        <v>205.99</v>
      </c>
      <c r="F415" s="32">
        <v>3</v>
      </c>
      <c r="G415" s="25">
        <v>120</v>
      </c>
      <c r="H415" s="10" t="s">
        <v>210</v>
      </c>
      <c r="I415" s="10" t="s">
        <v>27</v>
      </c>
      <c r="J415" s="10" t="s">
        <v>28</v>
      </c>
      <c r="K415" s="10" t="s">
        <v>77</v>
      </c>
      <c r="L415" s="10" t="s">
        <v>78</v>
      </c>
      <c r="M415" s="10" t="s">
        <v>59</v>
      </c>
      <c r="N415" s="9" t="s">
        <v>214</v>
      </c>
      <c r="O415" s="22">
        <v>0.57999999999999996</v>
      </c>
      <c r="P415" s="10" t="s">
        <v>33</v>
      </c>
      <c r="Q415" s="10" t="s">
        <v>34</v>
      </c>
      <c r="R415" s="10" t="s">
        <v>212</v>
      </c>
      <c r="S415" s="10" t="s">
        <v>213</v>
      </c>
      <c r="T415" s="25">
        <v>84041</v>
      </c>
      <c r="U415" s="11">
        <v>42016</v>
      </c>
      <c r="V415" s="25">
        <f>YEAR(Table1[[#This Row],[Order Date]])</f>
        <v>2015</v>
      </c>
      <c r="W415" s="25">
        <f>MONTH(Table1[[#This Row],[Order Date]])</f>
        <v>1</v>
      </c>
      <c r="X415" s="25">
        <f>DAY(Table1[[#This Row],[Order Date]])</f>
        <v>12</v>
      </c>
      <c r="Y415" s="11">
        <v>42018</v>
      </c>
      <c r="Z415" s="25">
        <f>DATEDIF(Table1[[#This Row],[Order Date]],Table1[[#This Row],[Ship Date]],"D")</f>
        <v>2</v>
      </c>
      <c r="AA415" s="25">
        <v>1179.0237</v>
      </c>
      <c r="AB415" s="10">
        <v>10</v>
      </c>
      <c r="AC415" s="12">
        <v>1708.73</v>
      </c>
      <c r="AD415" s="10" t="str">
        <f>IF(Table1[[#This Row],[Profit]]&gt;0,"Profit","loss")</f>
        <v>Profit</v>
      </c>
      <c r="AE415" s="10" t="str">
        <f>_xlfn.CONCAT(Table1[[#This Row],[Customer Name]]," ",Table1[[#This Row],[Product Name]]," ",Table1[[#This Row],[Country]])</f>
        <v>Helen H Murphy 6185 United States</v>
      </c>
      <c r="AF415" s="10" t="str">
        <f>LEFT(Table1[[#This Row],[Product Name]],4)</f>
        <v>6185</v>
      </c>
    </row>
    <row r="416" spans="1:32" ht="12.75" customHeight="1" x14ac:dyDescent="0.2">
      <c r="A416" s="18">
        <v>23666</v>
      </c>
      <c r="B416" s="25">
        <v>86527</v>
      </c>
      <c r="C416" s="10" t="s">
        <v>106</v>
      </c>
      <c r="D416" s="36">
        <v>0.1</v>
      </c>
      <c r="E416" s="28">
        <v>2.6</v>
      </c>
      <c r="F416" s="32">
        <v>2.4</v>
      </c>
      <c r="G416" s="25">
        <v>2555</v>
      </c>
      <c r="H416" s="10" t="s">
        <v>2395</v>
      </c>
      <c r="I416" s="10" t="s">
        <v>49</v>
      </c>
      <c r="J416" s="10" t="s">
        <v>40</v>
      </c>
      <c r="K416" s="10" t="s">
        <v>29</v>
      </c>
      <c r="L416" s="10" t="s">
        <v>30</v>
      </c>
      <c r="M416" s="10" t="s">
        <v>31</v>
      </c>
      <c r="N416" s="9" t="s">
        <v>1023</v>
      </c>
      <c r="O416" s="22">
        <v>0.57999999999999996</v>
      </c>
      <c r="P416" s="10" t="s">
        <v>33</v>
      </c>
      <c r="Q416" s="10" t="s">
        <v>61</v>
      </c>
      <c r="R416" s="10" t="s">
        <v>1858</v>
      </c>
      <c r="S416" s="10" t="s">
        <v>1279</v>
      </c>
      <c r="T416" s="25">
        <v>53711</v>
      </c>
      <c r="U416" s="11">
        <v>42013</v>
      </c>
      <c r="V416" s="25">
        <f>YEAR(Table1[[#This Row],[Order Date]])</f>
        <v>2015</v>
      </c>
      <c r="W416" s="25">
        <f>MONTH(Table1[[#This Row],[Order Date]])</f>
        <v>1</v>
      </c>
      <c r="X416" s="25">
        <f>DAY(Table1[[#This Row],[Order Date]])</f>
        <v>9</v>
      </c>
      <c r="Y416" s="11">
        <v>42018</v>
      </c>
      <c r="Z416" s="25">
        <f>DATEDIF(Table1[[#This Row],[Order Date]],Table1[[#This Row],[Ship Date]],"D")</f>
        <v>5</v>
      </c>
      <c r="AA416" s="25">
        <v>-88.039999999999992</v>
      </c>
      <c r="AB416" s="10">
        <v>12</v>
      </c>
      <c r="AC416" s="12">
        <v>30.1</v>
      </c>
      <c r="AD416" s="10" t="str">
        <f>IF(Table1[[#This Row],[Profit]]&gt;0,"Profit","loss")</f>
        <v>loss</v>
      </c>
      <c r="AE416" s="10" t="str">
        <f>_xlfn.CONCAT(Table1[[#This Row],[Customer Name]]," ",Table1[[#This Row],[Product Name]]," ",Table1[[#This Row],[Country]])</f>
        <v>Karl Knowles 12 Colored Short Pencils United States</v>
      </c>
      <c r="AF416" s="10" t="str">
        <f>LEFT(Table1[[#This Row],[Product Name]],4)</f>
        <v>12 C</v>
      </c>
    </row>
    <row r="417" spans="1:32" ht="12.75" customHeight="1" x14ac:dyDescent="0.2">
      <c r="A417" s="18">
        <v>18130</v>
      </c>
      <c r="B417" s="25">
        <v>86528</v>
      </c>
      <c r="C417" s="10" t="s">
        <v>56</v>
      </c>
      <c r="D417" s="36">
        <v>0.03</v>
      </c>
      <c r="E417" s="28">
        <v>12.53</v>
      </c>
      <c r="F417" s="32">
        <v>7.17</v>
      </c>
      <c r="G417" s="25">
        <v>2553</v>
      </c>
      <c r="H417" s="10" t="s">
        <v>2392</v>
      </c>
      <c r="I417" s="10" t="s">
        <v>49</v>
      </c>
      <c r="J417" s="10" t="s">
        <v>40</v>
      </c>
      <c r="K417" s="10" t="s">
        <v>29</v>
      </c>
      <c r="L417" s="10" t="s">
        <v>109</v>
      </c>
      <c r="M417" s="10" t="s">
        <v>59</v>
      </c>
      <c r="N417" s="9" t="s">
        <v>2393</v>
      </c>
      <c r="O417" s="22">
        <v>0.38</v>
      </c>
      <c r="P417" s="10" t="s">
        <v>33</v>
      </c>
      <c r="Q417" s="10" t="s">
        <v>61</v>
      </c>
      <c r="R417" s="10" t="s">
        <v>1858</v>
      </c>
      <c r="S417" s="10" t="s">
        <v>2394</v>
      </c>
      <c r="T417" s="25">
        <v>53142</v>
      </c>
      <c r="U417" s="11">
        <v>42047</v>
      </c>
      <c r="V417" s="25">
        <f>YEAR(Table1[[#This Row],[Order Date]])</f>
        <v>2015</v>
      </c>
      <c r="W417" s="25">
        <f>MONTH(Table1[[#This Row],[Order Date]])</f>
        <v>2</v>
      </c>
      <c r="X417" s="25">
        <f>DAY(Table1[[#This Row],[Order Date]])</f>
        <v>12</v>
      </c>
      <c r="Y417" s="11">
        <v>42048</v>
      </c>
      <c r="Z417" s="25">
        <f>DATEDIF(Table1[[#This Row],[Order Date]],Table1[[#This Row],[Ship Date]],"D")</f>
        <v>1</v>
      </c>
      <c r="AA417" s="25">
        <v>-20.320500000000003</v>
      </c>
      <c r="AB417" s="10">
        <v>1</v>
      </c>
      <c r="AC417" s="12">
        <v>19.32</v>
      </c>
      <c r="AD417" s="10" t="str">
        <f>IF(Table1[[#This Row],[Profit]]&gt;0,"Profit","loss")</f>
        <v>loss</v>
      </c>
      <c r="AE417" s="10" t="str">
        <f>_xlfn.CONCAT(Table1[[#This Row],[Customer Name]]," ",Table1[[#This Row],[Product Name]]," ",Table1[[#This Row],[Country]])</f>
        <v>Virginia McNeill GBC ProClick Spines for 32-Hole Punch United States</v>
      </c>
      <c r="AF417" s="10" t="str">
        <f>LEFT(Table1[[#This Row],[Product Name]],4)</f>
        <v xml:space="preserve">GBC </v>
      </c>
    </row>
    <row r="418" spans="1:32" ht="12.75" customHeight="1" x14ac:dyDescent="0.2">
      <c r="A418" s="18">
        <v>23583</v>
      </c>
      <c r="B418" s="25">
        <v>86529</v>
      </c>
      <c r="C418" s="10" t="s">
        <v>47</v>
      </c>
      <c r="D418" s="36">
        <v>0</v>
      </c>
      <c r="E418" s="28">
        <v>12.97</v>
      </c>
      <c r="F418" s="32">
        <v>1.49</v>
      </c>
      <c r="G418" s="25">
        <v>2555</v>
      </c>
      <c r="H418" s="10" t="s">
        <v>2395</v>
      </c>
      <c r="I418" s="10" t="s">
        <v>49</v>
      </c>
      <c r="J418" s="10" t="s">
        <v>40</v>
      </c>
      <c r="K418" s="10" t="s">
        <v>29</v>
      </c>
      <c r="L418" s="10" t="s">
        <v>109</v>
      </c>
      <c r="M418" s="10" t="s">
        <v>59</v>
      </c>
      <c r="N418" s="9" t="s">
        <v>1433</v>
      </c>
      <c r="O418" s="22">
        <v>0.35</v>
      </c>
      <c r="P418" s="10" t="s">
        <v>33</v>
      </c>
      <c r="Q418" s="10" t="s">
        <v>61</v>
      </c>
      <c r="R418" s="10" t="s">
        <v>1858</v>
      </c>
      <c r="S418" s="10" t="s">
        <v>1279</v>
      </c>
      <c r="T418" s="25">
        <v>53711</v>
      </c>
      <c r="U418" s="11">
        <v>42037</v>
      </c>
      <c r="V418" s="25">
        <f>YEAR(Table1[[#This Row],[Order Date]])</f>
        <v>2015</v>
      </c>
      <c r="W418" s="25">
        <f>MONTH(Table1[[#This Row],[Order Date]])</f>
        <v>2</v>
      </c>
      <c r="X418" s="25">
        <f>DAY(Table1[[#This Row],[Order Date]])</f>
        <v>2</v>
      </c>
      <c r="Y418" s="11">
        <v>42038</v>
      </c>
      <c r="Z418" s="25">
        <f>DATEDIF(Table1[[#This Row],[Order Date]],Table1[[#This Row],[Ship Date]],"D")</f>
        <v>1</v>
      </c>
      <c r="AA418" s="25">
        <v>180.23489999999998</v>
      </c>
      <c r="AB418" s="10">
        <v>19</v>
      </c>
      <c r="AC418" s="12">
        <v>261.20999999999998</v>
      </c>
      <c r="AD418" s="10" t="str">
        <f>IF(Table1[[#This Row],[Profit]]&gt;0,"Profit","loss")</f>
        <v>Profit</v>
      </c>
      <c r="AE418" s="10" t="str">
        <f>_xlfn.CONCAT(Table1[[#This Row],[Customer Name]]," ",Table1[[#This Row],[Product Name]]," ",Table1[[#This Row],[Country]])</f>
        <v>Karl Knowles Mead 1st Gear 2" Zipper Binder, Asst. Colors United States</v>
      </c>
      <c r="AF418" s="10" t="str">
        <f>LEFT(Table1[[#This Row],[Product Name]],4)</f>
        <v>Mead</v>
      </c>
    </row>
    <row r="419" spans="1:32" ht="12.75" customHeight="1" x14ac:dyDescent="0.2">
      <c r="A419" s="18">
        <v>23584</v>
      </c>
      <c r="B419" s="25">
        <v>86529</v>
      </c>
      <c r="C419" s="10" t="s">
        <v>47</v>
      </c>
      <c r="D419" s="36">
        <v>0.06</v>
      </c>
      <c r="E419" s="28">
        <v>4.91</v>
      </c>
      <c r="F419" s="32">
        <v>0.5</v>
      </c>
      <c r="G419" s="25">
        <v>2555</v>
      </c>
      <c r="H419" s="10" t="s">
        <v>2395</v>
      </c>
      <c r="I419" s="10" t="s">
        <v>49</v>
      </c>
      <c r="J419" s="10" t="s">
        <v>40</v>
      </c>
      <c r="K419" s="10" t="s">
        <v>29</v>
      </c>
      <c r="L419" s="10" t="s">
        <v>134</v>
      </c>
      <c r="M419" s="10" t="s">
        <v>59</v>
      </c>
      <c r="N419" s="9" t="s">
        <v>1561</v>
      </c>
      <c r="O419" s="22">
        <v>0.36</v>
      </c>
      <c r="P419" s="10" t="s">
        <v>33</v>
      </c>
      <c r="Q419" s="10" t="s">
        <v>61</v>
      </c>
      <c r="R419" s="10" t="s">
        <v>1858</v>
      </c>
      <c r="S419" s="10" t="s">
        <v>1279</v>
      </c>
      <c r="T419" s="25">
        <v>53711</v>
      </c>
      <c r="U419" s="11">
        <v>42037</v>
      </c>
      <c r="V419" s="25">
        <f>YEAR(Table1[[#This Row],[Order Date]])</f>
        <v>2015</v>
      </c>
      <c r="W419" s="25">
        <f>MONTH(Table1[[#This Row],[Order Date]])</f>
        <v>2</v>
      </c>
      <c r="X419" s="25">
        <f>DAY(Table1[[#This Row],[Order Date]])</f>
        <v>2</v>
      </c>
      <c r="Y419" s="11">
        <v>42037</v>
      </c>
      <c r="Z419" s="25">
        <f>DATEDIF(Table1[[#This Row],[Order Date]],Table1[[#This Row],[Ship Date]],"D")</f>
        <v>0</v>
      </c>
      <c r="AA419" s="25">
        <v>29.525099999999998</v>
      </c>
      <c r="AB419" s="10">
        <v>9</v>
      </c>
      <c r="AC419" s="12">
        <v>42.79</v>
      </c>
      <c r="AD419" s="10" t="str">
        <f>IF(Table1[[#This Row],[Profit]]&gt;0,"Profit","loss")</f>
        <v>Profit</v>
      </c>
      <c r="AE419" s="10" t="str">
        <f>_xlfn.CONCAT(Table1[[#This Row],[Customer Name]]," ",Table1[[#This Row],[Product Name]]," ",Table1[[#This Row],[Country]])</f>
        <v>Karl Knowles Avery 508 United States</v>
      </c>
      <c r="AF419" s="10" t="str">
        <f>LEFT(Table1[[#This Row],[Product Name]],4)</f>
        <v>Aver</v>
      </c>
    </row>
    <row r="420" spans="1:32" ht="12.75" customHeight="1" x14ac:dyDescent="0.2">
      <c r="A420" s="18">
        <v>24939</v>
      </c>
      <c r="B420" s="25">
        <v>86534</v>
      </c>
      <c r="C420" s="10" t="s">
        <v>25</v>
      </c>
      <c r="D420" s="36">
        <v>0.03</v>
      </c>
      <c r="E420" s="28">
        <v>3.69</v>
      </c>
      <c r="F420" s="32">
        <v>2.5</v>
      </c>
      <c r="G420" s="25">
        <v>1259</v>
      </c>
      <c r="H420" s="10" t="s">
        <v>1357</v>
      </c>
      <c r="I420" s="10" t="s">
        <v>27</v>
      </c>
      <c r="J420" s="10" t="s">
        <v>40</v>
      </c>
      <c r="K420" s="10" t="s">
        <v>29</v>
      </c>
      <c r="L420" s="10" t="s">
        <v>69</v>
      </c>
      <c r="M420" s="10" t="s">
        <v>59</v>
      </c>
      <c r="N420" s="9" t="s">
        <v>1358</v>
      </c>
      <c r="O420" s="22">
        <v>0.39</v>
      </c>
      <c r="P420" s="10" t="s">
        <v>33</v>
      </c>
      <c r="Q420" s="10" t="s">
        <v>136</v>
      </c>
      <c r="R420" s="10" t="s">
        <v>613</v>
      </c>
      <c r="S420" s="10" t="s">
        <v>1359</v>
      </c>
      <c r="T420" s="25">
        <v>40422</v>
      </c>
      <c r="U420" s="11">
        <v>42114</v>
      </c>
      <c r="V420" s="25">
        <f>YEAR(Table1[[#This Row],[Order Date]])</f>
        <v>2015</v>
      </c>
      <c r="W420" s="25">
        <f>MONTH(Table1[[#This Row],[Order Date]])</f>
        <v>4</v>
      </c>
      <c r="X420" s="25">
        <f>DAY(Table1[[#This Row],[Order Date]])</f>
        <v>20</v>
      </c>
      <c r="Y420" s="11">
        <v>42114</v>
      </c>
      <c r="Z420" s="25">
        <f>DATEDIF(Table1[[#This Row],[Order Date]],Table1[[#This Row],[Ship Date]],"D")</f>
        <v>0</v>
      </c>
      <c r="AA420" s="25">
        <v>-2196.6840000000002</v>
      </c>
      <c r="AB420" s="10">
        <v>9</v>
      </c>
      <c r="AC420" s="12">
        <v>38.65</v>
      </c>
      <c r="AD420" s="10" t="str">
        <f>IF(Table1[[#This Row],[Profit]]&gt;0,"Profit","loss")</f>
        <v>loss</v>
      </c>
      <c r="AE420" s="10" t="str">
        <f>_xlfn.CONCAT(Table1[[#This Row],[Customer Name]]," ",Table1[[#This Row],[Product Name]]," ",Table1[[#This Row],[Country]])</f>
        <v>Keith Hobbs Colored Envelopes United States</v>
      </c>
      <c r="AF420" s="10" t="str">
        <f>LEFT(Table1[[#This Row],[Product Name]],4)</f>
        <v>Colo</v>
      </c>
    </row>
    <row r="421" spans="1:32" ht="12.75" customHeight="1" x14ac:dyDescent="0.2">
      <c r="A421" s="18">
        <v>18131</v>
      </c>
      <c r="B421" s="25">
        <v>86535</v>
      </c>
      <c r="C421" s="10" t="s">
        <v>56</v>
      </c>
      <c r="D421" s="36">
        <v>0.01</v>
      </c>
      <c r="E421" s="28">
        <v>115.99</v>
      </c>
      <c r="F421" s="32">
        <v>56.14</v>
      </c>
      <c r="G421" s="25">
        <v>1257</v>
      </c>
      <c r="H421" s="10" t="s">
        <v>1354</v>
      </c>
      <c r="I421" s="10" t="s">
        <v>39</v>
      </c>
      <c r="J421" s="10" t="s">
        <v>40</v>
      </c>
      <c r="K421" s="10" t="s">
        <v>77</v>
      </c>
      <c r="L421" s="10" t="s">
        <v>85</v>
      </c>
      <c r="M421" s="10" t="s">
        <v>43</v>
      </c>
      <c r="N421" s="9" t="s">
        <v>1355</v>
      </c>
      <c r="O421" s="22">
        <v>0.4</v>
      </c>
      <c r="P421" s="10" t="s">
        <v>33</v>
      </c>
      <c r="Q421" s="10" t="s">
        <v>34</v>
      </c>
      <c r="R421" s="10" t="s">
        <v>255</v>
      </c>
      <c r="S421" s="10" t="s">
        <v>287</v>
      </c>
      <c r="T421" s="25">
        <v>80013</v>
      </c>
      <c r="U421" s="11">
        <v>42146</v>
      </c>
      <c r="V421" s="25">
        <f>YEAR(Table1[[#This Row],[Order Date]])</f>
        <v>2015</v>
      </c>
      <c r="W421" s="25">
        <f>MONTH(Table1[[#This Row],[Order Date]])</f>
        <v>5</v>
      </c>
      <c r="X421" s="25">
        <f>DAY(Table1[[#This Row],[Order Date]])</f>
        <v>22</v>
      </c>
      <c r="Y421" s="11">
        <v>42147</v>
      </c>
      <c r="Z421" s="25">
        <f>DATEDIF(Table1[[#This Row],[Order Date]],Table1[[#This Row],[Ship Date]],"D")</f>
        <v>1</v>
      </c>
      <c r="AA421" s="25">
        <v>-164.39520000000002</v>
      </c>
      <c r="AB421" s="10">
        <v>5</v>
      </c>
      <c r="AC421" s="12">
        <v>604.35</v>
      </c>
      <c r="AD421" s="10" t="str">
        <f>IF(Table1[[#This Row],[Profit]]&gt;0,"Profit","loss")</f>
        <v>loss</v>
      </c>
      <c r="AE421" s="10" t="str">
        <f>_xlfn.CONCAT(Table1[[#This Row],[Customer Name]]," ",Table1[[#This Row],[Product Name]]," ",Table1[[#This Row],[Country]])</f>
        <v>Ryan Foster Hewlett-Packard Deskjet 5550 Color Inkjet Printer United States</v>
      </c>
      <c r="AF421" s="10" t="str">
        <f>LEFT(Table1[[#This Row],[Product Name]],4)</f>
        <v>Hewl</v>
      </c>
    </row>
    <row r="422" spans="1:32" ht="12.75" customHeight="1" x14ac:dyDescent="0.2">
      <c r="A422" s="18">
        <v>18693</v>
      </c>
      <c r="B422" s="25">
        <v>86536</v>
      </c>
      <c r="C422" s="10" t="s">
        <v>47</v>
      </c>
      <c r="D422" s="36">
        <v>0.04</v>
      </c>
      <c r="E422" s="28">
        <v>2.52</v>
      </c>
      <c r="F422" s="32">
        <v>1.92</v>
      </c>
      <c r="G422" s="25">
        <v>1257</v>
      </c>
      <c r="H422" s="10" t="s">
        <v>1354</v>
      </c>
      <c r="I422" s="10" t="s">
        <v>49</v>
      </c>
      <c r="J422" s="10" t="s">
        <v>40</v>
      </c>
      <c r="K422" s="10" t="s">
        <v>29</v>
      </c>
      <c r="L422" s="10" t="s">
        <v>174</v>
      </c>
      <c r="M422" s="10" t="s">
        <v>31</v>
      </c>
      <c r="N422" s="9" t="s">
        <v>1356</v>
      </c>
      <c r="O422" s="22">
        <v>0.82</v>
      </c>
      <c r="P422" s="10" t="s">
        <v>33</v>
      </c>
      <c r="Q422" s="10" t="s">
        <v>34</v>
      </c>
      <c r="R422" s="10" t="s">
        <v>255</v>
      </c>
      <c r="S422" s="10" t="s">
        <v>287</v>
      </c>
      <c r="T422" s="25">
        <v>80013</v>
      </c>
      <c r="U422" s="11">
        <v>42118</v>
      </c>
      <c r="V422" s="25">
        <f>YEAR(Table1[[#This Row],[Order Date]])</f>
        <v>2015</v>
      </c>
      <c r="W422" s="25">
        <f>MONTH(Table1[[#This Row],[Order Date]])</f>
        <v>4</v>
      </c>
      <c r="X422" s="25">
        <f>DAY(Table1[[#This Row],[Order Date]])</f>
        <v>24</v>
      </c>
      <c r="Y422" s="11">
        <v>42118</v>
      </c>
      <c r="Z422" s="25">
        <f>DATEDIF(Table1[[#This Row],[Order Date]],Table1[[#This Row],[Ship Date]],"D")</f>
        <v>0</v>
      </c>
      <c r="AA422" s="25">
        <v>-8.2080000000000002</v>
      </c>
      <c r="AB422" s="10">
        <v>1</v>
      </c>
      <c r="AC422" s="12">
        <v>3.13</v>
      </c>
      <c r="AD422" s="10" t="str">
        <f>IF(Table1[[#This Row],[Profit]]&gt;0,"Profit","loss")</f>
        <v>loss</v>
      </c>
      <c r="AE422" s="10" t="str">
        <f>_xlfn.CONCAT(Table1[[#This Row],[Customer Name]]," ",Table1[[#This Row],[Product Name]]," ",Table1[[#This Row],[Country]])</f>
        <v>Ryan Foster Letter Slitter United States</v>
      </c>
      <c r="AF422" s="10" t="str">
        <f>LEFT(Table1[[#This Row],[Product Name]],4)</f>
        <v>Lett</v>
      </c>
    </row>
    <row r="423" spans="1:32" ht="12.75" customHeight="1" x14ac:dyDescent="0.2">
      <c r="A423" s="18">
        <v>20182</v>
      </c>
      <c r="B423" s="25">
        <v>86544</v>
      </c>
      <c r="C423" s="10" t="s">
        <v>47</v>
      </c>
      <c r="D423" s="36">
        <v>0.09</v>
      </c>
      <c r="E423" s="28">
        <v>2.94</v>
      </c>
      <c r="F423" s="32">
        <v>0.7</v>
      </c>
      <c r="G423" s="25">
        <v>2979</v>
      </c>
      <c r="H423" s="10" t="s">
        <v>2706</v>
      </c>
      <c r="I423" s="10" t="s">
        <v>49</v>
      </c>
      <c r="J423" s="10" t="s">
        <v>28</v>
      </c>
      <c r="K423" s="10" t="s">
        <v>29</v>
      </c>
      <c r="L423" s="10" t="s">
        <v>30</v>
      </c>
      <c r="M423" s="10" t="s">
        <v>31</v>
      </c>
      <c r="N423" s="9" t="s">
        <v>112</v>
      </c>
      <c r="O423" s="22">
        <v>0.57999999999999996</v>
      </c>
      <c r="P423" s="10" t="s">
        <v>33</v>
      </c>
      <c r="Q423" s="10" t="s">
        <v>61</v>
      </c>
      <c r="R423" s="10" t="s">
        <v>2659</v>
      </c>
      <c r="S423" s="10" t="s">
        <v>2707</v>
      </c>
      <c r="T423" s="25">
        <v>58601</v>
      </c>
      <c r="U423" s="11">
        <v>42031</v>
      </c>
      <c r="V423" s="25">
        <f>YEAR(Table1[[#This Row],[Order Date]])</f>
        <v>2015</v>
      </c>
      <c r="W423" s="25">
        <f>MONTH(Table1[[#This Row],[Order Date]])</f>
        <v>1</v>
      </c>
      <c r="X423" s="25">
        <f>DAY(Table1[[#This Row],[Order Date]])</f>
        <v>27</v>
      </c>
      <c r="Y423" s="11">
        <v>42032</v>
      </c>
      <c r="Z423" s="25">
        <f>DATEDIF(Table1[[#This Row],[Order Date]],Table1[[#This Row],[Ship Date]],"D")</f>
        <v>1</v>
      </c>
      <c r="AA423" s="25">
        <v>6.3840000000000003</v>
      </c>
      <c r="AB423" s="10">
        <v>9</v>
      </c>
      <c r="AC423" s="12">
        <v>25.22</v>
      </c>
      <c r="AD423" s="10" t="str">
        <f>IF(Table1[[#This Row],[Profit]]&gt;0,"Profit","loss")</f>
        <v>Profit</v>
      </c>
      <c r="AE423" s="10" t="str">
        <f>_xlfn.CONCAT(Table1[[#This Row],[Customer Name]]," ",Table1[[#This Row],[Product Name]]," ",Table1[[#This Row],[Country]])</f>
        <v>Lloyd Dolan Newell 338 United States</v>
      </c>
      <c r="AF423" s="10" t="str">
        <f>LEFT(Table1[[#This Row],[Product Name]],4)</f>
        <v>Newe</v>
      </c>
    </row>
    <row r="424" spans="1:32" ht="12.75" customHeight="1" x14ac:dyDescent="0.2">
      <c r="A424" s="18">
        <v>20183</v>
      </c>
      <c r="B424" s="25">
        <v>86544</v>
      </c>
      <c r="C424" s="10" t="s">
        <v>47</v>
      </c>
      <c r="D424" s="36">
        <v>0.03</v>
      </c>
      <c r="E424" s="28">
        <v>43.98</v>
      </c>
      <c r="F424" s="32">
        <v>8.99</v>
      </c>
      <c r="G424" s="25">
        <v>2980</v>
      </c>
      <c r="H424" s="10" t="s">
        <v>2708</v>
      </c>
      <c r="I424" s="10" t="s">
        <v>49</v>
      </c>
      <c r="J424" s="10" t="s">
        <v>28</v>
      </c>
      <c r="K424" s="10" t="s">
        <v>29</v>
      </c>
      <c r="L424" s="10" t="s">
        <v>30</v>
      </c>
      <c r="M424" s="10" t="s">
        <v>51</v>
      </c>
      <c r="N424" s="9" t="s">
        <v>1118</v>
      </c>
      <c r="O424" s="22">
        <v>0.57999999999999996</v>
      </c>
      <c r="P424" s="10" t="s">
        <v>33</v>
      </c>
      <c r="Q424" s="10" t="s">
        <v>53</v>
      </c>
      <c r="R424" s="10" t="s">
        <v>154</v>
      </c>
      <c r="S424" s="10" t="s">
        <v>2709</v>
      </c>
      <c r="T424" s="25">
        <v>44870</v>
      </c>
      <c r="U424" s="11">
        <v>42031</v>
      </c>
      <c r="V424" s="25">
        <f>YEAR(Table1[[#This Row],[Order Date]])</f>
        <v>2015</v>
      </c>
      <c r="W424" s="25">
        <f>MONTH(Table1[[#This Row],[Order Date]])</f>
        <v>1</v>
      </c>
      <c r="X424" s="25">
        <f>DAY(Table1[[#This Row],[Order Date]])</f>
        <v>27</v>
      </c>
      <c r="Y424" s="11">
        <v>42033</v>
      </c>
      <c r="Z424" s="25">
        <f>DATEDIF(Table1[[#This Row],[Order Date]],Table1[[#This Row],[Ship Date]],"D")</f>
        <v>2</v>
      </c>
      <c r="AA424" s="25">
        <v>274.0788</v>
      </c>
      <c r="AB424" s="10">
        <v>10</v>
      </c>
      <c r="AC424" s="12">
        <v>454.4</v>
      </c>
      <c r="AD424" s="10" t="str">
        <f>IF(Table1[[#This Row],[Profit]]&gt;0,"Profit","loss")</f>
        <v>Profit</v>
      </c>
      <c r="AE424" s="10" t="str">
        <f>_xlfn.CONCAT(Table1[[#This Row],[Customer Name]]," ",Table1[[#This Row],[Product Name]]," ",Table1[[#This Row],[Country]])</f>
        <v>Joanna Kenney Boston 1645 Deluxe Heavier-Duty Electric Pencil Sharpener United States</v>
      </c>
      <c r="AF424" s="10" t="str">
        <f>LEFT(Table1[[#This Row],[Product Name]],4)</f>
        <v>Bost</v>
      </c>
    </row>
    <row r="425" spans="1:32" x14ac:dyDescent="0.2">
      <c r="A425" s="18">
        <v>20184</v>
      </c>
      <c r="B425" s="25">
        <v>86544</v>
      </c>
      <c r="C425" s="10" t="s">
        <v>47</v>
      </c>
      <c r="D425" s="36">
        <v>0.06</v>
      </c>
      <c r="E425" s="28">
        <v>1.1399999999999999</v>
      </c>
      <c r="F425" s="32">
        <v>0.7</v>
      </c>
      <c r="G425" s="25">
        <v>2980</v>
      </c>
      <c r="H425" s="10" t="s">
        <v>2708</v>
      </c>
      <c r="I425" s="10" t="s">
        <v>49</v>
      </c>
      <c r="J425" s="10" t="s">
        <v>28</v>
      </c>
      <c r="K425" s="10" t="s">
        <v>29</v>
      </c>
      <c r="L425" s="10" t="s">
        <v>66</v>
      </c>
      <c r="M425" s="10" t="s">
        <v>31</v>
      </c>
      <c r="N425" s="9" t="s">
        <v>1010</v>
      </c>
      <c r="O425" s="22">
        <v>0.38</v>
      </c>
      <c r="P425" s="10" t="s">
        <v>33</v>
      </c>
      <c r="Q425" s="10" t="s">
        <v>53</v>
      </c>
      <c r="R425" s="10" t="s">
        <v>154</v>
      </c>
      <c r="S425" s="10" t="s">
        <v>2709</v>
      </c>
      <c r="T425" s="25">
        <v>44870</v>
      </c>
      <c r="U425" s="11">
        <v>42031</v>
      </c>
      <c r="V425" s="25">
        <f>YEAR(Table1[[#This Row],[Order Date]])</f>
        <v>2015</v>
      </c>
      <c r="W425" s="25">
        <f>MONTH(Table1[[#This Row],[Order Date]])</f>
        <v>1</v>
      </c>
      <c r="X425" s="25">
        <f>DAY(Table1[[#This Row],[Order Date]])</f>
        <v>27</v>
      </c>
      <c r="Y425" s="11">
        <v>42034</v>
      </c>
      <c r="Z425" s="25">
        <f>DATEDIF(Table1[[#This Row],[Order Date]],Table1[[#This Row],[Ship Date]],"D")</f>
        <v>3</v>
      </c>
      <c r="AA425" s="25">
        <v>-3.782</v>
      </c>
      <c r="AB425" s="10">
        <v>13</v>
      </c>
      <c r="AC425" s="12">
        <v>14.53</v>
      </c>
      <c r="AD425" s="10" t="str">
        <f>IF(Table1[[#This Row],[Profit]]&gt;0,"Profit","loss")</f>
        <v>loss</v>
      </c>
      <c r="AE425" s="10" t="str">
        <f>_xlfn.CONCAT(Table1[[#This Row],[Customer Name]]," ",Table1[[#This Row],[Product Name]]," ",Table1[[#This Row],[Country]])</f>
        <v>Joanna Kenney OIC Thumb-Tacks United States</v>
      </c>
      <c r="AF425" s="10" t="str">
        <f>LEFT(Table1[[#This Row],[Product Name]],4)</f>
        <v xml:space="preserve">OIC </v>
      </c>
    </row>
    <row r="426" spans="1:32" x14ac:dyDescent="0.2">
      <c r="A426" s="18">
        <v>18169</v>
      </c>
      <c r="B426" s="25">
        <v>86545</v>
      </c>
      <c r="C426" s="10" t="s">
        <v>47</v>
      </c>
      <c r="D426" s="36">
        <v>0.02</v>
      </c>
      <c r="E426" s="28">
        <v>5.34</v>
      </c>
      <c r="F426" s="32">
        <v>2.99</v>
      </c>
      <c r="G426" s="25">
        <v>2979</v>
      </c>
      <c r="H426" s="10" t="s">
        <v>2706</v>
      </c>
      <c r="I426" s="10" t="s">
        <v>49</v>
      </c>
      <c r="J426" s="10" t="s">
        <v>28</v>
      </c>
      <c r="K426" s="10" t="s">
        <v>29</v>
      </c>
      <c r="L426" s="10" t="s">
        <v>109</v>
      </c>
      <c r="M426" s="10" t="s">
        <v>59</v>
      </c>
      <c r="N426" s="9" t="s">
        <v>822</v>
      </c>
      <c r="O426" s="22">
        <v>0.38</v>
      </c>
      <c r="P426" s="10" t="s">
        <v>33</v>
      </c>
      <c r="Q426" s="10" t="s">
        <v>61</v>
      </c>
      <c r="R426" s="10" t="s">
        <v>2659</v>
      </c>
      <c r="S426" s="10" t="s">
        <v>2707</v>
      </c>
      <c r="T426" s="25">
        <v>58601</v>
      </c>
      <c r="U426" s="11">
        <v>42061</v>
      </c>
      <c r="V426" s="25">
        <f>YEAR(Table1[[#This Row],[Order Date]])</f>
        <v>2015</v>
      </c>
      <c r="W426" s="25">
        <f>MONTH(Table1[[#This Row],[Order Date]])</f>
        <v>2</v>
      </c>
      <c r="X426" s="25">
        <f>DAY(Table1[[#This Row],[Order Date]])</f>
        <v>26</v>
      </c>
      <c r="Y426" s="11">
        <v>42063</v>
      </c>
      <c r="Z426" s="25">
        <f>DATEDIF(Table1[[#This Row],[Order Date]],Table1[[#This Row],[Ship Date]],"D")</f>
        <v>2</v>
      </c>
      <c r="AA426" s="25">
        <v>5.2955000000000005</v>
      </c>
      <c r="AB426" s="10">
        <v>6</v>
      </c>
      <c r="AC426" s="12">
        <v>34.729999999999997</v>
      </c>
      <c r="AD426" s="10" t="str">
        <f>IF(Table1[[#This Row],[Profit]]&gt;0,"Profit","loss")</f>
        <v>Profit</v>
      </c>
      <c r="AE426" s="10" t="str">
        <f>_xlfn.CONCAT(Table1[[#This Row],[Customer Name]]," ",Table1[[#This Row],[Product Name]]," ",Table1[[#This Row],[Country]])</f>
        <v>Lloyd Dolan Wilson Jones 14 Line Acrylic Coated Pressboard Data Binders United States</v>
      </c>
      <c r="AF426" s="10" t="str">
        <f>LEFT(Table1[[#This Row],[Product Name]],4)</f>
        <v>Wils</v>
      </c>
    </row>
    <row r="427" spans="1:32" x14ac:dyDescent="0.2">
      <c r="A427" s="18">
        <v>18170</v>
      </c>
      <c r="B427" s="25">
        <v>86545</v>
      </c>
      <c r="C427" s="10" t="s">
        <v>47</v>
      </c>
      <c r="D427" s="36">
        <v>0.03</v>
      </c>
      <c r="E427" s="28">
        <v>40.98</v>
      </c>
      <c r="F427" s="32">
        <v>7.47</v>
      </c>
      <c r="G427" s="25">
        <v>2979</v>
      </c>
      <c r="H427" s="10" t="s">
        <v>2706</v>
      </c>
      <c r="I427" s="10" t="s">
        <v>49</v>
      </c>
      <c r="J427" s="10" t="s">
        <v>28</v>
      </c>
      <c r="K427" s="10" t="s">
        <v>29</v>
      </c>
      <c r="L427" s="10" t="s">
        <v>109</v>
      </c>
      <c r="M427" s="10" t="s">
        <v>59</v>
      </c>
      <c r="N427" s="9" t="s">
        <v>1373</v>
      </c>
      <c r="O427" s="22">
        <v>0.37</v>
      </c>
      <c r="P427" s="10" t="s">
        <v>33</v>
      </c>
      <c r="Q427" s="10" t="s">
        <v>61</v>
      </c>
      <c r="R427" s="10" t="s">
        <v>2659</v>
      </c>
      <c r="S427" s="10" t="s">
        <v>2707</v>
      </c>
      <c r="T427" s="25">
        <v>58601</v>
      </c>
      <c r="U427" s="11">
        <v>42061</v>
      </c>
      <c r="V427" s="25">
        <f>YEAR(Table1[[#This Row],[Order Date]])</f>
        <v>2015</v>
      </c>
      <c r="W427" s="25">
        <f>MONTH(Table1[[#This Row],[Order Date]])</f>
        <v>2</v>
      </c>
      <c r="X427" s="25">
        <f>DAY(Table1[[#This Row],[Order Date]])</f>
        <v>26</v>
      </c>
      <c r="Y427" s="11">
        <v>42062</v>
      </c>
      <c r="Z427" s="25">
        <f>DATEDIF(Table1[[#This Row],[Order Date]],Table1[[#This Row],[Ship Date]],"D")</f>
        <v>1</v>
      </c>
      <c r="AA427" s="25">
        <v>170.79569999999998</v>
      </c>
      <c r="AB427" s="10">
        <v>6</v>
      </c>
      <c r="AC427" s="12">
        <v>247.53</v>
      </c>
      <c r="AD427" s="10" t="str">
        <f>IF(Table1[[#This Row],[Profit]]&gt;0,"Profit","loss")</f>
        <v>Profit</v>
      </c>
      <c r="AE427" s="10" t="str">
        <f>_xlfn.CONCAT(Table1[[#This Row],[Customer Name]]," ",Table1[[#This Row],[Product Name]]," ",Table1[[#This Row],[Country]])</f>
        <v>Lloyd Dolan Wilson Jones Ledger-Size, Piano-Hinge Binder, 2", Blue United States</v>
      </c>
      <c r="AF427" s="10" t="str">
        <f>LEFT(Table1[[#This Row],[Product Name]],4)</f>
        <v>Wils</v>
      </c>
    </row>
    <row r="428" spans="1:32" x14ac:dyDescent="0.2">
      <c r="A428" s="18">
        <v>18133</v>
      </c>
      <c r="B428" s="25">
        <v>86546</v>
      </c>
      <c r="C428" s="10" t="s">
        <v>37</v>
      </c>
      <c r="D428" s="36">
        <v>0.01</v>
      </c>
      <c r="E428" s="28">
        <v>5.84</v>
      </c>
      <c r="F428" s="32">
        <v>0.83</v>
      </c>
      <c r="G428" s="25">
        <v>2979</v>
      </c>
      <c r="H428" s="10" t="s">
        <v>2706</v>
      </c>
      <c r="I428" s="10" t="s">
        <v>49</v>
      </c>
      <c r="J428" s="10" t="s">
        <v>28</v>
      </c>
      <c r="K428" s="10" t="s">
        <v>29</v>
      </c>
      <c r="L428" s="10" t="s">
        <v>30</v>
      </c>
      <c r="M428" s="10" t="s">
        <v>31</v>
      </c>
      <c r="N428" s="9" t="s">
        <v>944</v>
      </c>
      <c r="O428" s="22">
        <v>0.49</v>
      </c>
      <c r="P428" s="10" t="s">
        <v>33</v>
      </c>
      <c r="Q428" s="10" t="s">
        <v>61</v>
      </c>
      <c r="R428" s="10" t="s">
        <v>2659</v>
      </c>
      <c r="S428" s="10" t="s">
        <v>2707</v>
      </c>
      <c r="T428" s="25">
        <v>58601</v>
      </c>
      <c r="U428" s="11">
        <v>42169</v>
      </c>
      <c r="V428" s="25">
        <f>YEAR(Table1[[#This Row],[Order Date]])</f>
        <v>2015</v>
      </c>
      <c r="W428" s="25">
        <f>MONTH(Table1[[#This Row],[Order Date]])</f>
        <v>6</v>
      </c>
      <c r="X428" s="25">
        <f>DAY(Table1[[#This Row],[Order Date]])</f>
        <v>14</v>
      </c>
      <c r="Y428" s="11">
        <v>42171</v>
      </c>
      <c r="Z428" s="25">
        <f>DATEDIF(Table1[[#This Row],[Order Date]],Table1[[#This Row],[Ship Date]],"D")</f>
        <v>2</v>
      </c>
      <c r="AA428" s="25">
        <v>16.091999999999999</v>
      </c>
      <c r="AB428" s="10">
        <v>4</v>
      </c>
      <c r="AC428" s="12">
        <v>23.89</v>
      </c>
      <c r="AD428" s="10" t="str">
        <f>IF(Table1[[#This Row],[Profit]]&gt;0,"Profit","loss")</f>
        <v>Profit</v>
      </c>
      <c r="AE428" s="10" t="str">
        <f>_xlfn.CONCAT(Table1[[#This Row],[Customer Name]]," ",Table1[[#This Row],[Product Name]]," ",Table1[[#This Row],[Country]])</f>
        <v>Lloyd Dolan Avery Hi-Liter® Smear-Safe Highlighters United States</v>
      </c>
      <c r="AF428" s="10" t="str">
        <f>LEFT(Table1[[#This Row],[Product Name]],4)</f>
        <v>Aver</v>
      </c>
    </row>
    <row r="429" spans="1:32" x14ac:dyDescent="0.2">
      <c r="A429" s="18">
        <v>20435</v>
      </c>
      <c r="B429" s="25">
        <v>86547</v>
      </c>
      <c r="C429" s="10" t="s">
        <v>56</v>
      </c>
      <c r="D429" s="36">
        <v>7.0000000000000007E-2</v>
      </c>
      <c r="E429" s="28">
        <v>2.61</v>
      </c>
      <c r="F429" s="32">
        <v>0.5</v>
      </c>
      <c r="G429" s="25">
        <v>2980</v>
      </c>
      <c r="H429" s="10" t="s">
        <v>2708</v>
      </c>
      <c r="I429" s="10" t="s">
        <v>49</v>
      </c>
      <c r="J429" s="10" t="s">
        <v>28</v>
      </c>
      <c r="K429" s="10" t="s">
        <v>29</v>
      </c>
      <c r="L429" s="10" t="s">
        <v>134</v>
      </c>
      <c r="M429" s="10" t="s">
        <v>59</v>
      </c>
      <c r="N429" s="9" t="s">
        <v>1138</v>
      </c>
      <c r="O429" s="22">
        <v>0.39</v>
      </c>
      <c r="P429" s="10" t="s">
        <v>33</v>
      </c>
      <c r="Q429" s="10" t="s">
        <v>53</v>
      </c>
      <c r="R429" s="10" t="s">
        <v>154</v>
      </c>
      <c r="S429" s="10" t="s">
        <v>2709</v>
      </c>
      <c r="T429" s="25">
        <v>44870</v>
      </c>
      <c r="U429" s="11">
        <v>42060</v>
      </c>
      <c r="V429" s="25">
        <f>YEAR(Table1[[#This Row],[Order Date]])</f>
        <v>2015</v>
      </c>
      <c r="W429" s="25">
        <f>MONTH(Table1[[#This Row],[Order Date]])</f>
        <v>2</v>
      </c>
      <c r="X429" s="25">
        <f>DAY(Table1[[#This Row],[Order Date]])</f>
        <v>25</v>
      </c>
      <c r="Y429" s="11">
        <v>42062</v>
      </c>
      <c r="Z429" s="25">
        <f>DATEDIF(Table1[[#This Row],[Order Date]],Table1[[#This Row],[Ship Date]],"D")</f>
        <v>2</v>
      </c>
      <c r="AA429" s="25">
        <v>10.798499999999999</v>
      </c>
      <c r="AB429" s="10">
        <v>6</v>
      </c>
      <c r="AC429" s="12">
        <v>15.65</v>
      </c>
      <c r="AD429" s="10" t="str">
        <f>IF(Table1[[#This Row],[Profit]]&gt;0,"Profit","loss")</f>
        <v>Profit</v>
      </c>
      <c r="AE429" s="10" t="str">
        <f>_xlfn.CONCAT(Table1[[#This Row],[Customer Name]]," ",Table1[[#This Row],[Product Name]]," ",Table1[[#This Row],[Country]])</f>
        <v>Joanna Kenney Avery 494 United States</v>
      </c>
      <c r="AF429" s="10" t="str">
        <f>LEFT(Table1[[#This Row],[Product Name]],4)</f>
        <v>Aver</v>
      </c>
    </row>
    <row r="430" spans="1:32" ht="12.75" customHeight="1" x14ac:dyDescent="0.2">
      <c r="A430" s="18">
        <v>23110</v>
      </c>
      <c r="B430" s="25">
        <v>86548</v>
      </c>
      <c r="C430" s="10" t="s">
        <v>106</v>
      </c>
      <c r="D430" s="36">
        <v>0.04</v>
      </c>
      <c r="E430" s="28">
        <v>2.88</v>
      </c>
      <c r="F430" s="32">
        <v>1.01</v>
      </c>
      <c r="G430" s="25">
        <v>2980</v>
      </c>
      <c r="H430" s="10" t="s">
        <v>2708</v>
      </c>
      <c r="I430" s="10" t="s">
        <v>49</v>
      </c>
      <c r="J430" s="10" t="s">
        <v>28</v>
      </c>
      <c r="K430" s="10" t="s">
        <v>29</v>
      </c>
      <c r="L430" s="10" t="s">
        <v>30</v>
      </c>
      <c r="M430" s="10" t="s">
        <v>31</v>
      </c>
      <c r="N430" s="9" t="s">
        <v>794</v>
      </c>
      <c r="O430" s="22">
        <v>0.55000000000000004</v>
      </c>
      <c r="P430" s="10" t="s">
        <v>33</v>
      </c>
      <c r="Q430" s="10" t="s">
        <v>53</v>
      </c>
      <c r="R430" s="10" t="s">
        <v>154</v>
      </c>
      <c r="S430" s="10" t="s">
        <v>2709</v>
      </c>
      <c r="T430" s="25">
        <v>44870</v>
      </c>
      <c r="U430" s="11">
        <v>42154</v>
      </c>
      <c r="V430" s="25">
        <f>YEAR(Table1[[#This Row],[Order Date]])</f>
        <v>2015</v>
      </c>
      <c r="W430" s="25">
        <f>MONTH(Table1[[#This Row],[Order Date]])</f>
        <v>5</v>
      </c>
      <c r="X430" s="25">
        <f>DAY(Table1[[#This Row],[Order Date]])</f>
        <v>30</v>
      </c>
      <c r="Y430" s="11">
        <v>42159</v>
      </c>
      <c r="Z430" s="25">
        <f>DATEDIF(Table1[[#This Row],[Order Date]],Table1[[#This Row],[Ship Date]],"D")</f>
        <v>5</v>
      </c>
      <c r="AA430" s="25">
        <v>15.246</v>
      </c>
      <c r="AB430" s="10">
        <v>39</v>
      </c>
      <c r="AC430" s="12">
        <v>111.92</v>
      </c>
      <c r="AD430" s="10" t="str">
        <f>IF(Table1[[#This Row],[Profit]]&gt;0,"Profit","loss")</f>
        <v>Profit</v>
      </c>
      <c r="AE430" s="10" t="str">
        <f>_xlfn.CONCAT(Table1[[#This Row],[Customer Name]]," ",Table1[[#This Row],[Product Name]]," ",Table1[[#This Row],[Country]])</f>
        <v>Joanna Kenney Sanford Colorific Colored Pencils, 12/Box United States</v>
      </c>
      <c r="AF430" s="10" t="str">
        <f>LEFT(Table1[[#This Row],[Product Name]],4)</f>
        <v>Sanf</v>
      </c>
    </row>
    <row r="431" spans="1:32" ht="12.75" customHeight="1" x14ac:dyDescent="0.2">
      <c r="A431" s="18">
        <v>23719</v>
      </c>
      <c r="B431" s="25">
        <v>86555</v>
      </c>
      <c r="C431" s="10" t="s">
        <v>47</v>
      </c>
      <c r="D431" s="36">
        <v>0.05</v>
      </c>
      <c r="E431" s="28">
        <v>4.13</v>
      </c>
      <c r="F431" s="32">
        <v>5.04</v>
      </c>
      <c r="G431" s="25">
        <v>573</v>
      </c>
      <c r="H431" s="10" t="s">
        <v>676</v>
      </c>
      <c r="I431" s="10" t="s">
        <v>49</v>
      </c>
      <c r="J431" s="10" t="s">
        <v>40</v>
      </c>
      <c r="K431" s="10" t="s">
        <v>29</v>
      </c>
      <c r="L431" s="10" t="s">
        <v>109</v>
      </c>
      <c r="M431" s="10" t="s">
        <v>59</v>
      </c>
      <c r="N431" s="9" t="s">
        <v>677</v>
      </c>
      <c r="O431" s="22">
        <v>0.38</v>
      </c>
      <c r="P431" s="10" t="s">
        <v>33</v>
      </c>
      <c r="Q431" s="10" t="s">
        <v>61</v>
      </c>
      <c r="R431" s="10" t="s">
        <v>178</v>
      </c>
      <c r="S431" s="10" t="s">
        <v>678</v>
      </c>
      <c r="T431" s="25">
        <v>61554</v>
      </c>
      <c r="U431" s="11">
        <v>42076</v>
      </c>
      <c r="V431" s="25">
        <f>YEAR(Table1[[#This Row],[Order Date]])</f>
        <v>2015</v>
      </c>
      <c r="W431" s="25">
        <f>MONTH(Table1[[#This Row],[Order Date]])</f>
        <v>3</v>
      </c>
      <c r="X431" s="25">
        <f>DAY(Table1[[#This Row],[Order Date]])</f>
        <v>13</v>
      </c>
      <c r="Y431" s="11">
        <v>42077</v>
      </c>
      <c r="Z431" s="25">
        <f>DATEDIF(Table1[[#This Row],[Order Date]],Table1[[#This Row],[Ship Date]],"D")</f>
        <v>1</v>
      </c>
      <c r="AA431" s="25">
        <v>-12.1555</v>
      </c>
      <c r="AB431" s="10">
        <v>1</v>
      </c>
      <c r="AC431" s="12">
        <v>5.84</v>
      </c>
      <c r="AD431" s="10" t="str">
        <f>IF(Table1[[#This Row],[Profit]]&gt;0,"Profit","loss")</f>
        <v>loss</v>
      </c>
      <c r="AE431" s="10" t="str">
        <f>_xlfn.CONCAT(Table1[[#This Row],[Customer Name]]," ",Table1[[#This Row],[Product Name]]," ",Table1[[#This Row],[Country]])</f>
        <v>Vanessa Winstead ACCOHIDE® 3-Ring Binder, Blue, 1" United States</v>
      </c>
      <c r="AF431" s="10" t="str">
        <f>LEFT(Table1[[#This Row],[Product Name]],4)</f>
        <v>ACCO</v>
      </c>
    </row>
    <row r="432" spans="1:32" x14ac:dyDescent="0.2">
      <c r="A432" s="18">
        <v>21992</v>
      </c>
      <c r="B432" s="25">
        <v>86556</v>
      </c>
      <c r="C432" s="10" t="s">
        <v>25</v>
      </c>
      <c r="D432" s="36">
        <v>0.08</v>
      </c>
      <c r="E432" s="28">
        <v>415.88</v>
      </c>
      <c r="F432" s="32">
        <v>11.37</v>
      </c>
      <c r="G432" s="25">
        <v>573</v>
      </c>
      <c r="H432" s="10" t="s">
        <v>676</v>
      </c>
      <c r="I432" s="10" t="s">
        <v>49</v>
      </c>
      <c r="J432" s="10" t="s">
        <v>28</v>
      </c>
      <c r="K432" s="10" t="s">
        <v>29</v>
      </c>
      <c r="L432" s="10" t="s">
        <v>141</v>
      </c>
      <c r="M432" s="10" t="s">
        <v>59</v>
      </c>
      <c r="N432" s="9" t="s">
        <v>488</v>
      </c>
      <c r="O432" s="22">
        <v>0.56999999999999995</v>
      </c>
      <c r="P432" s="10" t="s">
        <v>33</v>
      </c>
      <c r="Q432" s="10" t="s">
        <v>61</v>
      </c>
      <c r="R432" s="10" t="s">
        <v>178</v>
      </c>
      <c r="S432" s="10" t="s">
        <v>678</v>
      </c>
      <c r="T432" s="25">
        <v>61554</v>
      </c>
      <c r="U432" s="11">
        <v>42061</v>
      </c>
      <c r="V432" s="25">
        <f>YEAR(Table1[[#This Row],[Order Date]])</f>
        <v>2015</v>
      </c>
      <c r="W432" s="25">
        <f>MONTH(Table1[[#This Row],[Order Date]])</f>
        <v>2</v>
      </c>
      <c r="X432" s="25">
        <f>DAY(Table1[[#This Row],[Order Date]])</f>
        <v>26</v>
      </c>
      <c r="Y432" s="11">
        <v>42062</v>
      </c>
      <c r="Z432" s="25">
        <f>DATEDIF(Table1[[#This Row],[Order Date]],Table1[[#This Row],[Ship Date]],"D")</f>
        <v>1</v>
      </c>
      <c r="AA432" s="25">
        <v>-269.08440000000002</v>
      </c>
      <c r="AB432" s="10">
        <v>1</v>
      </c>
      <c r="AC432" s="12">
        <v>405.57</v>
      </c>
      <c r="AD432" s="10" t="str">
        <f>IF(Table1[[#This Row],[Profit]]&gt;0,"Profit","loss")</f>
        <v>loss</v>
      </c>
      <c r="AE432" s="10" t="str">
        <f>_xlfn.CONCAT(Table1[[#This Row],[Customer Name]]," ",Table1[[#This Row],[Product Name]]," ",Table1[[#This Row],[Country]])</f>
        <v>Vanessa Winstead Deluxe Rollaway Locking File with Drawer United States</v>
      </c>
      <c r="AF432" s="10" t="str">
        <f>LEFT(Table1[[#This Row],[Product Name]],4)</f>
        <v>Delu</v>
      </c>
    </row>
    <row r="433" spans="1:32" x14ac:dyDescent="0.2">
      <c r="A433" s="18">
        <v>24693</v>
      </c>
      <c r="B433" s="25">
        <v>86565</v>
      </c>
      <c r="C433" s="10" t="s">
        <v>47</v>
      </c>
      <c r="D433" s="36">
        <v>0.08</v>
      </c>
      <c r="E433" s="28">
        <v>14.2</v>
      </c>
      <c r="F433" s="32">
        <v>5.3</v>
      </c>
      <c r="G433" s="25">
        <v>947</v>
      </c>
      <c r="H433" s="10" t="s">
        <v>1062</v>
      </c>
      <c r="I433" s="10" t="s">
        <v>27</v>
      </c>
      <c r="J433" s="10" t="s">
        <v>40</v>
      </c>
      <c r="K433" s="10" t="s">
        <v>41</v>
      </c>
      <c r="L433" s="10" t="s">
        <v>50</v>
      </c>
      <c r="M433" s="10" t="s">
        <v>31</v>
      </c>
      <c r="N433" s="9" t="s">
        <v>730</v>
      </c>
      <c r="O433" s="22">
        <v>0.46</v>
      </c>
      <c r="P433" s="10" t="s">
        <v>33</v>
      </c>
      <c r="Q433" s="10" t="s">
        <v>53</v>
      </c>
      <c r="R433" s="10" t="s">
        <v>54</v>
      </c>
      <c r="S433" s="10" t="s">
        <v>1063</v>
      </c>
      <c r="T433" s="25">
        <v>7002</v>
      </c>
      <c r="U433" s="11">
        <v>42015</v>
      </c>
      <c r="V433" s="25">
        <f>YEAR(Table1[[#This Row],[Order Date]])</f>
        <v>2015</v>
      </c>
      <c r="W433" s="25">
        <f>MONTH(Table1[[#This Row],[Order Date]])</f>
        <v>1</v>
      </c>
      <c r="X433" s="25">
        <f>DAY(Table1[[#This Row],[Order Date]])</f>
        <v>11</v>
      </c>
      <c r="Y433" s="11">
        <v>42017</v>
      </c>
      <c r="Z433" s="25">
        <f>DATEDIF(Table1[[#This Row],[Order Date]],Table1[[#This Row],[Ship Date]],"D")</f>
        <v>2</v>
      </c>
      <c r="AA433" s="25">
        <v>27.23</v>
      </c>
      <c r="AB433" s="10">
        <v>5</v>
      </c>
      <c r="AC433" s="12">
        <v>72.11</v>
      </c>
      <c r="AD433" s="10" t="str">
        <f>IF(Table1[[#This Row],[Profit]]&gt;0,"Profit","loss")</f>
        <v>Profit</v>
      </c>
      <c r="AE433" s="10" t="str">
        <f>_xlfn.CONCAT(Table1[[#This Row],[Customer Name]]," ",Table1[[#This Row],[Product Name]]," ",Table1[[#This Row],[Country]])</f>
        <v>Dorothy Buchanan Coloredge Poster Frame United States</v>
      </c>
      <c r="AF433" s="10" t="str">
        <f>LEFT(Table1[[#This Row],[Product Name]],4)</f>
        <v>Colo</v>
      </c>
    </row>
    <row r="434" spans="1:32" x14ac:dyDescent="0.2">
      <c r="A434" s="18">
        <v>24459</v>
      </c>
      <c r="B434" s="25">
        <v>86566</v>
      </c>
      <c r="C434" s="10" t="s">
        <v>47</v>
      </c>
      <c r="D434" s="36">
        <v>0.09</v>
      </c>
      <c r="E434" s="28">
        <v>90.98</v>
      </c>
      <c r="F434" s="32">
        <v>56.2</v>
      </c>
      <c r="G434" s="25">
        <v>946</v>
      </c>
      <c r="H434" s="10" t="s">
        <v>1060</v>
      </c>
      <c r="I434" s="10" t="s">
        <v>27</v>
      </c>
      <c r="J434" s="10" t="s">
        <v>40</v>
      </c>
      <c r="K434" s="10" t="s">
        <v>41</v>
      </c>
      <c r="L434" s="10" t="s">
        <v>50</v>
      </c>
      <c r="M434" s="10" t="s">
        <v>86</v>
      </c>
      <c r="N434" s="9" t="s">
        <v>1061</v>
      </c>
      <c r="O434" s="22">
        <v>0.74</v>
      </c>
      <c r="P434" s="10" t="s">
        <v>33</v>
      </c>
      <c r="Q434" s="10" t="s">
        <v>53</v>
      </c>
      <c r="R434" s="10" t="s">
        <v>188</v>
      </c>
      <c r="S434" s="10" t="s">
        <v>511</v>
      </c>
      <c r="T434" s="25">
        <v>4210</v>
      </c>
      <c r="U434" s="11">
        <v>42064</v>
      </c>
      <c r="V434" s="25">
        <f>YEAR(Table1[[#This Row],[Order Date]])</f>
        <v>2015</v>
      </c>
      <c r="W434" s="25">
        <f>MONTH(Table1[[#This Row],[Order Date]])</f>
        <v>3</v>
      </c>
      <c r="X434" s="25">
        <f>DAY(Table1[[#This Row],[Order Date]])</f>
        <v>1</v>
      </c>
      <c r="Y434" s="11">
        <v>42065</v>
      </c>
      <c r="Z434" s="25">
        <f>DATEDIF(Table1[[#This Row],[Order Date]],Table1[[#This Row],[Ship Date]],"D")</f>
        <v>1</v>
      </c>
      <c r="AA434" s="25">
        <v>-1570.32</v>
      </c>
      <c r="AB434" s="10">
        <v>20</v>
      </c>
      <c r="AC434" s="12">
        <v>1782.44</v>
      </c>
      <c r="AD434" s="10" t="str">
        <f>IF(Table1[[#This Row],[Profit]]&gt;0,"Profit","loss")</f>
        <v>loss</v>
      </c>
      <c r="AE434" s="10" t="str">
        <f>_xlfn.CONCAT(Table1[[#This Row],[Customer Name]]," ",Table1[[#This Row],[Product Name]]," ",Table1[[#This Row],[Country]])</f>
        <v>Denise Parks Eldon ClusterMat Chair Mat with Cordless Antistatic Protection United States</v>
      </c>
      <c r="AF434" s="10" t="str">
        <f>LEFT(Table1[[#This Row],[Product Name]],4)</f>
        <v>Eldo</v>
      </c>
    </row>
    <row r="435" spans="1:32" x14ac:dyDescent="0.2">
      <c r="A435" s="18">
        <v>23479</v>
      </c>
      <c r="B435" s="25">
        <v>86567</v>
      </c>
      <c r="C435" s="10" t="s">
        <v>37</v>
      </c>
      <c r="D435" s="36">
        <v>0.03</v>
      </c>
      <c r="E435" s="28">
        <v>31.74</v>
      </c>
      <c r="F435" s="32">
        <v>12.62</v>
      </c>
      <c r="G435" s="25">
        <v>945</v>
      </c>
      <c r="H435" s="10" t="s">
        <v>1057</v>
      </c>
      <c r="I435" s="10" t="s">
        <v>49</v>
      </c>
      <c r="J435" s="10" t="s">
        <v>40</v>
      </c>
      <c r="K435" s="10" t="s">
        <v>29</v>
      </c>
      <c r="L435" s="10" t="s">
        <v>109</v>
      </c>
      <c r="M435" s="10" t="s">
        <v>59</v>
      </c>
      <c r="N435" s="9" t="s">
        <v>1058</v>
      </c>
      <c r="O435" s="22">
        <v>0.37</v>
      </c>
      <c r="P435" s="10" t="s">
        <v>33</v>
      </c>
      <c r="Q435" s="10" t="s">
        <v>34</v>
      </c>
      <c r="R435" s="10" t="s">
        <v>45</v>
      </c>
      <c r="S435" s="10" t="s">
        <v>1059</v>
      </c>
      <c r="T435" s="25">
        <v>95070</v>
      </c>
      <c r="U435" s="11">
        <v>42069</v>
      </c>
      <c r="V435" s="25">
        <f>YEAR(Table1[[#This Row],[Order Date]])</f>
        <v>2015</v>
      </c>
      <c r="W435" s="25">
        <f>MONTH(Table1[[#This Row],[Order Date]])</f>
        <v>3</v>
      </c>
      <c r="X435" s="25">
        <f>DAY(Table1[[#This Row],[Order Date]])</f>
        <v>6</v>
      </c>
      <c r="Y435" s="11">
        <v>42069</v>
      </c>
      <c r="Z435" s="25">
        <f>DATEDIF(Table1[[#This Row],[Order Date]],Table1[[#This Row],[Ship Date]],"D")</f>
        <v>0</v>
      </c>
      <c r="AA435" s="25">
        <v>-4.3009999999999939</v>
      </c>
      <c r="AB435" s="10">
        <v>3</v>
      </c>
      <c r="AC435" s="12">
        <v>98.7</v>
      </c>
      <c r="AD435" s="10" t="str">
        <f>IF(Table1[[#This Row],[Profit]]&gt;0,"Profit","loss")</f>
        <v>loss</v>
      </c>
      <c r="AE435" s="10" t="str">
        <f>_xlfn.CONCAT(Table1[[#This Row],[Customer Name]]," ",Table1[[#This Row],[Product Name]]," ",Table1[[#This Row],[Country]])</f>
        <v>Stephanie Sun Perry GBC Wire Binding Strips United States</v>
      </c>
      <c r="AF435" s="10" t="str">
        <f>LEFT(Table1[[#This Row],[Product Name]],4)</f>
        <v xml:space="preserve">GBC </v>
      </c>
    </row>
    <row r="436" spans="1:32" ht="12.75" customHeight="1" x14ac:dyDescent="0.2">
      <c r="A436" s="18">
        <v>25467</v>
      </c>
      <c r="B436" s="25">
        <v>86573</v>
      </c>
      <c r="C436" s="10" t="s">
        <v>56</v>
      </c>
      <c r="D436" s="36">
        <v>0.05</v>
      </c>
      <c r="E436" s="28">
        <v>363.25</v>
      </c>
      <c r="F436" s="32">
        <v>19.989999999999998</v>
      </c>
      <c r="G436" s="25">
        <v>1142</v>
      </c>
      <c r="H436" s="10" t="s">
        <v>1252</v>
      </c>
      <c r="I436" s="10" t="s">
        <v>49</v>
      </c>
      <c r="J436" s="10" t="s">
        <v>40</v>
      </c>
      <c r="K436" s="10" t="s">
        <v>29</v>
      </c>
      <c r="L436" s="10" t="s">
        <v>257</v>
      </c>
      <c r="M436" s="10" t="s">
        <v>59</v>
      </c>
      <c r="N436" s="9" t="s">
        <v>1253</v>
      </c>
      <c r="O436" s="22">
        <v>0.56999999999999995</v>
      </c>
      <c r="P436" s="10" t="s">
        <v>33</v>
      </c>
      <c r="Q436" s="10" t="s">
        <v>61</v>
      </c>
      <c r="R436" s="10" t="s">
        <v>130</v>
      </c>
      <c r="S436" s="10" t="s">
        <v>1254</v>
      </c>
      <c r="T436" s="25">
        <v>76706</v>
      </c>
      <c r="U436" s="11">
        <v>42008</v>
      </c>
      <c r="V436" s="25">
        <f>YEAR(Table1[[#This Row],[Order Date]])</f>
        <v>2015</v>
      </c>
      <c r="W436" s="25">
        <f>MONTH(Table1[[#This Row],[Order Date]])</f>
        <v>1</v>
      </c>
      <c r="X436" s="25">
        <f>DAY(Table1[[#This Row],[Order Date]])</f>
        <v>4</v>
      </c>
      <c r="Y436" s="11">
        <v>42010</v>
      </c>
      <c r="Z436" s="25">
        <f>DATEDIF(Table1[[#This Row],[Order Date]],Table1[[#This Row],[Ship Date]],"D")</f>
        <v>2</v>
      </c>
      <c r="AA436" s="25">
        <v>1766.7795000000001</v>
      </c>
      <c r="AB436" s="10">
        <v>7</v>
      </c>
      <c r="AC436" s="12">
        <v>2560.5500000000002</v>
      </c>
      <c r="AD436" s="10" t="str">
        <f>IF(Table1[[#This Row],[Profit]]&gt;0,"Profit","loss")</f>
        <v>Profit</v>
      </c>
      <c r="AE436" s="10" t="str">
        <f>_xlfn.CONCAT(Table1[[#This Row],[Customer Name]]," ",Table1[[#This Row],[Product Name]]," ",Table1[[#This Row],[Country]])</f>
        <v>Russell Chan Hoover WindTunnel™ Plus Canister Vacuum United States</v>
      </c>
      <c r="AF436" s="10" t="str">
        <f>LEFT(Table1[[#This Row],[Product Name]],4)</f>
        <v>Hoov</v>
      </c>
    </row>
    <row r="437" spans="1:32" ht="12.75" customHeight="1" x14ac:dyDescent="0.2">
      <c r="A437" s="18">
        <v>19357</v>
      </c>
      <c r="B437" s="25">
        <v>86574</v>
      </c>
      <c r="C437" s="10" t="s">
        <v>56</v>
      </c>
      <c r="D437" s="36">
        <v>0.02</v>
      </c>
      <c r="E437" s="28">
        <v>160.97999999999999</v>
      </c>
      <c r="F437" s="32">
        <v>30</v>
      </c>
      <c r="G437" s="25">
        <v>1138</v>
      </c>
      <c r="H437" s="10" t="s">
        <v>1250</v>
      </c>
      <c r="I437" s="10" t="s">
        <v>39</v>
      </c>
      <c r="J437" s="10" t="s">
        <v>40</v>
      </c>
      <c r="K437" s="10" t="s">
        <v>41</v>
      </c>
      <c r="L437" s="10" t="s">
        <v>42</v>
      </c>
      <c r="M437" s="10" t="s">
        <v>43</v>
      </c>
      <c r="N437" s="9" t="s">
        <v>177</v>
      </c>
      <c r="O437" s="22">
        <v>0.62</v>
      </c>
      <c r="P437" s="10" t="s">
        <v>33</v>
      </c>
      <c r="Q437" s="10" t="s">
        <v>61</v>
      </c>
      <c r="R437" s="10" t="s">
        <v>130</v>
      </c>
      <c r="S437" s="10" t="s">
        <v>1251</v>
      </c>
      <c r="T437" s="25">
        <v>75056</v>
      </c>
      <c r="U437" s="11">
        <v>42051</v>
      </c>
      <c r="V437" s="25">
        <f>YEAR(Table1[[#This Row],[Order Date]])</f>
        <v>2015</v>
      </c>
      <c r="W437" s="25">
        <f>MONTH(Table1[[#This Row],[Order Date]])</f>
        <v>2</v>
      </c>
      <c r="X437" s="25">
        <f>DAY(Table1[[#This Row],[Order Date]])</f>
        <v>16</v>
      </c>
      <c r="Y437" s="11">
        <v>42054</v>
      </c>
      <c r="Z437" s="25">
        <f>DATEDIF(Table1[[#This Row],[Order Date]],Table1[[#This Row],[Ship Date]],"D")</f>
        <v>3</v>
      </c>
      <c r="AA437" s="25">
        <v>-51.116</v>
      </c>
      <c r="AB437" s="10">
        <v>1</v>
      </c>
      <c r="AC437" s="12">
        <v>192.49</v>
      </c>
      <c r="AD437" s="10" t="str">
        <f>IF(Table1[[#This Row],[Profit]]&gt;0,"Profit","loss")</f>
        <v>loss</v>
      </c>
      <c r="AE437" s="10" t="str">
        <f>_xlfn.CONCAT(Table1[[#This Row],[Customer Name]]," ",Table1[[#This Row],[Product Name]]," ",Table1[[#This Row],[Country]])</f>
        <v>Malcolm Floyd Office Star - Mid Back Dual function Ergonomic High Back Chair with 2-Way Adjustable Arms United States</v>
      </c>
      <c r="AF437" s="10" t="str">
        <f>LEFT(Table1[[#This Row],[Product Name]],4)</f>
        <v>Offi</v>
      </c>
    </row>
    <row r="438" spans="1:32" ht="12.75" customHeight="1" x14ac:dyDescent="0.2">
      <c r="A438" s="18">
        <v>24539</v>
      </c>
      <c r="B438" s="25">
        <v>86575</v>
      </c>
      <c r="C438" s="10" t="s">
        <v>56</v>
      </c>
      <c r="D438" s="36">
        <v>0.01</v>
      </c>
      <c r="E438" s="28">
        <v>18.97</v>
      </c>
      <c r="F438" s="32">
        <v>9.5399999999999991</v>
      </c>
      <c r="G438" s="25">
        <v>1142</v>
      </c>
      <c r="H438" s="10" t="s">
        <v>1252</v>
      </c>
      <c r="I438" s="10" t="s">
        <v>49</v>
      </c>
      <c r="J438" s="10" t="s">
        <v>40</v>
      </c>
      <c r="K438" s="10" t="s">
        <v>29</v>
      </c>
      <c r="L438" s="10" t="s">
        <v>93</v>
      </c>
      <c r="M438" s="10" t="s">
        <v>59</v>
      </c>
      <c r="N438" s="9" t="s">
        <v>223</v>
      </c>
      <c r="O438" s="22">
        <v>0.37</v>
      </c>
      <c r="P438" s="10" t="s">
        <v>33</v>
      </c>
      <c r="Q438" s="10" t="s">
        <v>61</v>
      </c>
      <c r="R438" s="10" t="s">
        <v>130</v>
      </c>
      <c r="S438" s="10" t="s">
        <v>1254</v>
      </c>
      <c r="T438" s="25">
        <v>76706</v>
      </c>
      <c r="U438" s="11">
        <v>42161</v>
      </c>
      <c r="V438" s="25">
        <f>YEAR(Table1[[#This Row],[Order Date]])</f>
        <v>2015</v>
      </c>
      <c r="W438" s="25">
        <f>MONTH(Table1[[#This Row],[Order Date]])</f>
        <v>6</v>
      </c>
      <c r="X438" s="25">
        <f>DAY(Table1[[#This Row],[Order Date]])</f>
        <v>6</v>
      </c>
      <c r="Y438" s="11">
        <v>42164</v>
      </c>
      <c r="Z438" s="25">
        <f>DATEDIF(Table1[[#This Row],[Order Date]],Table1[[#This Row],[Ship Date]],"D")</f>
        <v>3</v>
      </c>
      <c r="AA438" s="25">
        <v>85.875</v>
      </c>
      <c r="AB438" s="10">
        <v>11</v>
      </c>
      <c r="AC438" s="12">
        <v>227.67</v>
      </c>
      <c r="AD438" s="10" t="str">
        <f>IF(Table1[[#This Row],[Profit]]&gt;0,"Profit","loss")</f>
        <v>Profit</v>
      </c>
      <c r="AE438" s="10" t="str">
        <f>_xlfn.CONCAT(Table1[[#This Row],[Customer Name]]," ",Table1[[#This Row],[Product Name]]," ",Table1[[#This Row],[Country]])</f>
        <v>Russell Chan Xerox 1939 United States</v>
      </c>
      <c r="AF438" s="10" t="str">
        <f>LEFT(Table1[[#This Row],[Product Name]],4)</f>
        <v>Xero</v>
      </c>
    </row>
    <row r="439" spans="1:32" ht="12.75" customHeight="1" x14ac:dyDescent="0.2">
      <c r="A439" s="18">
        <v>18345</v>
      </c>
      <c r="B439" s="25">
        <v>86591</v>
      </c>
      <c r="C439" s="10" t="s">
        <v>47</v>
      </c>
      <c r="D439" s="36">
        <v>0.02</v>
      </c>
      <c r="E439" s="28">
        <v>110.98</v>
      </c>
      <c r="F439" s="32">
        <v>13.99</v>
      </c>
      <c r="G439" s="25">
        <v>2924</v>
      </c>
      <c r="H439" s="10" t="s">
        <v>2664</v>
      </c>
      <c r="I439" s="10" t="s">
        <v>49</v>
      </c>
      <c r="J439" s="10" t="s">
        <v>114</v>
      </c>
      <c r="K439" s="10" t="s">
        <v>41</v>
      </c>
      <c r="L439" s="10" t="s">
        <v>50</v>
      </c>
      <c r="M439" s="10" t="s">
        <v>86</v>
      </c>
      <c r="N439" s="9" t="s">
        <v>1891</v>
      </c>
      <c r="O439" s="22">
        <v>0.69</v>
      </c>
      <c r="P439" s="10" t="s">
        <v>33</v>
      </c>
      <c r="Q439" s="10" t="s">
        <v>53</v>
      </c>
      <c r="R439" s="10" t="s">
        <v>415</v>
      </c>
      <c r="S439" s="10" t="s">
        <v>2665</v>
      </c>
      <c r="T439" s="25">
        <v>20707</v>
      </c>
      <c r="U439" s="11">
        <v>42020</v>
      </c>
      <c r="V439" s="25">
        <f>YEAR(Table1[[#This Row],[Order Date]])</f>
        <v>2015</v>
      </c>
      <c r="W439" s="25">
        <f>MONTH(Table1[[#This Row],[Order Date]])</f>
        <v>1</v>
      </c>
      <c r="X439" s="25">
        <f>DAY(Table1[[#This Row],[Order Date]])</f>
        <v>16</v>
      </c>
      <c r="Y439" s="11">
        <v>42022</v>
      </c>
      <c r="Z439" s="25">
        <f>DATEDIF(Table1[[#This Row],[Order Date]],Table1[[#This Row],[Ship Date]],"D")</f>
        <v>2</v>
      </c>
      <c r="AA439" s="25">
        <v>-106.3424</v>
      </c>
      <c r="AB439" s="10">
        <v>2</v>
      </c>
      <c r="AC439" s="12">
        <v>226.53</v>
      </c>
      <c r="AD439" s="10" t="str">
        <f>IF(Table1[[#This Row],[Profit]]&gt;0,"Profit","loss")</f>
        <v>loss</v>
      </c>
      <c r="AE439" s="10" t="str">
        <f>_xlfn.CONCAT(Table1[[#This Row],[Customer Name]]," ",Table1[[#This Row],[Product Name]]," ",Table1[[#This Row],[Country]])</f>
        <v>Courtney Nelson Rubbermaid ClusterMat Chairmats, Mat Size- 66" x 60", Lip 20" x 11" -90 Degree Angle United States</v>
      </c>
      <c r="AF439" s="10" t="str">
        <f>LEFT(Table1[[#This Row],[Product Name]],4)</f>
        <v>Rubb</v>
      </c>
    </row>
    <row r="440" spans="1:32" ht="12.75" customHeight="1" x14ac:dyDescent="0.2">
      <c r="A440" s="18">
        <v>18346</v>
      </c>
      <c r="B440" s="25">
        <v>86591</v>
      </c>
      <c r="C440" s="10" t="s">
        <v>47</v>
      </c>
      <c r="D440" s="36">
        <v>0.01</v>
      </c>
      <c r="E440" s="28">
        <v>8.01</v>
      </c>
      <c r="F440" s="32">
        <v>2.87</v>
      </c>
      <c r="G440" s="25">
        <v>2924</v>
      </c>
      <c r="H440" s="10" t="s">
        <v>2664</v>
      </c>
      <c r="I440" s="10" t="s">
        <v>49</v>
      </c>
      <c r="J440" s="10" t="s">
        <v>114</v>
      </c>
      <c r="K440" s="10" t="s">
        <v>29</v>
      </c>
      <c r="L440" s="10" t="s">
        <v>93</v>
      </c>
      <c r="M440" s="10" t="s">
        <v>31</v>
      </c>
      <c r="N440" s="9" t="s">
        <v>2666</v>
      </c>
      <c r="O440" s="22">
        <v>0.4</v>
      </c>
      <c r="P440" s="10" t="s">
        <v>33</v>
      </c>
      <c r="Q440" s="10" t="s">
        <v>53</v>
      </c>
      <c r="R440" s="10" t="s">
        <v>415</v>
      </c>
      <c r="S440" s="10" t="s">
        <v>2665</v>
      </c>
      <c r="T440" s="25">
        <v>20707</v>
      </c>
      <c r="U440" s="11">
        <v>42020</v>
      </c>
      <c r="V440" s="25">
        <f>YEAR(Table1[[#This Row],[Order Date]])</f>
        <v>2015</v>
      </c>
      <c r="W440" s="25">
        <f>MONTH(Table1[[#This Row],[Order Date]])</f>
        <v>1</v>
      </c>
      <c r="X440" s="25">
        <f>DAY(Table1[[#This Row],[Order Date]])</f>
        <v>16</v>
      </c>
      <c r="Y440" s="11">
        <v>42022</v>
      </c>
      <c r="Z440" s="25">
        <f>DATEDIF(Table1[[#This Row],[Order Date]],Table1[[#This Row],[Ship Date]],"D")</f>
        <v>2</v>
      </c>
      <c r="AA440" s="25">
        <v>44.976799999999997</v>
      </c>
      <c r="AB440" s="10">
        <v>8</v>
      </c>
      <c r="AC440" s="12">
        <v>68.650000000000006</v>
      </c>
      <c r="AD440" s="10" t="str">
        <f>IF(Table1[[#This Row],[Profit]]&gt;0,"Profit","loss")</f>
        <v>Profit</v>
      </c>
      <c r="AE440" s="10" t="str">
        <f>_xlfn.CONCAT(Table1[[#This Row],[Customer Name]]," ",Table1[[#This Row],[Product Name]]," ",Table1[[#This Row],[Country]])</f>
        <v>Courtney Nelson TOPS Money Receipt Book, Consecutively Numbered in Red, United States</v>
      </c>
      <c r="AF440" s="10" t="str">
        <f>LEFT(Table1[[#This Row],[Product Name]],4)</f>
        <v>TOPS</v>
      </c>
    </row>
    <row r="441" spans="1:32" ht="12.75" customHeight="1" x14ac:dyDescent="0.2">
      <c r="A441" s="18">
        <v>18166</v>
      </c>
      <c r="B441" s="25">
        <v>86592</v>
      </c>
      <c r="C441" s="10" t="s">
        <v>56</v>
      </c>
      <c r="D441" s="36">
        <v>0</v>
      </c>
      <c r="E441" s="28">
        <v>6.37</v>
      </c>
      <c r="F441" s="32">
        <v>5.19</v>
      </c>
      <c r="G441" s="25">
        <v>2923</v>
      </c>
      <c r="H441" s="10" t="s">
        <v>2662</v>
      </c>
      <c r="I441" s="10" t="s">
        <v>49</v>
      </c>
      <c r="J441" s="10" t="s">
        <v>114</v>
      </c>
      <c r="K441" s="10" t="s">
        <v>29</v>
      </c>
      <c r="L441" s="10" t="s">
        <v>109</v>
      </c>
      <c r="M441" s="10" t="s">
        <v>59</v>
      </c>
      <c r="N441" s="9" t="s">
        <v>623</v>
      </c>
      <c r="O441" s="22">
        <v>0.38</v>
      </c>
      <c r="P441" s="10" t="s">
        <v>33</v>
      </c>
      <c r="Q441" s="10" t="s">
        <v>53</v>
      </c>
      <c r="R441" s="10" t="s">
        <v>415</v>
      </c>
      <c r="S441" s="10" t="s">
        <v>2663</v>
      </c>
      <c r="T441" s="25">
        <v>21740</v>
      </c>
      <c r="U441" s="11">
        <v>42063</v>
      </c>
      <c r="V441" s="25">
        <f>YEAR(Table1[[#This Row],[Order Date]])</f>
        <v>2015</v>
      </c>
      <c r="W441" s="25">
        <f>MONTH(Table1[[#This Row],[Order Date]])</f>
        <v>2</v>
      </c>
      <c r="X441" s="25">
        <f>DAY(Table1[[#This Row],[Order Date]])</f>
        <v>28</v>
      </c>
      <c r="Y441" s="11">
        <v>42065</v>
      </c>
      <c r="Z441" s="25">
        <f>DATEDIF(Table1[[#This Row],[Order Date]],Table1[[#This Row],[Ship Date]],"D")</f>
        <v>2</v>
      </c>
      <c r="AA441" s="25">
        <v>-27.1492</v>
      </c>
      <c r="AB441" s="10">
        <v>15</v>
      </c>
      <c r="AC441" s="12">
        <v>99.75</v>
      </c>
      <c r="AD441" s="10" t="str">
        <f>IF(Table1[[#This Row],[Profit]]&gt;0,"Profit","loss")</f>
        <v>loss</v>
      </c>
      <c r="AE441" s="10" t="str">
        <f>_xlfn.CONCAT(Table1[[#This Row],[Customer Name]]," ",Table1[[#This Row],[Product Name]]," ",Table1[[#This Row],[Country]])</f>
        <v>Lynne Griffith C-Line Peel &amp; Stick Add-On Filing Pockets, 8-3/4 x 5-1/8, 10/Pack United States</v>
      </c>
      <c r="AF441" s="10" t="str">
        <f>LEFT(Table1[[#This Row],[Product Name]],4)</f>
        <v>C-Li</v>
      </c>
    </row>
    <row r="442" spans="1:32" ht="12.75" customHeight="1" x14ac:dyDescent="0.2">
      <c r="A442" s="18">
        <v>18141</v>
      </c>
      <c r="B442" s="25">
        <v>86599</v>
      </c>
      <c r="C442" s="10" t="s">
        <v>37</v>
      </c>
      <c r="D442" s="36">
        <v>7.0000000000000007E-2</v>
      </c>
      <c r="E442" s="28">
        <v>40.98</v>
      </c>
      <c r="F442" s="32">
        <v>2.99</v>
      </c>
      <c r="G442" s="25">
        <v>1840</v>
      </c>
      <c r="H442" s="10" t="s">
        <v>1828</v>
      </c>
      <c r="I442" s="10" t="s">
        <v>49</v>
      </c>
      <c r="J442" s="10" t="s">
        <v>40</v>
      </c>
      <c r="K442" s="10" t="s">
        <v>29</v>
      </c>
      <c r="L442" s="10" t="s">
        <v>109</v>
      </c>
      <c r="M442" s="10" t="s">
        <v>59</v>
      </c>
      <c r="N442" s="9" t="s">
        <v>1066</v>
      </c>
      <c r="O442" s="22">
        <v>0.36</v>
      </c>
      <c r="P442" s="10" t="s">
        <v>33</v>
      </c>
      <c r="Q442" s="10" t="s">
        <v>53</v>
      </c>
      <c r="R442" s="10" t="s">
        <v>193</v>
      </c>
      <c r="S442" s="10" t="s">
        <v>1829</v>
      </c>
      <c r="T442" s="25">
        <v>1469</v>
      </c>
      <c r="U442" s="11">
        <v>42093</v>
      </c>
      <c r="V442" s="25">
        <f>YEAR(Table1[[#This Row],[Order Date]])</f>
        <v>2015</v>
      </c>
      <c r="W442" s="25">
        <f>MONTH(Table1[[#This Row],[Order Date]])</f>
        <v>3</v>
      </c>
      <c r="X442" s="25">
        <f>DAY(Table1[[#This Row],[Order Date]])</f>
        <v>30</v>
      </c>
      <c r="Y442" s="11">
        <v>42095</v>
      </c>
      <c r="Z442" s="25">
        <f>DATEDIF(Table1[[#This Row],[Order Date]],Table1[[#This Row],[Ship Date]],"D")</f>
        <v>2</v>
      </c>
      <c r="AA442" s="25">
        <v>369.20519999999999</v>
      </c>
      <c r="AB442" s="10">
        <v>13</v>
      </c>
      <c r="AC442" s="12">
        <v>535.08000000000004</v>
      </c>
      <c r="AD442" s="10" t="str">
        <f>IF(Table1[[#This Row],[Profit]]&gt;0,"Profit","loss")</f>
        <v>Profit</v>
      </c>
      <c r="AE442" s="10" t="str">
        <f>_xlfn.CONCAT(Table1[[#This Row],[Customer Name]]," ",Table1[[#This Row],[Product Name]]," ",Table1[[#This Row],[Country]])</f>
        <v>Clifford Webb Avery Trapezoid Ring Binder, 3" Capacity, Black, 1040 sheets United States</v>
      </c>
      <c r="AF442" s="10" t="str">
        <f>LEFT(Table1[[#This Row],[Product Name]],4)</f>
        <v>Aver</v>
      </c>
    </row>
    <row r="443" spans="1:32" ht="12.75" customHeight="1" x14ac:dyDescent="0.2">
      <c r="A443" s="18">
        <v>23589</v>
      </c>
      <c r="B443" s="25">
        <v>86600</v>
      </c>
      <c r="C443" s="10" t="s">
        <v>25</v>
      </c>
      <c r="D443" s="36">
        <v>0.01</v>
      </c>
      <c r="E443" s="28">
        <v>155.99</v>
      </c>
      <c r="F443" s="32">
        <v>8.99</v>
      </c>
      <c r="G443" s="25">
        <v>1836</v>
      </c>
      <c r="H443" s="10" t="s">
        <v>1826</v>
      </c>
      <c r="I443" s="10" t="s">
        <v>27</v>
      </c>
      <c r="J443" s="10" t="s">
        <v>28</v>
      </c>
      <c r="K443" s="10" t="s">
        <v>77</v>
      </c>
      <c r="L443" s="10" t="s">
        <v>78</v>
      </c>
      <c r="M443" s="10" t="s">
        <v>59</v>
      </c>
      <c r="N443" s="9" t="s">
        <v>996</v>
      </c>
      <c r="O443" s="22">
        <v>0.57999999999999996</v>
      </c>
      <c r="P443" s="10" t="s">
        <v>33</v>
      </c>
      <c r="Q443" s="10" t="s">
        <v>34</v>
      </c>
      <c r="R443" s="10" t="s">
        <v>45</v>
      </c>
      <c r="S443" s="10" t="s">
        <v>276</v>
      </c>
      <c r="T443" s="25">
        <v>94110</v>
      </c>
      <c r="U443" s="11">
        <v>42113</v>
      </c>
      <c r="V443" s="25">
        <f>YEAR(Table1[[#This Row],[Order Date]])</f>
        <v>2015</v>
      </c>
      <c r="W443" s="25">
        <f>MONTH(Table1[[#This Row],[Order Date]])</f>
        <v>4</v>
      </c>
      <c r="X443" s="25">
        <f>DAY(Table1[[#This Row],[Order Date]])</f>
        <v>19</v>
      </c>
      <c r="Y443" s="11">
        <v>42114</v>
      </c>
      <c r="Z443" s="25">
        <f>DATEDIF(Table1[[#This Row],[Order Date]],Table1[[#This Row],[Ship Date]],"D")</f>
        <v>1</v>
      </c>
      <c r="AA443" s="25">
        <v>-219.07908</v>
      </c>
      <c r="AB443" s="10">
        <v>5</v>
      </c>
      <c r="AC443" s="12">
        <v>675.83</v>
      </c>
      <c r="AD443" s="10" t="str">
        <f>IF(Table1[[#This Row],[Profit]]&gt;0,"Profit","loss")</f>
        <v>loss</v>
      </c>
      <c r="AE443" s="10" t="str">
        <f>_xlfn.CONCAT(Table1[[#This Row],[Customer Name]]," ",Table1[[#This Row],[Product Name]]," ",Table1[[#This Row],[Country]])</f>
        <v>Dwight Albright Huffman CF 688 United States</v>
      </c>
      <c r="AF443" s="10" t="str">
        <f>LEFT(Table1[[#This Row],[Product Name]],4)</f>
        <v>CF 6</v>
      </c>
    </row>
    <row r="444" spans="1:32" ht="12.75" customHeight="1" x14ac:dyDescent="0.2">
      <c r="A444" s="18">
        <v>23590</v>
      </c>
      <c r="B444" s="25">
        <v>86600</v>
      </c>
      <c r="C444" s="10" t="s">
        <v>25</v>
      </c>
      <c r="D444" s="36">
        <v>0.01</v>
      </c>
      <c r="E444" s="28">
        <v>5.98</v>
      </c>
      <c r="F444" s="32">
        <v>5.46</v>
      </c>
      <c r="G444" s="25">
        <v>1837</v>
      </c>
      <c r="H444" s="10" t="s">
        <v>1827</v>
      </c>
      <c r="I444" s="10" t="s">
        <v>49</v>
      </c>
      <c r="J444" s="10" t="s">
        <v>28</v>
      </c>
      <c r="K444" s="10" t="s">
        <v>29</v>
      </c>
      <c r="L444" s="10" t="s">
        <v>93</v>
      </c>
      <c r="M444" s="10" t="s">
        <v>59</v>
      </c>
      <c r="N444" s="9" t="s">
        <v>1051</v>
      </c>
      <c r="O444" s="22">
        <v>0.36</v>
      </c>
      <c r="P444" s="10" t="s">
        <v>33</v>
      </c>
      <c r="Q444" s="10" t="s">
        <v>34</v>
      </c>
      <c r="R444" s="10" t="s">
        <v>45</v>
      </c>
      <c r="S444" s="10" t="s">
        <v>46</v>
      </c>
      <c r="T444" s="25">
        <v>91776</v>
      </c>
      <c r="U444" s="11">
        <v>42113</v>
      </c>
      <c r="V444" s="25">
        <f>YEAR(Table1[[#This Row],[Order Date]])</f>
        <v>2015</v>
      </c>
      <c r="W444" s="25">
        <f>MONTH(Table1[[#This Row],[Order Date]])</f>
        <v>4</v>
      </c>
      <c r="X444" s="25">
        <f>DAY(Table1[[#This Row],[Order Date]])</f>
        <v>19</v>
      </c>
      <c r="Y444" s="11">
        <v>42115</v>
      </c>
      <c r="Z444" s="25">
        <f>DATEDIF(Table1[[#This Row],[Order Date]],Table1[[#This Row],[Ship Date]],"D")</f>
        <v>2</v>
      </c>
      <c r="AA444" s="25">
        <v>-18.878399999999999</v>
      </c>
      <c r="AB444" s="10">
        <v>4</v>
      </c>
      <c r="AC444" s="12">
        <v>28</v>
      </c>
      <c r="AD444" s="10" t="str">
        <f>IF(Table1[[#This Row],[Profit]]&gt;0,"Profit","loss")</f>
        <v>loss</v>
      </c>
      <c r="AE444" s="10" t="str">
        <f>_xlfn.CONCAT(Table1[[#This Row],[Customer Name]]," ",Table1[[#This Row],[Product Name]]," ",Table1[[#This Row],[Country]])</f>
        <v>Herbert Williamson Xerox 1983 United States</v>
      </c>
      <c r="AF444" s="10" t="str">
        <f>LEFT(Table1[[#This Row],[Product Name]],4)</f>
        <v>Xero</v>
      </c>
    </row>
    <row r="445" spans="1:32" ht="12.75" customHeight="1" x14ac:dyDescent="0.2">
      <c r="A445" s="18">
        <v>25996</v>
      </c>
      <c r="B445" s="25">
        <v>86610</v>
      </c>
      <c r="C445" s="10" t="s">
        <v>47</v>
      </c>
      <c r="D445" s="36">
        <v>0.02</v>
      </c>
      <c r="E445" s="28">
        <v>11.33</v>
      </c>
      <c r="F445" s="32">
        <v>6.12</v>
      </c>
      <c r="G445" s="25">
        <v>2266</v>
      </c>
      <c r="H445" s="10" t="s">
        <v>2148</v>
      </c>
      <c r="I445" s="10" t="s">
        <v>49</v>
      </c>
      <c r="J445" s="10" t="s">
        <v>28</v>
      </c>
      <c r="K445" s="10" t="s">
        <v>29</v>
      </c>
      <c r="L445" s="10" t="s">
        <v>257</v>
      </c>
      <c r="M445" s="10" t="s">
        <v>86</v>
      </c>
      <c r="N445" s="9" t="s">
        <v>2149</v>
      </c>
      <c r="O445" s="22">
        <v>0.42</v>
      </c>
      <c r="P445" s="10" t="s">
        <v>33</v>
      </c>
      <c r="Q445" s="10" t="s">
        <v>61</v>
      </c>
      <c r="R445" s="10" t="s">
        <v>506</v>
      </c>
      <c r="S445" s="10" t="s">
        <v>2150</v>
      </c>
      <c r="T445" s="25">
        <v>63122</v>
      </c>
      <c r="U445" s="11">
        <v>42150</v>
      </c>
      <c r="V445" s="25">
        <f>YEAR(Table1[[#This Row],[Order Date]])</f>
        <v>2015</v>
      </c>
      <c r="W445" s="25">
        <f>MONTH(Table1[[#This Row],[Order Date]])</f>
        <v>5</v>
      </c>
      <c r="X445" s="25">
        <f>DAY(Table1[[#This Row],[Order Date]])</f>
        <v>26</v>
      </c>
      <c r="Y445" s="11">
        <v>42152</v>
      </c>
      <c r="Z445" s="25">
        <f>DATEDIF(Table1[[#This Row],[Order Date]],Table1[[#This Row],[Ship Date]],"D")</f>
        <v>2</v>
      </c>
      <c r="AA445" s="25">
        <v>-14.52</v>
      </c>
      <c r="AB445" s="10">
        <v>3</v>
      </c>
      <c r="AC445" s="12">
        <v>35.35</v>
      </c>
      <c r="AD445" s="10" t="str">
        <f>IF(Table1[[#This Row],[Profit]]&gt;0,"Profit","loss")</f>
        <v>loss</v>
      </c>
      <c r="AE445" s="10" t="str">
        <f>_xlfn.CONCAT(Table1[[#This Row],[Customer Name]]," ",Table1[[#This Row],[Product Name]]," ",Table1[[#This Row],[Country]])</f>
        <v>Brandon Beach Holmes Replacement Filter for HEPA Air Cleaner, Medium Room United States</v>
      </c>
      <c r="AF445" s="10" t="str">
        <f>LEFT(Table1[[#This Row],[Product Name]],4)</f>
        <v>Holm</v>
      </c>
    </row>
    <row r="446" spans="1:32" ht="12.75" customHeight="1" x14ac:dyDescent="0.2">
      <c r="A446" s="18">
        <v>25997</v>
      </c>
      <c r="B446" s="25">
        <v>86610</v>
      </c>
      <c r="C446" s="10" t="s">
        <v>47</v>
      </c>
      <c r="D446" s="36">
        <v>0.01</v>
      </c>
      <c r="E446" s="28">
        <v>15.67</v>
      </c>
      <c r="F446" s="32">
        <v>1.39</v>
      </c>
      <c r="G446" s="25">
        <v>2266</v>
      </c>
      <c r="H446" s="10" t="s">
        <v>2148</v>
      </c>
      <c r="I446" s="10" t="s">
        <v>49</v>
      </c>
      <c r="J446" s="10" t="s">
        <v>28</v>
      </c>
      <c r="K446" s="10" t="s">
        <v>29</v>
      </c>
      <c r="L446" s="10" t="s">
        <v>69</v>
      </c>
      <c r="M446" s="10" t="s">
        <v>59</v>
      </c>
      <c r="N446" s="9" t="s">
        <v>1700</v>
      </c>
      <c r="O446" s="22">
        <v>0.38</v>
      </c>
      <c r="P446" s="10" t="s">
        <v>33</v>
      </c>
      <c r="Q446" s="10" t="s">
        <v>61</v>
      </c>
      <c r="R446" s="10" t="s">
        <v>506</v>
      </c>
      <c r="S446" s="10" t="s">
        <v>2150</v>
      </c>
      <c r="T446" s="25">
        <v>63122</v>
      </c>
      <c r="U446" s="11">
        <v>42150</v>
      </c>
      <c r="V446" s="25">
        <f>YEAR(Table1[[#This Row],[Order Date]])</f>
        <v>2015</v>
      </c>
      <c r="W446" s="25">
        <f>MONTH(Table1[[#This Row],[Order Date]])</f>
        <v>5</v>
      </c>
      <c r="X446" s="25">
        <f>DAY(Table1[[#This Row],[Order Date]])</f>
        <v>26</v>
      </c>
      <c r="Y446" s="11">
        <v>42151</v>
      </c>
      <c r="Z446" s="25">
        <f>DATEDIF(Table1[[#This Row],[Order Date]],Table1[[#This Row],[Ship Date]],"D")</f>
        <v>1</v>
      </c>
      <c r="AA446" s="25">
        <v>171.26489999999998</v>
      </c>
      <c r="AB446" s="10">
        <v>16</v>
      </c>
      <c r="AC446" s="12">
        <v>248.21</v>
      </c>
      <c r="AD446" s="10" t="str">
        <f>IF(Table1[[#This Row],[Profit]]&gt;0,"Profit","loss")</f>
        <v>Profit</v>
      </c>
      <c r="AE446" s="10" t="str">
        <f>_xlfn.CONCAT(Table1[[#This Row],[Customer Name]]," ",Table1[[#This Row],[Product Name]]," ",Table1[[#This Row],[Country]])</f>
        <v>Brandon Beach #10 White Business Envelopes,4 1/8 x 9 1/2 United States</v>
      </c>
      <c r="AF446" s="10" t="str">
        <f>LEFT(Table1[[#This Row],[Product Name]],4)</f>
        <v xml:space="preserve">#10 </v>
      </c>
    </row>
    <row r="447" spans="1:32" ht="12.75" customHeight="1" x14ac:dyDescent="0.2">
      <c r="A447" s="18">
        <v>18142</v>
      </c>
      <c r="B447" s="25">
        <v>86611</v>
      </c>
      <c r="C447" s="10" t="s">
        <v>37</v>
      </c>
      <c r="D447" s="36">
        <v>0.09</v>
      </c>
      <c r="E447" s="28">
        <v>207.48</v>
      </c>
      <c r="F447" s="32">
        <v>0.99</v>
      </c>
      <c r="G447" s="25">
        <v>2264</v>
      </c>
      <c r="H447" s="10" t="s">
        <v>2142</v>
      </c>
      <c r="I447" s="10" t="s">
        <v>49</v>
      </c>
      <c r="J447" s="10" t="s">
        <v>28</v>
      </c>
      <c r="K447" s="10" t="s">
        <v>29</v>
      </c>
      <c r="L447" s="10" t="s">
        <v>257</v>
      </c>
      <c r="M447" s="10" t="s">
        <v>59</v>
      </c>
      <c r="N447" s="9" t="s">
        <v>2143</v>
      </c>
      <c r="O447" s="22">
        <v>0.55000000000000004</v>
      </c>
      <c r="P447" s="10" t="s">
        <v>33</v>
      </c>
      <c r="Q447" s="10" t="s">
        <v>61</v>
      </c>
      <c r="R447" s="10" t="s">
        <v>506</v>
      </c>
      <c r="S447" s="10" t="s">
        <v>2144</v>
      </c>
      <c r="T447" s="25">
        <v>64804</v>
      </c>
      <c r="U447" s="11">
        <v>42030</v>
      </c>
      <c r="V447" s="25">
        <f>YEAR(Table1[[#This Row],[Order Date]])</f>
        <v>2015</v>
      </c>
      <c r="W447" s="25">
        <f>MONTH(Table1[[#This Row],[Order Date]])</f>
        <v>1</v>
      </c>
      <c r="X447" s="25">
        <f>DAY(Table1[[#This Row],[Order Date]])</f>
        <v>26</v>
      </c>
      <c r="Y447" s="11">
        <v>42033</v>
      </c>
      <c r="Z447" s="25">
        <f>DATEDIF(Table1[[#This Row],[Order Date]],Table1[[#This Row],[Ship Date]],"D")</f>
        <v>3</v>
      </c>
      <c r="AA447" s="25">
        <v>359.83</v>
      </c>
      <c r="AB447" s="10">
        <v>3</v>
      </c>
      <c r="AC447" s="12">
        <v>577.75</v>
      </c>
      <c r="AD447" s="10" t="str">
        <f>IF(Table1[[#This Row],[Profit]]&gt;0,"Profit","loss")</f>
        <v>Profit</v>
      </c>
      <c r="AE447" s="10" t="str">
        <f>_xlfn.CONCAT(Table1[[#This Row],[Customer Name]]," ",Table1[[#This Row],[Product Name]]," ",Table1[[#This Row],[Country]])</f>
        <v>Helen Dickerson Kensington 7 Outlet MasterPiece Power Center with Fax/Phone Line Protection United States</v>
      </c>
      <c r="AF447" s="10" t="str">
        <f>LEFT(Table1[[#This Row],[Product Name]],4)</f>
        <v>Kens</v>
      </c>
    </row>
    <row r="448" spans="1:32" ht="12.75" customHeight="1" x14ac:dyDescent="0.2">
      <c r="A448" s="18">
        <v>19171</v>
      </c>
      <c r="B448" s="25">
        <v>86612</v>
      </c>
      <c r="C448" s="10" t="s">
        <v>47</v>
      </c>
      <c r="D448" s="36">
        <v>0.1</v>
      </c>
      <c r="E448" s="28">
        <v>7.45</v>
      </c>
      <c r="F448" s="32">
        <v>6.28</v>
      </c>
      <c r="G448" s="25">
        <v>2265</v>
      </c>
      <c r="H448" s="10" t="s">
        <v>2145</v>
      </c>
      <c r="I448" s="10" t="s">
        <v>49</v>
      </c>
      <c r="J448" s="10" t="s">
        <v>28</v>
      </c>
      <c r="K448" s="10" t="s">
        <v>29</v>
      </c>
      <c r="L448" s="10" t="s">
        <v>109</v>
      </c>
      <c r="M448" s="10" t="s">
        <v>59</v>
      </c>
      <c r="N448" s="9" t="s">
        <v>2146</v>
      </c>
      <c r="O448" s="22">
        <v>0.4</v>
      </c>
      <c r="P448" s="10" t="s">
        <v>33</v>
      </c>
      <c r="Q448" s="10" t="s">
        <v>61</v>
      </c>
      <c r="R448" s="10" t="s">
        <v>506</v>
      </c>
      <c r="S448" s="10" t="s">
        <v>2147</v>
      </c>
      <c r="T448" s="25">
        <v>64130</v>
      </c>
      <c r="U448" s="11">
        <v>42033</v>
      </c>
      <c r="V448" s="25">
        <f>YEAR(Table1[[#This Row],[Order Date]])</f>
        <v>2015</v>
      </c>
      <c r="W448" s="25">
        <f>MONTH(Table1[[#This Row],[Order Date]])</f>
        <v>1</v>
      </c>
      <c r="X448" s="25">
        <f>DAY(Table1[[#This Row],[Order Date]])</f>
        <v>29</v>
      </c>
      <c r="Y448" s="11">
        <v>42036</v>
      </c>
      <c r="Z448" s="25">
        <f>DATEDIF(Table1[[#This Row],[Order Date]],Table1[[#This Row],[Ship Date]],"D")</f>
        <v>3</v>
      </c>
      <c r="AA448" s="25">
        <v>-69.873999999999995</v>
      </c>
      <c r="AB448" s="10">
        <v>8</v>
      </c>
      <c r="AC448" s="12">
        <v>59.4</v>
      </c>
      <c r="AD448" s="10" t="str">
        <f>IF(Table1[[#This Row],[Profit]]&gt;0,"Profit","loss")</f>
        <v>loss</v>
      </c>
      <c r="AE448" s="10" t="str">
        <f>_xlfn.CONCAT(Table1[[#This Row],[Customer Name]]," ",Table1[[#This Row],[Product Name]]," ",Table1[[#This Row],[Country]])</f>
        <v>James Davenport Acco Four Pocket Poly Ring Binder with Label Holder, Smoke, 1" United States</v>
      </c>
      <c r="AF448" s="10" t="str">
        <f>LEFT(Table1[[#This Row],[Product Name]],4)</f>
        <v>Acco</v>
      </c>
    </row>
    <row r="449" spans="1:32" ht="12.75" customHeight="1" x14ac:dyDescent="0.2">
      <c r="A449" s="18">
        <v>19172</v>
      </c>
      <c r="B449" s="25">
        <v>86612</v>
      </c>
      <c r="C449" s="10" t="s">
        <v>47</v>
      </c>
      <c r="D449" s="36">
        <v>0.01</v>
      </c>
      <c r="E449" s="28">
        <v>6.48</v>
      </c>
      <c r="F449" s="32">
        <v>7.86</v>
      </c>
      <c r="G449" s="25">
        <v>2265</v>
      </c>
      <c r="H449" s="10" t="s">
        <v>2145</v>
      </c>
      <c r="I449" s="10" t="s">
        <v>49</v>
      </c>
      <c r="J449" s="10" t="s">
        <v>28</v>
      </c>
      <c r="K449" s="10" t="s">
        <v>29</v>
      </c>
      <c r="L449" s="10" t="s">
        <v>93</v>
      </c>
      <c r="M449" s="10" t="s">
        <v>59</v>
      </c>
      <c r="N449" s="9" t="s">
        <v>1121</v>
      </c>
      <c r="O449" s="22">
        <v>0.37</v>
      </c>
      <c r="P449" s="10" t="s">
        <v>33</v>
      </c>
      <c r="Q449" s="10" t="s">
        <v>61</v>
      </c>
      <c r="R449" s="10" t="s">
        <v>506</v>
      </c>
      <c r="S449" s="10" t="s">
        <v>2147</v>
      </c>
      <c r="T449" s="25">
        <v>64130</v>
      </c>
      <c r="U449" s="11">
        <v>42033</v>
      </c>
      <c r="V449" s="25">
        <f>YEAR(Table1[[#This Row],[Order Date]])</f>
        <v>2015</v>
      </c>
      <c r="W449" s="25">
        <f>MONTH(Table1[[#This Row],[Order Date]])</f>
        <v>1</v>
      </c>
      <c r="X449" s="25">
        <f>DAY(Table1[[#This Row],[Order Date]])</f>
        <v>29</v>
      </c>
      <c r="Y449" s="11">
        <v>42035</v>
      </c>
      <c r="Z449" s="25">
        <f>DATEDIF(Table1[[#This Row],[Order Date]],Table1[[#This Row],[Ship Date]],"D")</f>
        <v>2</v>
      </c>
      <c r="AA449" s="25">
        <v>-135.74</v>
      </c>
      <c r="AB449" s="10">
        <v>10</v>
      </c>
      <c r="AC449" s="12">
        <v>66.459999999999994</v>
      </c>
      <c r="AD449" s="10" t="str">
        <f>IF(Table1[[#This Row],[Profit]]&gt;0,"Profit","loss")</f>
        <v>loss</v>
      </c>
      <c r="AE449" s="10" t="str">
        <f>_xlfn.CONCAT(Table1[[#This Row],[Customer Name]]," ",Table1[[#This Row],[Product Name]]," ",Table1[[#This Row],[Country]])</f>
        <v>James Davenport Xerox 213 United States</v>
      </c>
      <c r="AF449" s="10" t="str">
        <f>LEFT(Table1[[#This Row],[Product Name]],4)</f>
        <v>Xero</v>
      </c>
    </row>
    <row r="450" spans="1:32" ht="12.75" customHeight="1" x14ac:dyDescent="0.2">
      <c r="A450" s="18">
        <v>18885</v>
      </c>
      <c r="B450" s="25">
        <v>86621</v>
      </c>
      <c r="C450" s="10" t="s">
        <v>37</v>
      </c>
      <c r="D450" s="36">
        <v>0</v>
      </c>
      <c r="E450" s="28">
        <v>442.14</v>
      </c>
      <c r="F450" s="32">
        <v>14.7</v>
      </c>
      <c r="G450" s="25">
        <v>236</v>
      </c>
      <c r="H450" s="10" t="s">
        <v>335</v>
      </c>
      <c r="I450" s="10" t="s">
        <v>39</v>
      </c>
      <c r="J450" s="10" t="s">
        <v>28</v>
      </c>
      <c r="K450" s="10" t="s">
        <v>77</v>
      </c>
      <c r="L450" s="10" t="s">
        <v>85</v>
      </c>
      <c r="M450" s="10" t="s">
        <v>43</v>
      </c>
      <c r="N450" s="9" t="s">
        <v>336</v>
      </c>
      <c r="O450" s="22">
        <v>0.56000000000000005</v>
      </c>
      <c r="P450" s="10" t="s">
        <v>33</v>
      </c>
      <c r="Q450" s="10" t="s">
        <v>34</v>
      </c>
      <c r="R450" s="10" t="s">
        <v>255</v>
      </c>
      <c r="S450" s="10" t="s">
        <v>337</v>
      </c>
      <c r="T450" s="25">
        <v>80027</v>
      </c>
      <c r="U450" s="11">
        <v>42057</v>
      </c>
      <c r="V450" s="25">
        <f>YEAR(Table1[[#This Row],[Order Date]])</f>
        <v>2015</v>
      </c>
      <c r="W450" s="25">
        <f>MONTH(Table1[[#This Row],[Order Date]])</f>
        <v>2</v>
      </c>
      <c r="X450" s="25">
        <f>DAY(Table1[[#This Row],[Order Date]])</f>
        <v>22</v>
      </c>
      <c r="Y450" s="11">
        <v>42057</v>
      </c>
      <c r="Z450" s="25">
        <f>DATEDIF(Table1[[#This Row],[Order Date]],Table1[[#This Row],[Ship Date]],"D")</f>
        <v>0</v>
      </c>
      <c r="AA450" s="25">
        <v>3294.8258999999994</v>
      </c>
      <c r="AB450" s="10">
        <v>10</v>
      </c>
      <c r="AC450" s="12">
        <v>4775.1099999999997</v>
      </c>
      <c r="AD450" s="10" t="str">
        <f>IF(Table1[[#This Row],[Profit]]&gt;0,"Profit","loss")</f>
        <v>Profit</v>
      </c>
      <c r="AE450" s="10" t="str">
        <f>_xlfn.CONCAT(Table1[[#This Row],[Customer Name]]," ",Table1[[#This Row],[Product Name]]," ",Table1[[#This Row],[Country]])</f>
        <v>Shawn McIntyre Okidata ML390 Turbo Dot Matrix Printers United States</v>
      </c>
      <c r="AF450" s="10" t="str">
        <f>LEFT(Table1[[#This Row],[Product Name]],4)</f>
        <v>Okid</v>
      </c>
    </row>
    <row r="451" spans="1:32" ht="12.75" customHeight="1" x14ac:dyDescent="0.2">
      <c r="A451" s="18">
        <v>18696</v>
      </c>
      <c r="B451" s="25">
        <v>86629</v>
      </c>
      <c r="C451" s="10" t="s">
        <v>56</v>
      </c>
      <c r="D451" s="36">
        <v>0.08</v>
      </c>
      <c r="E451" s="28">
        <v>400.98</v>
      </c>
      <c r="F451" s="32">
        <v>42.52</v>
      </c>
      <c r="G451" s="25">
        <v>2094</v>
      </c>
      <c r="H451" s="10" t="s">
        <v>2010</v>
      </c>
      <c r="I451" s="10" t="s">
        <v>39</v>
      </c>
      <c r="J451" s="10" t="s">
        <v>28</v>
      </c>
      <c r="K451" s="10" t="s">
        <v>41</v>
      </c>
      <c r="L451" s="10" t="s">
        <v>152</v>
      </c>
      <c r="M451" s="10" t="s">
        <v>121</v>
      </c>
      <c r="N451" s="9" t="s">
        <v>1094</v>
      </c>
      <c r="O451" s="22">
        <v>0.71</v>
      </c>
      <c r="P451" s="10" t="s">
        <v>33</v>
      </c>
      <c r="Q451" s="10" t="s">
        <v>34</v>
      </c>
      <c r="R451" s="10" t="s">
        <v>45</v>
      </c>
      <c r="S451" s="10" t="s">
        <v>2011</v>
      </c>
      <c r="T451" s="25">
        <v>95928</v>
      </c>
      <c r="U451" s="11">
        <v>42040</v>
      </c>
      <c r="V451" s="25">
        <f>YEAR(Table1[[#This Row],[Order Date]])</f>
        <v>2015</v>
      </c>
      <c r="W451" s="25">
        <f>MONTH(Table1[[#This Row],[Order Date]])</f>
        <v>2</v>
      </c>
      <c r="X451" s="25">
        <f>DAY(Table1[[#This Row],[Order Date]])</f>
        <v>5</v>
      </c>
      <c r="Y451" s="11">
        <v>42041</v>
      </c>
      <c r="Z451" s="25">
        <f>DATEDIF(Table1[[#This Row],[Order Date]],Table1[[#This Row],[Ship Date]],"D")</f>
        <v>1</v>
      </c>
      <c r="AA451" s="25">
        <v>3031.9724000000001</v>
      </c>
      <c r="AB451" s="10">
        <v>20</v>
      </c>
      <c r="AC451" s="12">
        <v>7840.04</v>
      </c>
      <c r="AD451" s="10" t="str">
        <f>IF(Table1[[#This Row],[Profit]]&gt;0,"Profit","loss")</f>
        <v>Profit</v>
      </c>
      <c r="AE451" s="10" t="str">
        <f>_xlfn.CONCAT(Table1[[#This Row],[Customer Name]]," ",Table1[[#This Row],[Product Name]]," ",Table1[[#This Row],[Country]])</f>
        <v>Vernon Hirsch Singleton Bretford CR8500 Series Meeting Room Furniture United States</v>
      </c>
      <c r="AF451" s="10" t="str">
        <f>LEFT(Table1[[#This Row],[Product Name]],4)</f>
        <v>Bret</v>
      </c>
    </row>
    <row r="452" spans="1:32" ht="12.75" customHeight="1" x14ac:dyDescent="0.2">
      <c r="A452" s="18">
        <v>18147</v>
      </c>
      <c r="B452" s="25">
        <v>86633</v>
      </c>
      <c r="C452" s="10" t="s">
        <v>47</v>
      </c>
      <c r="D452" s="36">
        <v>0.03</v>
      </c>
      <c r="E452" s="28">
        <v>41.32</v>
      </c>
      <c r="F452" s="32">
        <v>58.66</v>
      </c>
      <c r="G452" s="25">
        <v>2677</v>
      </c>
      <c r="H452" s="10" t="s">
        <v>2480</v>
      </c>
      <c r="I452" s="10" t="s">
        <v>27</v>
      </c>
      <c r="J452" s="10" t="s">
        <v>58</v>
      </c>
      <c r="K452" s="10" t="s">
        <v>41</v>
      </c>
      <c r="L452" s="10" t="s">
        <v>50</v>
      </c>
      <c r="M452" s="10" t="s">
        <v>86</v>
      </c>
      <c r="N452" s="9" t="s">
        <v>2481</v>
      </c>
      <c r="O452" s="22">
        <v>0.76</v>
      </c>
      <c r="P452" s="10" t="s">
        <v>33</v>
      </c>
      <c r="Q452" s="10" t="s">
        <v>136</v>
      </c>
      <c r="R452" s="10" t="s">
        <v>137</v>
      </c>
      <c r="S452" s="10" t="s">
        <v>2482</v>
      </c>
      <c r="T452" s="25">
        <v>22601</v>
      </c>
      <c r="U452" s="11">
        <v>42171</v>
      </c>
      <c r="V452" s="25">
        <f>YEAR(Table1[[#This Row],[Order Date]])</f>
        <v>2015</v>
      </c>
      <c r="W452" s="25">
        <f>MONTH(Table1[[#This Row],[Order Date]])</f>
        <v>6</v>
      </c>
      <c r="X452" s="25">
        <f>DAY(Table1[[#This Row],[Order Date]])</f>
        <v>16</v>
      </c>
      <c r="Y452" s="11">
        <v>42172</v>
      </c>
      <c r="Z452" s="25">
        <f>DATEDIF(Table1[[#This Row],[Order Date]],Table1[[#This Row],[Ship Date]],"D")</f>
        <v>1</v>
      </c>
      <c r="AA452" s="25">
        <v>-32.816000000000003</v>
      </c>
      <c r="AB452" s="10">
        <v>10</v>
      </c>
      <c r="AC452" s="12">
        <v>419.27</v>
      </c>
      <c r="AD452" s="10" t="str">
        <f>IF(Table1[[#This Row],[Profit]]&gt;0,"Profit","loss")</f>
        <v>loss</v>
      </c>
      <c r="AE452" s="10" t="str">
        <f>_xlfn.CONCAT(Table1[[#This Row],[Customer Name]]," ",Table1[[#This Row],[Product Name]]," ",Table1[[#This Row],[Country]])</f>
        <v>Geoffrey Rivera Deflect-o EconoMat Studded, No Bevel Mat for Low Pile Carpeting United States</v>
      </c>
      <c r="AF452" s="10" t="str">
        <f>LEFT(Table1[[#This Row],[Product Name]],4)</f>
        <v>Defl</v>
      </c>
    </row>
    <row r="453" spans="1:32" ht="12.75" customHeight="1" x14ac:dyDescent="0.2">
      <c r="A453" s="18">
        <v>18148</v>
      </c>
      <c r="B453" s="25">
        <v>86633</v>
      </c>
      <c r="C453" s="10" t="s">
        <v>47</v>
      </c>
      <c r="D453" s="36">
        <v>0</v>
      </c>
      <c r="E453" s="28">
        <v>6.88</v>
      </c>
      <c r="F453" s="32">
        <v>2</v>
      </c>
      <c r="G453" s="25">
        <v>2677</v>
      </c>
      <c r="H453" s="10" t="s">
        <v>2480</v>
      </c>
      <c r="I453" s="10" t="s">
        <v>49</v>
      </c>
      <c r="J453" s="10" t="s">
        <v>58</v>
      </c>
      <c r="K453" s="10" t="s">
        <v>29</v>
      </c>
      <c r="L453" s="10" t="s">
        <v>93</v>
      </c>
      <c r="M453" s="10" t="s">
        <v>31</v>
      </c>
      <c r="N453" s="9" t="s">
        <v>662</v>
      </c>
      <c r="O453" s="22">
        <v>0.39</v>
      </c>
      <c r="P453" s="10" t="s">
        <v>33</v>
      </c>
      <c r="Q453" s="10" t="s">
        <v>136</v>
      </c>
      <c r="R453" s="10" t="s">
        <v>137</v>
      </c>
      <c r="S453" s="10" t="s">
        <v>2482</v>
      </c>
      <c r="T453" s="25">
        <v>22601</v>
      </c>
      <c r="U453" s="11">
        <v>42171</v>
      </c>
      <c r="V453" s="25">
        <f>YEAR(Table1[[#This Row],[Order Date]])</f>
        <v>2015</v>
      </c>
      <c r="W453" s="25">
        <f>MONTH(Table1[[#This Row],[Order Date]])</f>
        <v>6</v>
      </c>
      <c r="X453" s="25">
        <f>DAY(Table1[[#This Row],[Order Date]])</f>
        <v>16</v>
      </c>
      <c r="Y453" s="11">
        <v>42171</v>
      </c>
      <c r="Z453" s="25">
        <f>DATEDIF(Table1[[#This Row],[Order Date]],Table1[[#This Row],[Ship Date]],"D")</f>
        <v>0</v>
      </c>
      <c r="AA453" s="25">
        <v>-15.61</v>
      </c>
      <c r="AB453" s="10">
        <v>5</v>
      </c>
      <c r="AC453" s="12">
        <v>36</v>
      </c>
      <c r="AD453" s="10" t="str">
        <f>IF(Table1[[#This Row],[Profit]]&gt;0,"Profit","loss")</f>
        <v>loss</v>
      </c>
      <c r="AE453" s="10" t="str">
        <f>_xlfn.CONCAT(Table1[[#This Row],[Customer Name]]," ",Table1[[#This Row],[Product Name]]," ",Table1[[#This Row],[Country]])</f>
        <v>Geoffrey Rivera Adams Phone Message Book, 200 Message Capacity, 8 1/16” x 11” United States</v>
      </c>
      <c r="AF453" s="10" t="str">
        <f>LEFT(Table1[[#This Row],[Product Name]],4)</f>
        <v>Adam</v>
      </c>
    </row>
    <row r="454" spans="1:32" ht="12.75" customHeight="1" x14ac:dyDescent="0.2">
      <c r="A454" s="18">
        <v>21110</v>
      </c>
      <c r="B454" s="25">
        <v>86639</v>
      </c>
      <c r="C454" s="10" t="s">
        <v>106</v>
      </c>
      <c r="D454" s="36">
        <v>0</v>
      </c>
      <c r="E454" s="28">
        <v>20.99</v>
      </c>
      <c r="F454" s="32">
        <v>3.3</v>
      </c>
      <c r="G454" s="25">
        <v>759</v>
      </c>
      <c r="H454" s="10" t="s">
        <v>894</v>
      </c>
      <c r="I454" s="10" t="s">
        <v>49</v>
      </c>
      <c r="J454" s="10" t="s">
        <v>58</v>
      </c>
      <c r="K454" s="10" t="s">
        <v>77</v>
      </c>
      <c r="L454" s="10" t="s">
        <v>78</v>
      </c>
      <c r="M454" s="10" t="s">
        <v>51</v>
      </c>
      <c r="N454" s="9" t="s">
        <v>895</v>
      </c>
      <c r="O454" s="22">
        <v>0.81</v>
      </c>
      <c r="P454" s="10" t="s">
        <v>33</v>
      </c>
      <c r="Q454" s="10" t="s">
        <v>61</v>
      </c>
      <c r="R454" s="10" t="s">
        <v>178</v>
      </c>
      <c r="S454" s="10" t="s">
        <v>896</v>
      </c>
      <c r="T454" s="25">
        <v>62301</v>
      </c>
      <c r="U454" s="11">
        <v>42153</v>
      </c>
      <c r="V454" s="25">
        <f>YEAR(Table1[[#This Row],[Order Date]])</f>
        <v>2015</v>
      </c>
      <c r="W454" s="25">
        <f>MONTH(Table1[[#This Row],[Order Date]])</f>
        <v>5</v>
      </c>
      <c r="X454" s="25">
        <f>DAY(Table1[[#This Row],[Order Date]])</f>
        <v>29</v>
      </c>
      <c r="Y454" s="11">
        <v>42160</v>
      </c>
      <c r="Z454" s="25">
        <f>DATEDIF(Table1[[#This Row],[Order Date]],Table1[[#This Row],[Ship Date]],"D")</f>
        <v>7</v>
      </c>
      <c r="AA454" s="25">
        <v>-92.961000000000013</v>
      </c>
      <c r="AB454" s="10">
        <v>5</v>
      </c>
      <c r="AC454" s="12">
        <v>92.96</v>
      </c>
      <c r="AD454" s="10" t="str">
        <f>IF(Table1[[#This Row],[Profit]]&gt;0,"Profit","loss")</f>
        <v>loss</v>
      </c>
      <c r="AE454" s="10" t="str">
        <f>_xlfn.CONCAT(Table1[[#This Row],[Customer Name]]," ",Table1[[#This Row],[Product Name]]," ",Table1[[#This Row],[Country]])</f>
        <v>Bernice F Day Accessory39 United States</v>
      </c>
      <c r="AF454" s="10" t="str">
        <f>LEFT(Table1[[#This Row],[Product Name]],4)</f>
        <v>Acce</v>
      </c>
    </row>
    <row r="455" spans="1:32" ht="12.75" customHeight="1" x14ac:dyDescent="0.2">
      <c r="A455" s="18">
        <v>23524</v>
      </c>
      <c r="B455" s="25">
        <v>86645</v>
      </c>
      <c r="C455" s="10" t="s">
        <v>106</v>
      </c>
      <c r="D455" s="36">
        <v>0.09</v>
      </c>
      <c r="E455" s="28">
        <v>30.98</v>
      </c>
      <c r="F455" s="32">
        <v>19.510000000000002</v>
      </c>
      <c r="G455" s="25">
        <v>1680</v>
      </c>
      <c r="H455" s="10" t="s">
        <v>1681</v>
      </c>
      <c r="I455" s="10" t="s">
        <v>49</v>
      </c>
      <c r="J455" s="10" t="s">
        <v>114</v>
      </c>
      <c r="K455" s="10" t="s">
        <v>29</v>
      </c>
      <c r="L455" s="10" t="s">
        <v>69</v>
      </c>
      <c r="M455" s="10" t="s">
        <v>59</v>
      </c>
      <c r="N455" s="9" t="s">
        <v>1682</v>
      </c>
      <c r="O455" s="22">
        <v>0.36</v>
      </c>
      <c r="P455" s="10" t="s">
        <v>33</v>
      </c>
      <c r="Q455" s="10" t="s">
        <v>53</v>
      </c>
      <c r="R455" s="10" t="s">
        <v>154</v>
      </c>
      <c r="S455" s="10" t="s">
        <v>393</v>
      </c>
      <c r="T455" s="25">
        <v>45014</v>
      </c>
      <c r="U455" s="11">
        <v>42127</v>
      </c>
      <c r="V455" s="25">
        <f>YEAR(Table1[[#This Row],[Order Date]])</f>
        <v>2015</v>
      </c>
      <c r="W455" s="25">
        <f>MONTH(Table1[[#This Row],[Order Date]])</f>
        <v>5</v>
      </c>
      <c r="X455" s="25">
        <f>DAY(Table1[[#This Row],[Order Date]])</f>
        <v>3</v>
      </c>
      <c r="Y455" s="11">
        <v>42129</v>
      </c>
      <c r="Z455" s="25">
        <f>DATEDIF(Table1[[#This Row],[Order Date]],Table1[[#This Row],[Ship Date]],"D")</f>
        <v>2</v>
      </c>
      <c r="AA455" s="25">
        <v>-163.53</v>
      </c>
      <c r="AB455" s="10">
        <v>18</v>
      </c>
      <c r="AC455" s="12">
        <v>514.62</v>
      </c>
      <c r="AD455" s="10" t="str">
        <f>IF(Table1[[#This Row],[Profit]]&gt;0,"Profit","loss")</f>
        <v>loss</v>
      </c>
      <c r="AE455" s="10" t="str">
        <f>_xlfn.CONCAT(Table1[[#This Row],[Customer Name]]," ",Table1[[#This Row],[Product Name]]," ",Table1[[#This Row],[Country]])</f>
        <v>Esther Whitaker Staples Colored Interoffice Envelopes United States</v>
      </c>
      <c r="AF455" s="10" t="str">
        <f>LEFT(Table1[[#This Row],[Product Name]],4)</f>
        <v>Stap</v>
      </c>
    </row>
    <row r="456" spans="1:32" ht="12.75" customHeight="1" x14ac:dyDescent="0.2">
      <c r="A456" s="18">
        <v>23525</v>
      </c>
      <c r="B456" s="25">
        <v>86645</v>
      </c>
      <c r="C456" s="10" t="s">
        <v>106</v>
      </c>
      <c r="D456" s="36">
        <v>0.03</v>
      </c>
      <c r="E456" s="28">
        <v>49.34</v>
      </c>
      <c r="F456" s="32">
        <v>10.25</v>
      </c>
      <c r="G456" s="25">
        <v>1680</v>
      </c>
      <c r="H456" s="10" t="s">
        <v>1681</v>
      </c>
      <c r="I456" s="10" t="s">
        <v>49</v>
      </c>
      <c r="J456" s="10" t="s">
        <v>114</v>
      </c>
      <c r="K456" s="10" t="s">
        <v>41</v>
      </c>
      <c r="L456" s="10" t="s">
        <v>50</v>
      </c>
      <c r="M456" s="10" t="s">
        <v>236</v>
      </c>
      <c r="N456" s="9" t="s">
        <v>1683</v>
      </c>
      <c r="O456" s="22">
        <v>0.56999999999999995</v>
      </c>
      <c r="P456" s="10" t="s">
        <v>33</v>
      </c>
      <c r="Q456" s="10" t="s">
        <v>53</v>
      </c>
      <c r="R456" s="10" t="s">
        <v>154</v>
      </c>
      <c r="S456" s="10" t="s">
        <v>393</v>
      </c>
      <c r="T456" s="25">
        <v>45014</v>
      </c>
      <c r="U456" s="11">
        <v>42127</v>
      </c>
      <c r="V456" s="25">
        <f>YEAR(Table1[[#This Row],[Order Date]])</f>
        <v>2015</v>
      </c>
      <c r="W456" s="25">
        <f>MONTH(Table1[[#This Row],[Order Date]])</f>
        <v>5</v>
      </c>
      <c r="X456" s="25">
        <f>DAY(Table1[[#This Row],[Order Date]])</f>
        <v>3</v>
      </c>
      <c r="Y456" s="11">
        <v>42129</v>
      </c>
      <c r="Z456" s="25">
        <f>DATEDIF(Table1[[#This Row],[Order Date]],Table1[[#This Row],[Ship Date]],"D")</f>
        <v>2</v>
      </c>
      <c r="AA456" s="25">
        <v>554.77</v>
      </c>
      <c r="AB456" s="10">
        <v>17</v>
      </c>
      <c r="AC456" s="12">
        <v>817.32</v>
      </c>
      <c r="AD456" s="10" t="str">
        <f>IF(Table1[[#This Row],[Profit]]&gt;0,"Profit","loss")</f>
        <v>Profit</v>
      </c>
      <c r="AE456" s="10" t="str">
        <f>_xlfn.CONCAT(Table1[[#This Row],[Customer Name]]," ",Table1[[#This Row],[Product Name]]," ",Table1[[#This Row],[Country]])</f>
        <v>Esther Whitaker Electrix Fluorescent Magnifier Lamps &amp; Weighted Base United States</v>
      </c>
      <c r="AF456" s="10" t="str">
        <f>LEFT(Table1[[#This Row],[Product Name]],4)</f>
        <v>Elec</v>
      </c>
    </row>
    <row r="457" spans="1:32" ht="12.75" customHeight="1" x14ac:dyDescent="0.2">
      <c r="A457" s="18">
        <v>18150</v>
      </c>
      <c r="B457" s="25">
        <v>86646</v>
      </c>
      <c r="C457" s="10" t="s">
        <v>56</v>
      </c>
      <c r="D457" s="36">
        <v>7.0000000000000007E-2</v>
      </c>
      <c r="E457" s="28">
        <v>13.73</v>
      </c>
      <c r="F457" s="32">
        <v>6.85</v>
      </c>
      <c r="G457" s="25">
        <v>1679</v>
      </c>
      <c r="H457" s="10" t="s">
        <v>1679</v>
      </c>
      <c r="I457" s="10" t="s">
        <v>49</v>
      </c>
      <c r="J457" s="10" t="s">
        <v>114</v>
      </c>
      <c r="K457" s="10" t="s">
        <v>41</v>
      </c>
      <c r="L457" s="10" t="s">
        <v>50</v>
      </c>
      <c r="M457" s="10" t="s">
        <v>31</v>
      </c>
      <c r="N457" s="9" t="s">
        <v>647</v>
      </c>
      <c r="O457" s="22">
        <v>0.54</v>
      </c>
      <c r="P457" s="10" t="s">
        <v>33</v>
      </c>
      <c r="Q457" s="10" t="s">
        <v>53</v>
      </c>
      <c r="R457" s="10" t="s">
        <v>154</v>
      </c>
      <c r="S457" s="10" t="s">
        <v>1680</v>
      </c>
      <c r="T457" s="25">
        <v>45324</v>
      </c>
      <c r="U457" s="11">
        <v>42083</v>
      </c>
      <c r="V457" s="25">
        <f>YEAR(Table1[[#This Row],[Order Date]])</f>
        <v>2015</v>
      </c>
      <c r="W457" s="25">
        <f>MONTH(Table1[[#This Row],[Order Date]])</f>
        <v>3</v>
      </c>
      <c r="X457" s="25">
        <f>DAY(Table1[[#This Row],[Order Date]])</f>
        <v>20</v>
      </c>
      <c r="Y457" s="11">
        <v>42084</v>
      </c>
      <c r="Z457" s="25">
        <f>DATEDIF(Table1[[#This Row],[Order Date]],Table1[[#This Row],[Ship Date]],"D")</f>
        <v>1</v>
      </c>
      <c r="AA457" s="25">
        <v>-22.72</v>
      </c>
      <c r="AB457" s="10">
        <v>21</v>
      </c>
      <c r="AC457" s="12">
        <v>276.64</v>
      </c>
      <c r="AD457" s="10" t="str">
        <f>IF(Table1[[#This Row],[Profit]]&gt;0,"Profit","loss")</f>
        <v>loss</v>
      </c>
      <c r="AE457" s="10" t="str">
        <f>_xlfn.CONCAT(Table1[[#This Row],[Customer Name]]," ",Table1[[#This Row],[Product Name]]," ",Table1[[#This Row],[Country]])</f>
        <v>Jeanne Nguyen DAX Wood Document Frame. United States</v>
      </c>
      <c r="AF457" s="10" t="str">
        <f>LEFT(Table1[[#This Row],[Product Name]],4)</f>
        <v xml:space="preserve">DAX </v>
      </c>
    </row>
    <row r="458" spans="1:32" ht="12.75" customHeight="1" x14ac:dyDescent="0.2">
      <c r="A458" s="18">
        <v>19898</v>
      </c>
      <c r="B458" s="25">
        <v>86654</v>
      </c>
      <c r="C458" s="10" t="s">
        <v>37</v>
      </c>
      <c r="D458" s="36">
        <v>7.0000000000000007E-2</v>
      </c>
      <c r="E458" s="28">
        <v>3.38</v>
      </c>
      <c r="F458" s="32">
        <v>0.85</v>
      </c>
      <c r="G458" s="25">
        <v>2380</v>
      </c>
      <c r="H458" s="10" t="s">
        <v>2244</v>
      </c>
      <c r="I458" s="10" t="s">
        <v>49</v>
      </c>
      <c r="J458" s="10" t="s">
        <v>58</v>
      </c>
      <c r="K458" s="10" t="s">
        <v>29</v>
      </c>
      <c r="L458" s="10" t="s">
        <v>30</v>
      </c>
      <c r="M458" s="10" t="s">
        <v>31</v>
      </c>
      <c r="N458" s="9" t="s">
        <v>1469</v>
      </c>
      <c r="O458" s="22">
        <v>0.48</v>
      </c>
      <c r="P458" s="10" t="s">
        <v>33</v>
      </c>
      <c r="Q458" s="10" t="s">
        <v>61</v>
      </c>
      <c r="R458" s="10" t="s">
        <v>300</v>
      </c>
      <c r="S458" s="10" t="s">
        <v>2245</v>
      </c>
      <c r="T458" s="25">
        <v>49505</v>
      </c>
      <c r="U458" s="11">
        <v>42120</v>
      </c>
      <c r="V458" s="25">
        <f>YEAR(Table1[[#This Row],[Order Date]])</f>
        <v>2015</v>
      </c>
      <c r="W458" s="25">
        <f>MONTH(Table1[[#This Row],[Order Date]])</f>
        <v>4</v>
      </c>
      <c r="X458" s="25">
        <f>DAY(Table1[[#This Row],[Order Date]])</f>
        <v>26</v>
      </c>
      <c r="Y458" s="11">
        <v>42122</v>
      </c>
      <c r="Z458" s="25">
        <f>DATEDIF(Table1[[#This Row],[Order Date]],Table1[[#This Row],[Ship Date]],"D")</f>
        <v>2</v>
      </c>
      <c r="AA458" s="25">
        <v>19.04</v>
      </c>
      <c r="AB458" s="10">
        <v>9</v>
      </c>
      <c r="AC458" s="12">
        <v>29.08</v>
      </c>
      <c r="AD458" s="10" t="str">
        <f>IF(Table1[[#This Row],[Profit]]&gt;0,"Profit","loss")</f>
        <v>Profit</v>
      </c>
      <c r="AE458" s="10" t="str">
        <f>_xlfn.CONCAT(Table1[[#This Row],[Customer Name]]," ",Table1[[#This Row],[Product Name]]," ",Table1[[#This Row],[Country]])</f>
        <v>Lisa Branch Avery Hi-Liter® Fluorescent Desk Style Markers United States</v>
      </c>
      <c r="AF458" s="10" t="str">
        <f>LEFT(Table1[[#This Row],[Product Name]],4)</f>
        <v>Aver</v>
      </c>
    </row>
    <row r="459" spans="1:32" ht="12.75" customHeight="1" x14ac:dyDescent="0.2">
      <c r="A459" s="18">
        <v>18151</v>
      </c>
      <c r="B459" s="25">
        <v>86655</v>
      </c>
      <c r="C459" s="10" t="s">
        <v>106</v>
      </c>
      <c r="D459" s="36">
        <v>0.06</v>
      </c>
      <c r="E459" s="28">
        <v>122.99</v>
      </c>
      <c r="F459" s="32">
        <v>19.989999999999998</v>
      </c>
      <c r="G459" s="25">
        <v>2379</v>
      </c>
      <c r="H459" s="10" t="s">
        <v>2242</v>
      </c>
      <c r="I459" s="10" t="s">
        <v>49</v>
      </c>
      <c r="J459" s="10" t="s">
        <v>58</v>
      </c>
      <c r="K459" s="10" t="s">
        <v>29</v>
      </c>
      <c r="L459" s="10" t="s">
        <v>109</v>
      </c>
      <c r="M459" s="10" t="s">
        <v>59</v>
      </c>
      <c r="N459" s="9" t="s">
        <v>2243</v>
      </c>
      <c r="O459" s="22">
        <v>0.37</v>
      </c>
      <c r="P459" s="10" t="s">
        <v>33</v>
      </c>
      <c r="Q459" s="10" t="s">
        <v>61</v>
      </c>
      <c r="R459" s="10" t="s">
        <v>300</v>
      </c>
      <c r="S459" s="10" t="s">
        <v>2001</v>
      </c>
      <c r="T459" s="25">
        <v>48135</v>
      </c>
      <c r="U459" s="11">
        <v>42129</v>
      </c>
      <c r="V459" s="25">
        <f>YEAR(Table1[[#This Row],[Order Date]])</f>
        <v>2015</v>
      </c>
      <c r="W459" s="25">
        <f>MONTH(Table1[[#This Row],[Order Date]])</f>
        <v>5</v>
      </c>
      <c r="X459" s="25">
        <f>DAY(Table1[[#This Row],[Order Date]])</f>
        <v>5</v>
      </c>
      <c r="Y459" s="11">
        <v>42131</v>
      </c>
      <c r="Z459" s="25">
        <f>DATEDIF(Table1[[#This Row],[Order Date]],Table1[[#This Row],[Ship Date]],"D")</f>
        <v>2</v>
      </c>
      <c r="AA459" s="25">
        <v>1019.7095999999999</v>
      </c>
      <c r="AB459" s="10">
        <v>12</v>
      </c>
      <c r="AC459" s="12">
        <v>1477.84</v>
      </c>
      <c r="AD459" s="10" t="str">
        <f>IF(Table1[[#This Row],[Profit]]&gt;0,"Profit","loss")</f>
        <v>Profit</v>
      </c>
      <c r="AE459" s="10" t="str">
        <f>_xlfn.CONCAT(Table1[[#This Row],[Customer Name]]," ",Table1[[#This Row],[Product Name]]," ",Table1[[#This Row],[Country]])</f>
        <v>Mildred Briggs GBC Therma-A-Bind 250T Electric Binding System United States</v>
      </c>
      <c r="AF459" s="10" t="str">
        <f>LEFT(Table1[[#This Row],[Product Name]],4)</f>
        <v xml:space="preserve">GBC </v>
      </c>
    </row>
    <row r="460" spans="1:32" ht="12.75" customHeight="1" x14ac:dyDescent="0.2">
      <c r="A460" s="18">
        <v>18152</v>
      </c>
      <c r="B460" s="25">
        <v>86655</v>
      </c>
      <c r="C460" s="10" t="s">
        <v>106</v>
      </c>
      <c r="D460" s="36">
        <v>0.08</v>
      </c>
      <c r="E460" s="28">
        <v>68.81</v>
      </c>
      <c r="F460" s="32">
        <v>60</v>
      </c>
      <c r="G460" s="25">
        <v>2380</v>
      </c>
      <c r="H460" s="10" t="s">
        <v>2244</v>
      </c>
      <c r="I460" s="10" t="s">
        <v>39</v>
      </c>
      <c r="J460" s="10" t="s">
        <v>58</v>
      </c>
      <c r="K460" s="10" t="s">
        <v>29</v>
      </c>
      <c r="L460" s="10" t="s">
        <v>257</v>
      </c>
      <c r="M460" s="10" t="s">
        <v>43</v>
      </c>
      <c r="N460" s="9" t="s">
        <v>2197</v>
      </c>
      <c r="O460" s="22">
        <v>0.41</v>
      </c>
      <c r="P460" s="10" t="s">
        <v>33</v>
      </c>
      <c r="Q460" s="10" t="s">
        <v>61</v>
      </c>
      <c r="R460" s="10" t="s">
        <v>300</v>
      </c>
      <c r="S460" s="10" t="s">
        <v>2245</v>
      </c>
      <c r="T460" s="25">
        <v>49505</v>
      </c>
      <c r="U460" s="11">
        <v>42129</v>
      </c>
      <c r="V460" s="25">
        <f>YEAR(Table1[[#This Row],[Order Date]])</f>
        <v>2015</v>
      </c>
      <c r="W460" s="25">
        <f>MONTH(Table1[[#This Row],[Order Date]])</f>
        <v>5</v>
      </c>
      <c r="X460" s="25">
        <f>DAY(Table1[[#This Row],[Order Date]])</f>
        <v>5</v>
      </c>
      <c r="Y460" s="11">
        <v>42131</v>
      </c>
      <c r="Z460" s="25">
        <f>DATEDIF(Table1[[#This Row],[Order Date]],Table1[[#This Row],[Ship Date]],"D")</f>
        <v>2</v>
      </c>
      <c r="AA460" s="25">
        <v>-1069.72</v>
      </c>
      <c r="AB460" s="10">
        <v>17</v>
      </c>
      <c r="AC460" s="12">
        <v>1162.46</v>
      </c>
      <c r="AD460" s="10" t="str">
        <f>IF(Table1[[#This Row],[Profit]]&gt;0,"Profit","loss")</f>
        <v>loss</v>
      </c>
      <c r="AE460" s="10" t="str">
        <f>_xlfn.CONCAT(Table1[[#This Row],[Customer Name]]," ",Table1[[#This Row],[Product Name]]," ",Table1[[#This Row],[Country]])</f>
        <v>Lisa Branch Holmes Replacement Filter for HEPA Air Cleaner, Very Large Room, HEPA Filter United States</v>
      </c>
      <c r="AF460" s="10" t="str">
        <f>LEFT(Table1[[#This Row],[Product Name]],4)</f>
        <v>Holm</v>
      </c>
    </row>
    <row r="461" spans="1:32" ht="12.75" customHeight="1" x14ac:dyDescent="0.2">
      <c r="A461" s="18">
        <v>25904</v>
      </c>
      <c r="B461" s="25">
        <v>86662</v>
      </c>
      <c r="C461" s="10" t="s">
        <v>56</v>
      </c>
      <c r="D461" s="36">
        <v>0.06</v>
      </c>
      <c r="E461" s="28">
        <v>125.99</v>
      </c>
      <c r="F461" s="32">
        <v>2.5</v>
      </c>
      <c r="G461" s="25">
        <v>3053</v>
      </c>
      <c r="H461" s="10" t="s">
        <v>2758</v>
      </c>
      <c r="I461" s="10" t="s">
        <v>49</v>
      </c>
      <c r="J461" s="10" t="s">
        <v>28</v>
      </c>
      <c r="K461" s="10" t="s">
        <v>77</v>
      </c>
      <c r="L461" s="10" t="s">
        <v>78</v>
      </c>
      <c r="M461" s="10" t="s">
        <v>59</v>
      </c>
      <c r="N461" s="9" t="s">
        <v>1148</v>
      </c>
      <c r="O461" s="22">
        <v>0.6</v>
      </c>
      <c r="P461" s="10" t="s">
        <v>33</v>
      </c>
      <c r="Q461" s="10" t="s">
        <v>136</v>
      </c>
      <c r="R461" s="10" t="s">
        <v>613</v>
      </c>
      <c r="S461" s="10" t="s">
        <v>319</v>
      </c>
      <c r="T461" s="25">
        <v>42071</v>
      </c>
      <c r="U461" s="11">
        <v>42038</v>
      </c>
      <c r="V461" s="25">
        <f>YEAR(Table1[[#This Row],[Order Date]])</f>
        <v>2015</v>
      </c>
      <c r="W461" s="25">
        <f>MONTH(Table1[[#This Row],[Order Date]])</f>
        <v>2</v>
      </c>
      <c r="X461" s="25">
        <f>DAY(Table1[[#This Row],[Order Date]])</f>
        <v>3</v>
      </c>
      <c r="Y461" s="11">
        <v>42040</v>
      </c>
      <c r="Z461" s="25">
        <f>DATEDIF(Table1[[#This Row],[Order Date]],Table1[[#This Row],[Ship Date]],"D")</f>
        <v>2</v>
      </c>
      <c r="AA461" s="25">
        <v>402.06599999999997</v>
      </c>
      <c r="AB461" s="10">
        <v>11</v>
      </c>
      <c r="AC461" s="12">
        <v>1173.76</v>
      </c>
      <c r="AD461" s="10" t="str">
        <f>IF(Table1[[#This Row],[Profit]]&gt;0,"Profit","loss")</f>
        <v>Profit</v>
      </c>
      <c r="AE461" s="10" t="str">
        <f>_xlfn.CONCAT(Table1[[#This Row],[Customer Name]]," ",Table1[[#This Row],[Product Name]]," ",Table1[[#This Row],[Country]])</f>
        <v>Robin Tyler i2000 United States</v>
      </c>
      <c r="AF461" s="10" t="str">
        <f>LEFT(Table1[[#This Row],[Product Name]],4)</f>
        <v>i200</v>
      </c>
    </row>
    <row r="462" spans="1:32" ht="12.75" customHeight="1" x14ac:dyDescent="0.2">
      <c r="A462" s="18">
        <v>25013</v>
      </c>
      <c r="B462" s="25">
        <v>86668</v>
      </c>
      <c r="C462" s="10" t="s">
        <v>56</v>
      </c>
      <c r="D462" s="36">
        <v>0.03</v>
      </c>
      <c r="E462" s="28">
        <v>19.04</v>
      </c>
      <c r="F462" s="32">
        <v>6.38</v>
      </c>
      <c r="G462" s="25">
        <v>1590</v>
      </c>
      <c r="H462" s="10" t="s">
        <v>1595</v>
      </c>
      <c r="I462" s="10" t="s">
        <v>27</v>
      </c>
      <c r="J462" s="10" t="s">
        <v>28</v>
      </c>
      <c r="K462" s="10" t="s">
        <v>41</v>
      </c>
      <c r="L462" s="10" t="s">
        <v>50</v>
      </c>
      <c r="M462" s="10" t="s">
        <v>59</v>
      </c>
      <c r="N462" s="9" t="s">
        <v>1596</v>
      </c>
      <c r="O462" s="22">
        <v>0.56000000000000005</v>
      </c>
      <c r="P462" s="10" t="s">
        <v>33</v>
      </c>
      <c r="Q462" s="10" t="s">
        <v>53</v>
      </c>
      <c r="R462" s="10" t="s">
        <v>154</v>
      </c>
      <c r="S462" s="10" t="s">
        <v>1597</v>
      </c>
      <c r="T462" s="25">
        <v>44094</v>
      </c>
      <c r="U462" s="11">
        <v>42098</v>
      </c>
      <c r="V462" s="25">
        <f>YEAR(Table1[[#This Row],[Order Date]])</f>
        <v>2015</v>
      </c>
      <c r="W462" s="25">
        <f>MONTH(Table1[[#This Row],[Order Date]])</f>
        <v>4</v>
      </c>
      <c r="X462" s="25">
        <f>DAY(Table1[[#This Row],[Order Date]])</f>
        <v>4</v>
      </c>
      <c r="Y462" s="11">
        <v>42098</v>
      </c>
      <c r="Z462" s="25">
        <f>DATEDIF(Table1[[#This Row],[Order Date]],Table1[[#This Row],[Ship Date]],"D")</f>
        <v>0</v>
      </c>
      <c r="AA462" s="25">
        <v>83.793599999999998</v>
      </c>
      <c r="AB462" s="10">
        <v>7</v>
      </c>
      <c r="AC462" s="12">
        <v>144.03</v>
      </c>
      <c r="AD462" s="10" t="str">
        <f>IF(Table1[[#This Row],[Profit]]&gt;0,"Profit","loss")</f>
        <v>Profit</v>
      </c>
      <c r="AE462" s="10" t="str">
        <f>_xlfn.CONCAT(Table1[[#This Row],[Customer Name]]," ",Table1[[#This Row],[Product Name]]," ",Table1[[#This Row],[Country]])</f>
        <v>Lucille Buchanan Eldon Expressions™ Desk Accessory, Wood Photo Frame, Mahogany United States</v>
      </c>
      <c r="AF462" s="10" t="str">
        <f>LEFT(Table1[[#This Row],[Product Name]],4)</f>
        <v>Eldo</v>
      </c>
    </row>
    <row r="463" spans="1:32" ht="12.75" customHeight="1" x14ac:dyDescent="0.2">
      <c r="A463" s="18">
        <v>25011</v>
      </c>
      <c r="B463" s="25">
        <v>86668</v>
      </c>
      <c r="C463" s="10" t="s">
        <v>56</v>
      </c>
      <c r="D463" s="36">
        <v>0.02</v>
      </c>
      <c r="E463" s="28">
        <v>5.53</v>
      </c>
      <c r="F463" s="32">
        <v>6.98</v>
      </c>
      <c r="G463" s="25">
        <v>1593</v>
      </c>
      <c r="H463" s="10" t="s">
        <v>1598</v>
      </c>
      <c r="I463" s="10" t="s">
        <v>49</v>
      </c>
      <c r="J463" s="10" t="s">
        <v>28</v>
      </c>
      <c r="K463" s="10" t="s">
        <v>29</v>
      </c>
      <c r="L463" s="10" t="s">
        <v>109</v>
      </c>
      <c r="M463" s="10" t="s">
        <v>59</v>
      </c>
      <c r="N463" s="9" t="s">
        <v>1599</v>
      </c>
      <c r="O463" s="22">
        <v>0.39</v>
      </c>
      <c r="P463" s="10" t="s">
        <v>33</v>
      </c>
      <c r="Q463" s="10" t="s">
        <v>61</v>
      </c>
      <c r="R463" s="10" t="s">
        <v>304</v>
      </c>
      <c r="S463" s="10" t="s">
        <v>305</v>
      </c>
      <c r="T463" s="25">
        <v>74006</v>
      </c>
      <c r="U463" s="11">
        <v>42098</v>
      </c>
      <c r="V463" s="25">
        <f>YEAR(Table1[[#This Row],[Order Date]])</f>
        <v>2015</v>
      </c>
      <c r="W463" s="25">
        <f>MONTH(Table1[[#This Row],[Order Date]])</f>
        <v>4</v>
      </c>
      <c r="X463" s="25">
        <f>DAY(Table1[[#This Row],[Order Date]])</f>
        <v>4</v>
      </c>
      <c r="Y463" s="11">
        <v>42100</v>
      </c>
      <c r="Z463" s="25">
        <f>DATEDIF(Table1[[#This Row],[Order Date]],Table1[[#This Row],[Ship Date]],"D")</f>
        <v>2</v>
      </c>
      <c r="AA463" s="25">
        <v>-77.823719999999994</v>
      </c>
      <c r="AB463" s="10">
        <v>8</v>
      </c>
      <c r="AC463" s="12">
        <v>48.81</v>
      </c>
      <c r="AD463" s="10" t="str">
        <f>IF(Table1[[#This Row],[Profit]]&gt;0,"Profit","loss")</f>
        <v>loss</v>
      </c>
      <c r="AE463" s="10" t="str">
        <f>_xlfn.CONCAT(Table1[[#This Row],[Customer Name]]," ",Table1[[#This Row],[Product Name]]," ",Table1[[#This Row],[Country]])</f>
        <v>Ronald O'Neill Avery Durable Poly Binders United States</v>
      </c>
      <c r="AF463" s="10" t="str">
        <f>LEFT(Table1[[#This Row],[Product Name]],4)</f>
        <v>Aver</v>
      </c>
    </row>
    <row r="464" spans="1:32" ht="12.75" customHeight="1" x14ac:dyDescent="0.2">
      <c r="A464" s="18">
        <v>19780</v>
      </c>
      <c r="B464" s="25">
        <v>86686</v>
      </c>
      <c r="C464" s="10" t="s">
        <v>47</v>
      </c>
      <c r="D464" s="36">
        <v>0.01</v>
      </c>
      <c r="E464" s="28">
        <v>42.98</v>
      </c>
      <c r="F464" s="32">
        <v>4.62</v>
      </c>
      <c r="G464" s="25">
        <v>1935</v>
      </c>
      <c r="H464" s="10" t="s">
        <v>1887</v>
      </c>
      <c r="I464" s="10" t="s">
        <v>27</v>
      </c>
      <c r="J464" s="10" t="s">
        <v>28</v>
      </c>
      <c r="K464" s="10" t="s">
        <v>29</v>
      </c>
      <c r="L464" s="10" t="s">
        <v>257</v>
      </c>
      <c r="M464" s="10" t="s">
        <v>59</v>
      </c>
      <c r="N464" s="9" t="s">
        <v>1888</v>
      </c>
      <c r="O464" s="22">
        <v>0.56000000000000005</v>
      </c>
      <c r="P464" s="10" t="s">
        <v>33</v>
      </c>
      <c r="Q464" s="10" t="s">
        <v>61</v>
      </c>
      <c r="R464" s="10" t="s">
        <v>130</v>
      </c>
      <c r="S464" s="10" t="s">
        <v>1889</v>
      </c>
      <c r="T464" s="25">
        <v>75051</v>
      </c>
      <c r="U464" s="11">
        <v>42102</v>
      </c>
      <c r="V464" s="25">
        <f>YEAR(Table1[[#This Row],[Order Date]])</f>
        <v>2015</v>
      </c>
      <c r="W464" s="25">
        <f>MONTH(Table1[[#This Row],[Order Date]])</f>
        <v>4</v>
      </c>
      <c r="X464" s="25">
        <f>DAY(Table1[[#This Row],[Order Date]])</f>
        <v>8</v>
      </c>
      <c r="Y464" s="11">
        <v>42104</v>
      </c>
      <c r="Z464" s="25">
        <f>DATEDIF(Table1[[#This Row],[Order Date]],Table1[[#This Row],[Ship Date]],"D")</f>
        <v>2</v>
      </c>
      <c r="AA464" s="25">
        <v>285.47370000000001</v>
      </c>
      <c r="AB464" s="10">
        <v>9</v>
      </c>
      <c r="AC464" s="12">
        <v>413.73</v>
      </c>
      <c r="AD464" s="10" t="str">
        <f>IF(Table1[[#This Row],[Profit]]&gt;0,"Profit","loss")</f>
        <v>Profit</v>
      </c>
      <c r="AE464" s="10" t="str">
        <f>_xlfn.CONCAT(Table1[[#This Row],[Customer Name]]," ",Table1[[#This Row],[Product Name]]," ",Table1[[#This Row],[Country]])</f>
        <v>Diana Coble Hubbard Belkin F9M820V08 8 Outlet Surge United States</v>
      </c>
      <c r="AF464" s="10" t="str">
        <f>LEFT(Table1[[#This Row],[Product Name]],4)</f>
        <v>Belk</v>
      </c>
    </row>
    <row r="465" spans="1:32" ht="12.75" customHeight="1" x14ac:dyDescent="0.2">
      <c r="A465" s="18">
        <v>18159</v>
      </c>
      <c r="B465" s="25">
        <v>86687</v>
      </c>
      <c r="C465" s="10" t="s">
        <v>106</v>
      </c>
      <c r="D465" s="36">
        <v>0.06</v>
      </c>
      <c r="E465" s="28">
        <v>3.58</v>
      </c>
      <c r="F465" s="32">
        <v>1.63</v>
      </c>
      <c r="G465" s="25">
        <v>1933</v>
      </c>
      <c r="H465" s="10" t="s">
        <v>1883</v>
      </c>
      <c r="I465" s="10" t="s">
        <v>49</v>
      </c>
      <c r="J465" s="10" t="s">
        <v>28</v>
      </c>
      <c r="K465" s="10" t="s">
        <v>29</v>
      </c>
      <c r="L465" s="10" t="s">
        <v>66</v>
      </c>
      <c r="M465" s="10" t="s">
        <v>31</v>
      </c>
      <c r="N465" s="9" t="s">
        <v>67</v>
      </c>
      <c r="O465" s="22">
        <v>0.36</v>
      </c>
      <c r="P465" s="10" t="s">
        <v>33</v>
      </c>
      <c r="Q465" s="10" t="s">
        <v>61</v>
      </c>
      <c r="R465" s="10" t="s">
        <v>130</v>
      </c>
      <c r="S465" s="10" t="s">
        <v>1884</v>
      </c>
      <c r="T465" s="25">
        <v>75043</v>
      </c>
      <c r="U465" s="11">
        <v>42113</v>
      </c>
      <c r="V465" s="25">
        <f>YEAR(Table1[[#This Row],[Order Date]])</f>
        <v>2015</v>
      </c>
      <c r="W465" s="25">
        <f>MONTH(Table1[[#This Row],[Order Date]])</f>
        <v>4</v>
      </c>
      <c r="X465" s="25">
        <f>DAY(Table1[[#This Row],[Order Date]])</f>
        <v>19</v>
      </c>
      <c r="Y465" s="11">
        <v>42117</v>
      </c>
      <c r="Z465" s="25">
        <f>DATEDIF(Table1[[#This Row],[Order Date]],Table1[[#This Row],[Ship Date]],"D")</f>
        <v>4</v>
      </c>
      <c r="AA465" s="25">
        <v>14</v>
      </c>
      <c r="AB465" s="10">
        <v>10</v>
      </c>
      <c r="AC465" s="12">
        <v>34.76</v>
      </c>
      <c r="AD465" s="10" t="str">
        <f>IF(Table1[[#This Row],[Profit]]&gt;0,"Profit","loss")</f>
        <v>Profit</v>
      </c>
      <c r="AE465" s="10" t="str">
        <f>_xlfn.CONCAT(Table1[[#This Row],[Customer Name]]," ",Table1[[#This Row],[Product Name]]," ",Table1[[#This Row],[Country]])</f>
        <v>William Crawford OIC Colored Binder Clips, Assorted Sizes United States</v>
      </c>
      <c r="AF465" s="10" t="str">
        <f>LEFT(Table1[[#This Row],[Product Name]],4)</f>
        <v xml:space="preserve">OIC </v>
      </c>
    </row>
    <row r="466" spans="1:32" ht="12.75" customHeight="1" x14ac:dyDescent="0.2">
      <c r="A466" s="18">
        <v>19697</v>
      </c>
      <c r="B466" s="25">
        <v>86688</v>
      </c>
      <c r="C466" s="10" t="s">
        <v>106</v>
      </c>
      <c r="D466" s="36">
        <v>0.04</v>
      </c>
      <c r="E466" s="28">
        <v>180.98</v>
      </c>
      <c r="F466" s="32">
        <v>30</v>
      </c>
      <c r="G466" s="25">
        <v>1934</v>
      </c>
      <c r="H466" s="10" t="s">
        <v>1885</v>
      </c>
      <c r="I466" s="10" t="s">
        <v>39</v>
      </c>
      <c r="J466" s="10" t="s">
        <v>40</v>
      </c>
      <c r="K466" s="10" t="s">
        <v>41</v>
      </c>
      <c r="L466" s="10" t="s">
        <v>42</v>
      </c>
      <c r="M466" s="10" t="s">
        <v>43</v>
      </c>
      <c r="N466" s="9" t="s">
        <v>1886</v>
      </c>
      <c r="O466" s="22">
        <v>0.69</v>
      </c>
      <c r="P466" s="10" t="s">
        <v>33</v>
      </c>
      <c r="Q466" s="10" t="s">
        <v>61</v>
      </c>
      <c r="R466" s="10" t="s">
        <v>130</v>
      </c>
      <c r="S466" s="10" t="s">
        <v>883</v>
      </c>
      <c r="T466" s="25">
        <v>78626</v>
      </c>
      <c r="U466" s="11">
        <v>42154</v>
      </c>
      <c r="V466" s="25">
        <f>YEAR(Table1[[#This Row],[Order Date]])</f>
        <v>2015</v>
      </c>
      <c r="W466" s="25">
        <f>MONTH(Table1[[#This Row],[Order Date]])</f>
        <v>5</v>
      </c>
      <c r="X466" s="25">
        <f>DAY(Table1[[#This Row],[Order Date]])</f>
        <v>30</v>
      </c>
      <c r="Y466" s="11">
        <v>42154</v>
      </c>
      <c r="Z466" s="25">
        <f>DATEDIF(Table1[[#This Row],[Order Date]],Table1[[#This Row],[Ship Date]],"D")</f>
        <v>0</v>
      </c>
      <c r="AA466" s="25">
        <v>52.988000000000056</v>
      </c>
      <c r="AB466" s="10">
        <v>3</v>
      </c>
      <c r="AC466" s="12">
        <v>561.65</v>
      </c>
      <c r="AD466" s="10" t="str">
        <f>IF(Table1[[#This Row],[Profit]]&gt;0,"Profit","loss")</f>
        <v>Profit</v>
      </c>
      <c r="AE466" s="10" t="str">
        <f>_xlfn.CONCAT(Table1[[#This Row],[Customer Name]]," ",Table1[[#This Row],[Product Name]]," ",Table1[[#This Row],[Country]])</f>
        <v>Scott Moore Office Star - Ergonomic Mid Back Chair with 2-Way Adjustable Arms United States</v>
      </c>
      <c r="AF466" s="10" t="str">
        <f>LEFT(Table1[[#This Row],[Product Name]],4)</f>
        <v>Offi</v>
      </c>
    </row>
    <row r="467" spans="1:32" ht="12.75" customHeight="1" x14ac:dyDescent="0.2">
      <c r="A467" s="18">
        <v>19698</v>
      </c>
      <c r="B467" s="25">
        <v>86688</v>
      </c>
      <c r="C467" s="10" t="s">
        <v>106</v>
      </c>
      <c r="D467" s="36">
        <v>0.06</v>
      </c>
      <c r="E467" s="28">
        <v>3.25</v>
      </c>
      <c r="F467" s="32">
        <v>49</v>
      </c>
      <c r="G467" s="25">
        <v>1935</v>
      </c>
      <c r="H467" s="10" t="s">
        <v>1887</v>
      </c>
      <c r="I467" s="10" t="s">
        <v>49</v>
      </c>
      <c r="J467" s="10" t="s">
        <v>40</v>
      </c>
      <c r="K467" s="10" t="s">
        <v>29</v>
      </c>
      <c r="L467" s="10" t="s">
        <v>257</v>
      </c>
      <c r="M467" s="10" t="s">
        <v>236</v>
      </c>
      <c r="N467" s="9" t="s">
        <v>1890</v>
      </c>
      <c r="O467" s="22">
        <v>0.56000000000000005</v>
      </c>
      <c r="P467" s="10" t="s">
        <v>33</v>
      </c>
      <c r="Q467" s="10" t="s">
        <v>61</v>
      </c>
      <c r="R467" s="10" t="s">
        <v>130</v>
      </c>
      <c r="S467" s="10" t="s">
        <v>1889</v>
      </c>
      <c r="T467" s="25">
        <v>75051</v>
      </c>
      <c r="U467" s="11">
        <v>42154</v>
      </c>
      <c r="V467" s="25">
        <f>YEAR(Table1[[#This Row],[Order Date]])</f>
        <v>2015</v>
      </c>
      <c r="W467" s="25">
        <f>MONTH(Table1[[#This Row],[Order Date]])</f>
        <v>5</v>
      </c>
      <c r="X467" s="25">
        <f>DAY(Table1[[#This Row],[Order Date]])</f>
        <v>30</v>
      </c>
      <c r="Y467" s="11">
        <v>42160</v>
      </c>
      <c r="Z467" s="25">
        <f>DATEDIF(Table1[[#This Row],[Order Date]],Table1[[#This Row],[Ship Date]],"D")</f>
        <v>6</v>
      </c>
      <c r="AA467" s="25">
        <v>10.50800000000001</v>
      </c>
      <c r="AB467" s="10">
        <v>2</v>
      </c>
      <c r="AC467" s="12">
        <v>55.6</v>
      </c>
      <c r="AD467" s="10" t="str">
        <f>IF(Table1[[#This Row],[Profit]]&gt;0,"Profit","loss")</f>
        <v>Profit</v>
      </c>
      <c r="AE467" s="10" t="str">
        <f>_xlfn.CONCAT(Table1[[#This Row],[Customer Name]]," ",Table1[[#This Row],[Product Name]]," ",Table1[[#This Row],[Country]])</f>
        <v>Diana Coble Hubbard Bravo II™ Megaboss® 12-Amp Hard Body Upright, Replacement Belts, 2 Belts per Pack United States</v>
      </c>
      <c r="AF467" s="10" t="str">
        <f>LEFT(Table1[[#This Row],[Product Name]],4)</f>
        <v>Brav</v>
      </c>
    </row>
    <row r="468" spans="1:32" ht="12.75" customHeight="1" x14ac:dyDescent="0.2">
      <c r="A468" s="18">
        <v>19699</v>
      </c>
      <c r="B468" s="25">
        <v>86688</v>
      </c>
      <c r="C468" s="10" t="s">
        <v>106</v>
      </c>
      <c r="D468" s="36">
        <v>0.01</v>
      </c>
      <c r="E468" s="28">
        <v>110.98</v>
      </c>
      <c r="F468" s="32">
        <v>13.99</v>
      </c>
      <c r="G468" s="25">
        <v>1935</v>
      </c>
      <c r="H468" s="10" t="s">
        <v>1887</v>
      </c>
      <c r="I468" s="10" t="s">
        <v>49</v>
      </c>
      <c r="J468" s="10" t="s">
        <v>40</v>
      </c>
      <c r="K468" s="10" t="s">
        <v>41</v>
      </c>
      <c r="L468" s="10" t="s">
        <v>50</v>
      </c>
      <c r="M468" s="10" t="s">
        <v>86</v>
      </c>
      <c r="N468" s="9" t="s">
        <v>1891</v>
      </c>
      <c r="O468" s="22">
        <v>0.69</v>
      </c>
      <c r="P468" s="10" t="s">
        <v>33</v>
      </c>
      <c r="Q468" s="10" t="s">
        <v>61</v>
      </c>
      <c r="R468" s="10" t="s">
        <v>130</v>
      </c>
      <c r="S468" s="10" t="s">
        <v>1889</v>
      </c>
      <c r="T468" s="25">
        <v>75051</v>
      </c>
      <c r="U468" s="11">
        <v>42154</v>
      </c>
      <c r="V468" s="25">
        <f>YEAR(Table1[[#This Row],[Order Date]])</f>
        <v>2015</v>
      </c>
      <c r="W468" s="25">
        <f>MONTH(Table1[[#This Row],[Order Date]])</f>
        <v>5</v>
      </c>
      <c r="X468" s="25">
        <f>DAY(Table1[[#This Row],[Order Date]])</f>
        <v>30</v>
      </c>
      <c r="Y468" s="11">
        <v>42159</v>
      </c>
      <c r="Z468" s="25">
        <f>DATEDIF(Table1[[#This Row],[Order Date]],Table1[[#This Row],[Ship Date]],"D")</f>
        <v>5</v>
      </c>
      <c r="AA468" s="25">
        <v>1448.7309</v>
      </c>
      <c r="AB468" s="10">
        <v>19</v>
      </c>
      <c r="AC468" s="12">
        <v>2099.61</v>
      </c>
      <c r="AD468" s="10" t="str">
        <f>IF(Table1[[#This Row],[Profit]]&gt;0,"Profit","loss")</f>
        <v>Profit</v>
      </c>
      <c r="AE468" s="10" t="str">
        <f>_xlfn.CONCAT(Table1[[#This Row],[Customer Name]]," ",Table1[[#This Row],[Product Name]]," ",Table1[[#This Row],[Country]])</f>
        <v>Diana Coble Hubbard Rubbermaid ClusterMat Chairmats, Mat Size- 66" x 60", Lip 20" x 11" -90 Degree Angle United States</v>
      </c>
      <c r="AF468" s="10" t="str">
        <f>LEFT(Table1[[#This Row],[Product Name]],4)</f>
        <v>Rubb</v>
      </c>
    </row>
    <row r="469" spans="1:32" ht="12.75" customHeight="1" x14ac:dyDescent="0.2">
      <c r="A469" s="18">
        <v>19700</v>
      </c>
      <c r="B469" s="25">
        <v>86688</v>
      </c>
      <c r="C469" s="10" t="s">
        <v>106</v>
      </c>
      <c r="D469" s="36">
        <v>0.05</v>
      </c>
      <c r="E469" s="28">
        <v>3.95</v>
      </c>
      <c r="F469" s="32">
        <v>2</v>
      </c>
      <c r="G469" s="25">
        <v>1935</v>
      </c>
      <c r="H469" s="10" t="s">
        <v>1887</v>
      </c>
      <c r="I469" s="10" t="s">
        <v>27</v>
      </c>
      <c r="J469" s="10" t="s">
        <v>40</v>
      </c>
      <c r="K469" s="10" t="s">
        <v>29</v>
      </c>
      <c r="L469" s="10" t="s">
        <v>66</v>
      </c>
      <c r="M469" s="10" t="s">
        <v>31</v>
      </c>
      <c r="N469" s="9" t="s">
        <v>1353</v>
      </c>
      <c r="O469" s="22">
        <v>0.53</v>
      </c>
      <c r="P469" s="10" t="s">
        <v>33</v>
      </c>
      <c r="Q469" s="10" t="s">
        <v>61</v>
      </c>
      <c r="R469" s="10" t="s">
        <v>130</v>
      </c>
      <c r="S469" s="10" t="s">
        <v>1889</v>
      </c>
      <c r="T469" s="25">
        <v>75051</v>
      </c>
      <c r="U469" s="11">
        <v>42154</v>
      </c>
      <c r="V469" s="25">
        <f>YEAR(Table1[[#This Row],[Order Date]])</f>
        <v>2015</v>
      </c>
      <c r="W469" s="25">
        <f>MONTH(Table1[[#This Row],[Order Date]])</f>
        <v>5</v>
      </c>
      <c r="X469" s="25">
        <f>DAY(Table1[[#This Row],[Order Date]])</f>
        <v>30</v>
      </c>
      <c r="Y469" s="11">
        <v>42162</v>
      </c>
      <c r="Z469" s="25">
        <f>DATEDIF(Table1[[#This Row],[Order Date]],Table1[[#This Row],[Ship Date]],"D")</f>
        <v>8</v>
      </c>
      <c r="AA469" s="25">
        <v>1.0040000000000004</v>
      </c>
      <c r="AB469" s="10">
        <v>23</v>
      </c>
      <c r="AC469" s="12">
        <v>96.6</v>
      </c>
      <c r="AD469" s="10" t="str">
        <f>IF(Table1[[#This Row],[Profit]]&gt;0,"Profit","loss")</f>
        <v>Profit</v>
      </c>
      <c r="AE469" s="10" t="str">
        <f>_xlfn.CONCAT(Table1[[#This Row],[Customer Name]]," ",Table1[[#This Row],[Product Name]]," ",Table1[[#This Row],[Country]])</f>
        <v>Diana Coble Hubbard Advantus Map Pennant Flags and Round Head Tacks United States</v>
      </c>
      <c r="AF469" s="10" t="str">
        <f>LEFT(Table1[[#This Row],[Product Name]],4)</f>
        <v>Adva</v>
      </c>
    </row>
    <row r="470" spans="1:32" ht="12.75" customHeight="1" x14ac:dyDescent="0.2">
      <c r="A470" s="18">
        <v>24319</v>
      </c>
      <c r="B470" s="25">
        <v>86693</v>
      </c>
      <c r="C470" s="10" t="s">
        <v>37</v>
      </c>
      <c r="D470" s="36">
        <v>0.02</v>
      </c>
      <c r="E470" s="28">
        <v>1.74</v>
      </c>
      <c r="F470" s="32">
        <v>4.08</v>
      </c>
      <c r="G470" s="25">
        <v>129</v>
      </c>
      <c r="H470" s="10" t="s">
        <v>218</v>
      </c>
      <c r="I470" s="10" t="s">
        <v>49</v>
      </c>
      <c r="J470" s="10" t="s">
        <v>58</v>
      </c>
      <c r="K470" s="10" t="s">
        <v>41</v>
      </c>
      <c r="L470" s="10" t="s">
        <v>50</v>
      </c>
      <c r="M470" s="10" t="s">
        <v>51</v>
      </c>
      <c r="N470" s="9" t="s">
        <v>219</v>
      </c>
      <c r="O470" s="22">
        <v>0.53</v>
      </c>
      <c r="P470" s="10" t="s">
        <v>33</v>
      </c>
      <c r="Q470" s="10" t="s">
        <v>61</v>
      </c>
      <c r="R470" s="10" t="s">
        <v>178</v>
      </c>
      <c r="S470" s="10" t="s">
        <v>220</v>
      </c>
      <c r="T470" s="25">
        <v>62002</v>
      </c>
      <c r="U470" s="11">
        <v>42031</v>
      </c>
      <c r="V470" s="25">
        <f>YEAR(Table1[[#This Row],[Order Date]])</f>
        <v>2015</v>
      </c>
      <c r="W470" s="25">
        <f>MONTH(Table1[[#This Row],[Order Date]])</f>
        <v>1</v>
      </c>
      <c r="X470" s="25">
        <f>DAY(Table1[[#This Row],[Order Date]])</f>
        <v>27</v>
      </c>
      <c r="Y470" s="11">
        <v>42032</v>
      </c>
      <c r="Z470" s="25">
        <f>DATEDIF(Table1[[#This Row],[Order Date]],Table1[[#This Row],[Ship Date]],"D")</f>
        <v>1</v>
      </c>
      <c r="AA470" s="25">
        <v>-37.39</v>
      </c>
      <c r="AB470" s="10">
        <v>5</v>
      </c>
      <c r="AC470" s="12">
        <v>10.23</v>
      </c>
      <c r="AD470" s="10" t="str">
        <f>IF(Table1[[#This Row],[Profit]]&gt;0,"Profit","loss")</f>
        <v>loss</v>
      </c>
      <c r="AE470" s="10" t="str">
        <f>_xlfn.CONCAT(Table1[[#This Row],[Customer Name]]," ",Table1[[#This Row],[Product Name]]," ",Table1[[#This Row],[Country]])</f>
        <v>Kara Allison Eldon Regeneration Recycled Desk Accessories, Smoke United States</v>
      </c>
      <c r="AF470" s="10" t="str">
        <f>LEFT(Table1[[#This Row],[Product Name]],4)</f>
        <v>Eldo</v>
      </c>
    </row>
    <row r="471" spans="1:32" ht="12.75" customHeight="1" x14ac:dyDescent="0.2">
      <c r="A471" s="18">
        <v>18161</v>
      </c>
      <c r="B471" s="25">
        <v>86694</v>
      </c>
      <c r="C471" s="10" t="s">
        <v>37</v>
      </c>
      <c r="D471" s="36">
        <v>7.0000000000000007E-2</v>
      </c>
      <c r="E471" s="28">
        <v>15.74</v>
      </c>
      <c r="F471" s="32">
        <v>1.39</v>
      </c>
      <c r="G471" s="25">
        <v>129</v>
      </c>
      <c r="H471" s="10" t="s">
        <v>218</v>
      </c>
      <c r="I471" s="10" t="s">
        <v>49</v>
      </c>
      <c r="J471" s="10" t="s">
        <v>58</v>
      </c>
      <c r="K471" s="10" t="s">
        <v>29</v>
      </c>
      <c r="L471" s="10" t="s">
        <v>69</v>
      </c>
      <c r="M471" s="10" t="s">
        <v>59</v>
      </c>
      <c r="N471" s="9" t="s">
        <v>221</v>
      </c>
      <c r="O471" s="22">
        <v>0.4</v>
      </c>
      <c r="P471" s="10" t="s">
        <v>33</v>
      </c>
      <c r="Q471" s="10" t="s">
        <v>61</v>
      </c>
      <c r="R471" s="10" t="s">
        <v>178</v>
      </c>
      <c r="S471" s="10" t="s">
        <v>220</v>
      </c>
      <c r="T471" s="25">
        <v>62002</v>
      </c>
      <c r="U471" s="11">
        <v>42149</v>
      </c>
      <c r="V471" s="25">
        <f>YEAR(Table1[[#This Row],[Order Date]])</f>
        <v>2015</v>
      </c>
      <c r="W471" s="25">
        <f>MONTH(Table1[[#This Row],[Order Date]])</f>
        <v>5</v>
      </c>
      <c r="X471" s="25">
        <f>DAY(Table1[[#This Row],[Order Date]])</f>
        <v>25</v>
      </c>
      <c r="Y471" s="11">
        <v>42150</v>
      </c>
      <c r="Z471" s="25">
        <f>DATEDIF(Table1[[#This Row],[Order Date]],Table1[[#This Row],[Ship Date]],"D")</f>
        <v>1</v>
      </c>
      <c r="AA471" s="25">
        <v>149.88869999999997</v>
      </c>
      <c r="AB471" s="10">
        <v>14</v>
      </c>
      <c r="AC471" s="12">
        <v>217.23</v>
      </c>
      <c r="AD471" s="10" t="str">
        <f>IF(Table1[[#This Row],[Profit]]&gt;0,"Profit","loss")</f>
        <v>Profit</v>
      </c>
      <c r="AE471" s="10" t="str">
        <f>_xlfn.CONCAT(Table1[[#This Row],[Customer Name]]," ",Table1[[#This Row],[Product Name]]," ",Table1[[#This Row],[Country]])</f>
        <v>Kara Allison #10-4 1/8" x 9 1/2" Premium Diagonal Seam Envelopes United States</v>
      </c>
      <c r="AF471" s="10" t="str">
        <f>LEFT(Table1[[#This Row],[Product Name]],4)</f>
        <v>#10-</v>
      </c>
    </row>
    <row r="472" spans="1:32" ht="12.75" customHeight="1" x14ac:dyDescent="0.2">
      <c r="A472" s="18">
        <v>24121</v>
      </c>
      <c r="B472" s="25">
        <v>86699</v>
      </c>
      <c r="C472" s="10" t="s">
        <v>106</v>
      </c>
      <c r="D472" s="36">
        <v>0</v>
      </c>
      <c r="E472" s="28">
        <v>2.08</v>
      </c>
      <c r="F472" s="32">
        <v>5.33</v>
      </c>
      <c r="G472" s="25">
        <v>2250</v>
      </c>
      <c r="H472" s="10" t="s">
        <v>2126</v>
      </c>
      <c r="I472" s="10" t="s">
        <v>49</v>
      </c>
      <c r="J472" s="10" t="s">
        <v>40</v>
      </c>
      <c r="K472" s="10" t="s">
        <v>41</v>
      </c>
      <c r="L472" s="10" t="s">
        <v>50</v>
      </c>
      <c r="M472" s="10" t="s">
        <v>59</v>
      </c>
      <c r="N472" s="9" t="s">
        <v>744</v>
      </c>
      <c r="O472" s="22">
        <v>0.43</v>
      </c>
      <c r="P472" s="10" t="s">
        <v>33</v>
      </c>
      <c r="Q472" s="10" t="s">
        <v>53</v>
      </c>
      <c r="R472" s="10" t="s">
        <v>234</v>
      </c>
      <c r="S472" s="10" t="s">
        <v>2127</v>
      </c>
      <c r="T472" s="25">
        <v>16801</v>
      </c>
      <c r="U472" s="11">
        <v>42107</v>
      </c>
      <c r="V472" s="25">
        <f>YEAR(Table1[[#This Row],[Order Date]])</f>
        <v>2015</v>
      </c>
      <c r="W472" s="25">
        <f>MONTH(Table1[[#This Row],[Order Date]])</f>
        <v>4</v>
      </c>
      <c r="X472" s="25">
        <f>DAY(Table1[[#This Row],[Order Date]])</f>
        <v>13</v>
      </c>
      <c r="Y472" s="11">
        <v>42114</v>
      </c>
      <c r="Z472" s="25">
        <f>DATEDIF(Table1[[#This Row],[Order Date]],Table1[[#This Row],[Ship Date]],"D")</f>
        <v>7</v>
      </c>
      <c r="AA472" s="25">
        <v>-192.5532</v>
      </c>
      <c r="AB472" s="10">
        <v>22</v>
      </c>
      <c r="AC472" s="12">
        <v>51.41</v>
      </c>
      <c r="AD472" s="10" t="str">
        <f>IF(Table1[[#This Row],[Profit]]&gt;0,"Profit","loss")</f>
        <v>loss</v>
      </c>
      <c r="AE472" s="10" t="str">
        <f>_xlfn.CONCAT(Table1[[#This Row],[Customer Name]]," ",Table1[[#This Row],[Product Name]]," ",Table1[[#This Row],[Country]])</f>
        <v>Alvin Hoover Eldon® Wave Desk Accessories United States</v>
      </c>
      <c r="AF472" s="10" t="str">
        <f>LEFT(Table1[[#This Row],[Product Name]],4)</f>
        <v>Eldo</v>
      </c>
    </row>
    <row r="473" spans="1:32" ht="12.75" customHeight="1" x14ac:dyDescent="0.2">
      <c r="A473" s="18">
        <v>21491</v>
      </c>
      <c r="B473" s="25">
        <v>86722</v>
      </c>
      <c r="C473" s="10" t="s">
        <v>106</v>
      </c>
      <c r="D473" s="36">
        <v>0.03</v>
      </c>
      <c r="E473" s="28">
        <v>35.409999999999997</v>
      </c>
      <c r="F473" s="32">
        <v>1.99</v>
      </c>
      <c r="G473" s="25">
        <v>1670</v>
      </c>
      <c r="H473" s="10" t="s">
        <v>1671</v>
      </c>
      <c r="I473" s="10" t="s">
        <v>49</v>
      </c>
      <c r="J473" s="10" t="s">
        <v>58</v>
      </c>
      <c r="K473" s="10" t="s">
        <v>77</v>
      </c>
      <c r="L473" s="10" t="s">
        <v>180</v>
      </c>
      <c r="M473" s="10" t="s">
        <v>51</v>
      </c>
      <c r="N473" s="9" t="s">
        <v>1672</v>
      </c>
      <c r="O473" s="22">
        <v>0.43</v>
      </c>
      <c r="P473" s="10" t="s">
        <v>33</v>
      </c>
      <c r="Q473" s="10" t="s">
        <v>136</v>
      </c>
      <c r="R473" s="10" t="s">
        <v>137</v>
      </c>
      <c r="S473" s="10" t="s">
        <v>1587</v>
      </c>
      <c r="T473" s="25">
        <v>24060</v>
      </c>
      <c r="U473" s="11">
        <v>42118</v>
      </c>
      <c r="V473" s="25">
        <f>YEAR(Table1[[#This Row],[Order Date]])</f>
        <v>2015</v>
      </c>
      <c r="W473" s="25">
        <f>MONTH(Table1[[#This Row],[Order Date]])</f>
        <v>4</v>
      </c>
      <c r="X473" s="25">
        <f>DAY(Table1[[#This Row],[Order Date]])</f>
        <v>24</v>
      </c>
      <c r="Y473" s="11">
        <v>42120</v>
      </c>
      <c r="Z473" s="25">
        <f>DATEDIF(Table1[[#This Row],[Order Date]],Table1[[#This Row],[Ship Date]],"D")</f>
        <v>2</v>
      </c>
      <c r="AA473" s="25">
        <v>1912.4219999999998</v>
      </c>
      <c r="AB473" s="10">
        <v>10</v>
      </c>
      <c r="AC473" s="12">
        <v>367.52</v>
      </c>
      <c r="AD473" s="10" t="str">
        <f>IF(Table1[[#This Row],[Profit]]&gt;0,"Profit","loss")</f>
        <v>Profit</v>
      </c>
      <c r="AE473" s="10" t="str">
        <f>_xlfn.CONCAT(Table1[[#This Row],[Customer Name]]," ",Table1[[#This Row],[Product Name]]," ",Table1[[#This Row],[Country]])</f>
        <v>Carolyn Bowling Imation DVD-RAM discs United States</v>
      </c>
      <c r="AF473" s="10" t="str">
        <f>LEFT(Table1[[#This Row],[Product Name]],4)</f>
        <v>Imat</v>
      </c>
    </row>
    <row r="474" spans="1:32" ht="12.75" customHeight="1" x14ac:dyDescent="0.2">
      <c r="A474" s="18">
        <v>21492</v>
      </c>
      <c r="B474" s="25">
        <v>86722</v>
      </c>
      <c r="C474" s="10" t="s">
        <v>106</v>
      </c>
      <c r="D474" s="36">
        <v>0</v>
      </c>
      <c r="E474" s="28">
        <v>142.86000000000001</v>
      </c>
      <c r="F474" s="32">
        <v>19.989999999999998</v>
      </c>
      <c r="G474" s="25">
        <v>1670</v>
      </c>
      <c r="H474" s="10" t="s">
        <v>1671</v>
      </c>
      <c r="I474" s="10" t="s">
        <v>49</v>
      </c>
      <c r="J474" s="10" t="s">
        <v>58</v>
      </c>
      <c r="K474" s="10" t="s">
        <v>29</v>
      </c>
      <c r="L474" s="10" t="s">
        <v>141</v>
      </c>
      <c r="M474" s="10" t="s">
        <v>59</v>
      </c>
      <c r="N474" s="9" t="s">
        <v>1673</v>
      </c>
      <c r="O474" s="22">
        <v>0.56000000000000005</v>
      </c>
      <c r="P474" s="10" t="s">
        <v>33</v>
      </c>
      <c r="Q474" s="10" t="s">
        <v>136</v>
      </c>
      <c r="R474" s="10" t="s">
        <v>137</v>
      </c>
      <c r="S474" s="10" t="s">
        <v>1587</v>
      </c>
      <c r="T474" s="25">
        <v>24060</v>
      </c>
      <c r="U474" s="11">
        <v>42118</v>
      </c>
      <c r="V474" s="25">
        <f>YEAR(Table1[[#This Row],[Order Date]])</f>
        <v>2015</v>
      </c>
      <c r="W474" s="25">
        <f>MONTH(Table1[[#This Row],[Order Date]])</f>
        <v>4</v>
      </c>
      <c r="X474" s="25">
        <f>DAY(Table1[[#This Row],[Order Date]])</f>
        <v>24</v>
      </c>
      <c r="Y474" s="11">
        <v>42127</v>
      </c>
      <c r="Z474" s="25">
        <f>DATEDIF(Table1[[#This Row],[Order Date]],Table1[[#This Row],[Ship Date]],"D")</f>
        <v>9</v>
      </c>
      <c r="AA474" s="25">
        <v>-739.32600000000002</v>
      </c>
      <c r="AB474" s="10">
        <v>11</v>
      </c>
      <c r="AC474" s="12">
        <v>1576.35</v>
      </c>
      <c r="AD474" s="10" t="str">
        <f>IF(Table1[[#This Row],[Profit]]&gt;0,"Profit","loss")</f>
        <v>loss</v>
      </c>
      <c r="AE474" s="10" t="str">
        <f>_xlfn.CONCAT(Table1[[#This Row],[Customer Name]]," ",Table1[[#This Row],[Product Name]]," ",Table1[[#This Row],[Country]])</f>
        <v>Carolyn Bowling Letter Size Cart United States</v>
      </c>
      <c r="AF474" s="10" t="str">
        <f>LEFT(Table1[[#This Row],[Product Name]],4)</f>
        <v>Lett</v>
      </c>
    </row>
    <row r="475" spans="1:32" ht="12.75" customHeight="1" x14ac:dyDescent="0.2">
      <c r="A475" s="18">
        <v>25066</v>
      </c>
      <c r="B475" s="25">
        <v>86723</v>
      </c>
      <c r="C475" s="10" t="s">
        <v>106</v>
      </c>
      <c r="D475" s="36">
        <v>0.02</v>
      </c>
      <c r="E475" s="28">
        <v>284.98</v>
      </c>
      <c r="F475" s="32">
        <v>69.55</v>
      </c>
      <c r="G475" s="25">
        <v>1672</v>
      </c>
      <c r="H475" s="10" t="s">
        <v>1677</v>
      </c>
      <c r="I475" s="10" t="s">
        <v>39</v>
      </c>
      <c r="J475" s="10" t="s">
        <v>58</v>
      </c>
      <c r="K475" s="10" t="s">
        <v>41</v>
      </c>
      <c r="L475" s="10" t="s">
        <v>42</v>
      </c>
      <c r="M475" s="10" t="s">
        <v>43</v>
      </c>
      <c r="N475" s="9" t="s">
        <v>1082</v>
      </c>
      <c r="O475" s="22">
        <v>0.6</v>
      </c>
      <c r="P475" s="10" t="s">
        <v>33</v>
      </c>
      <c r="Q475" s="10" t="s">
        <v>136</v>
      </c>
      <c r="R475" s="10" t="s">
        <v>137</v>
      </c>
      <c r="S475" s="10" t="s">
        <v>1678</v>
      </c>
      <c r="T475" s="25">
        <v>22901</v>
      </c>
      <c r="U475" s="11">
        <v>42162</v>
      </c>
      <c r="V475" s="25">
        <f>YEAR(Table1[[#This Row],[Order Date]])</f>
        <v>2015</v>
      </c>
      <c r="W475" s="25">
        <f>MONTH(Table1[[#This Row],[Order Date]])</f>
        <v>6</v>
      </c>
      <c r="X475" s="25">
        <f>DAY(Table1[[#This Row],[Order Date]])</f>
        <v>7</v>
      </c>
      <c r="Y475" s="11">
        <v>42167</v>
      </c>
      <c r="Z475" s="25">
        <f>DATEDIF(Table1[[#This Row],[Order Date]],Table1[[#This Row],[Ship Date]],"D")</f>
        <v>5</v>
      </c>
      <c r="AA475" s="25">
        <v>15.527999999999999</v>
      </c>
      <c r="AB475" s="10">
        <v>3</v>
      </c>
      <c r="AC475" s="12">
        <v>926.3</v>
      </c>
      <c r="AD475" s="10" t="str">
        <f>IF(Table1[[#This Row],[Profit]]&gt;0,"Profit","loss")</f>
        <v>Profit</v>
      </c>
      <c r="AE475" s="10" t="str">
        <f>_xlfn.CONCAT(Table1[[#This Row],[Customer Name]]," ",Table1[[#This Row],[Product Name]]," ",Table1[[#This Row],[Country]])</f>
        <v>Sidney Scarborough Global Commerce™ Series High-Back Swivel/Tilt Chairs United States</v>
      </c>
      <c r="AF475" s="10" t="str">
        <f>LEFT(Table1[[#This Row],[Product Name]],4)</f>
        <v>Glob</v>
      </c>
    </row>
    <row r="476" spans="1:32" ht="12.75" customHeight="1" x14ac:dyDescent="0.2">
      <c r="A476" s="18">
        <v>25067</v>
      </c>
      <c r="B476" s="25">
        <v>86723</v>
      </c>
      <c r="C476" s="10" t="s">
        <v>106</v>
      </c>
      <c r="D476" s="36">
        <v>0.08</v>
      </c>
      <c r="E476" s="28">
        <v>55.48</v>
      </c>
      <c r="F476" s="32">
        <v>14.3</v>
      </c>
      <c r="G476" s="25">
        <v>1672</v>
      </c>
      <c r="H476" s="10" t="s">
        <v>1677</v>
      </c>
      <c r="I476" s="10" t="s">
        <v>49</v>
      </c>
      <c r="J476" s="10" t="s">
        <v>58</v>
      </c>
      <c r="K476" s="10" t="s">
        <v>29</v>
      </c>
      <c r="L476" s="10" t="s">
        <v>93</v>
      </c>
      <c r="M476" s="10" t="s">
        <v>59</v>
      </c>
      <c r="N476" s="9" t="s">
        <v>94</v>
      </c>
      <c r="O476" s="22">
        <v>0.37</v>
      </c>
      <c r="P476" s="10" t="s">
        <v>33</v>
      </c>
      <c r="Q476" s="10" t="s">
        <v>136</v>
      </c>
      <c r="R476" s="10" t="s">
        <v>137</v>
      </c>
      <c r="S476" s="10" t="s">
        <v>1678</v>
      </c>
      <c r="T476" s="25">
        <v>22901</v>
      </c>
      <c r="U476" s="11">
        <v>42162</v>
      </c>
      <c r="V476" s="25">
        <f>YEAR(Table1[[#This Row],[Order Date]])</f>
        <v>2015</v>
      </c>
      <c r="W476" s="25">
        <f>MONTH(Table1[[#This Row],[Order Date]])</f>
        <v>6</v>
      </c>
      <c r="X476" s="25">
        <f>DAY(Table1[[#This Row],[Order Date]])</f>
        <v>7</v>
      </c>
      <c r="Y476" s="11">
        <v>42164</v>
      </c>
      <c r="Z476" s="25">
        <f>DATEDIF(Table1[[#This Row],[Order Date]],Table1[[#This Row],[Ship Date]],"D")</f>
        <v>2</v>
      </c>
      <c r="AA476" s="25">
        <v>-225.56379999999999</v>
      </c>
      <c r="AB476" s="10">
        <v>17</v>
      </c>
      <c r="AC476" s="12">
        <v>942.53</v>
      </c>
      <c r="AD476" s="10" t="str">
        <f>IF(Table1[[#This Row],[Profit]]&gt;0,"Profit","loss")</f>
        <v>loss</v>
      </c>
      <c r="AE476" s="10" t="str">
        <f>_xlfn.CONCAT(Table1[[#This Row],[Customer Name]]," ",Table1[[#This Row],[Product Name]]," ",Table1[[#This Row],[Country]])</f>
        <v>Sidney Scarborough Xerox 194 United States</v>
      </c>
      <c r="AF476" s="10" t="str">
        <f>LEFT(Table1[[#This Row],[Product Name]],4)</f>
        <v>Xero</v>
      </c>
    </row>
    <row r="477" spans="1:32" ht="12.75" customHeight="1" x14ac:dyDescent="0.2">
      <c r="A477" s="18">
        <v>23578</v>
      </c>
      <c r="B477" s="25">
        <v>86724</v>
      </c>
      <c r="C477" s="10" t="s">
        <v>106</v>
      </c>
      <c r="D477" s="36">
        <v>0.1</v>
      </c>
      <c r="E477" s="28">
        <v>4.13</v>
      </c>
      <c r="F477" s="32">
        <v>0.99</v>
      </c>
      <c r="G477" s="25">
        <v>1671</v>
      </c>
      <c r="H477" s="10" t="s">
        <v>1674</v>
      </c>
      <c r="I477" s="10" t="s">
        <v>49</v>
      </c>
      <c r="J477" s="10" t="s">
        <v>58</v>
      </c>
      <c r="K477" s="10" t="s">
        <v>29</v>
      </c>
      <c r="L477" s="10" t="s">
        <v>134</v>
      </c>
      <c r="M477" s="10" t="s">
        <v>59</v>
      </c>
      <c r="N477" s="9" t="s">
        <v>1420</v>
      </c>
      <c r="O477" s="22">
        <v>0.39</v>
      </c>
      <c r="P477" s="10" t="s">
        <v>33</v>
      </c>
      <c r="Q477" s="10" t="s">
        <v>136</v>
      </c>
      <c r="R477" s="10" t="s">
        <v>137</v>
      </c>
      <c r="S477" s="10" t="s">
        <v>1675</v>
      </c>
      <c r="T477" s="25">
        <v>22015</v>
      </c>
      <c r="U477" s="11">
        <v>42044</v>
      </c>
      <c r="V477" s="25">
        <f>YEAR(Table1[[#This Row],[Order Date]])</f>
        <v>2015</v>
      </c>
      <c r="W477" s="25">
        <f>MONTH(Table1[[#This Row],[Order Date]])</f>
        <v>2</v>
      </c>
      <c r="X477" s="25">
        <f>DAY(Table1[[#This Row],[Order Date]])</f>
        <v>9</v>
      </c>
      <c r="Y477" s="11">
        <v>42048</v>
      </c>
      <c r="Z477" s="25">
        <f>DATEDIF(Table1[[#This Row],[Order Date]],Table1[[#This Row],[Ship Date]],"D")</f>
        <v>4</v>
      </c>
      <c r="AA477" s="25">
        <v>-40.53</v>
      </c>
      <c r="AB477" s="10">
        <v>13</v>
      </c>
      <c r="AC477" s="12">
        <v>52.16</v>
      </c>
      <c r="AD477" s="10" t="str">
        <f>IF(Table1[[#This Row],[Profit]]&gt;0,"Profit","loss")</f>
        <v>loss</v>
      </c>
      <c r="AE477" s="10" t="str">
        <f>_xlfn.CONCAT(Table1[[#This Row],[Customer Name]]," ",Table1[[#This Row],[Product Name]]," ",Table1[[#This Row],[Country]])</f>
        <v>Mitchell Ross Avery 491 United States</v>
      </c>
      <c r="AF477" s="10" t="str">
        <f>LEFT(Table1[[#This Row],[Product Name]],4)</f>
        <v>Aver</v>
      </c>
    </row>
    <row r="478" spans="1:32" ht="12.75" customHeight="1" x14ac:dyDescent="0.2">
      <c r="A478" s="18">
        <v>22007</v>
      </c>
      <c r="B478" s="25">
        <v>86725</v>
      </c>
      <c r="C478" s="10" t="s">
        <v>47</v>
      </c>
      <c r="D478" s="36">
        <v>0.03</v>
      </c>
      <c r="E478" s="28">
        <v>223.98</v>
      </c>
      <c r="F478" s="32">
        <v>15.01</v>
      </c>
      <c r="G478" s="25">
        <v>1671</v>
      </c>
      <c r="H478" s="10" t="s">
        <v>1674</v>
      </c>
      <c r="I478" s="10" t="s">
        <v>49</v>
      </c>
      <c r="J478" s="10" t="s">
        <v>58</v>
      </c>
      <c r="K478" s="10" t="s">
        <v>29</v>
      </c>
      <c r="L478" s="10" t="s">
        <v>109</v>
      </c>
      <c r="M478" s="10" t="s">
        <v>59</v>
      </c>
      <c r="N478" s="9" t="s">
        <v>1676</v>
      </c>
      <c r="O478" s="22">
        <v>0.38</v>
      </c>
      <c r="P478" s="10" t="s">
        <v>33</v>
      </c>
      <c r="Q478" s="10" t="s">
        <v>136</v>
      </c>
      <c r="R478" s="10" t="s">
        <v>137</v>
      </c>
      <c r="S478" s="10" t="s">
        <v>1675</v>
      </c>
      <c r="T478" s="25">
        <v>22015</v>
      </c>
      <c r="U478" s="11">
        <v>42136</v>
      </c>
      <c r="V478" s="25">
        <f>YEAR(Table1[[#This Row],[Order Date]])</f>
        <v>2015</v>
      </c>
      <c r="W478" s="25">
        <f>MONTH(Table1[[#This Row],[Order Date]])</f>
        <v>5</v>
      </c>
      <c r="X478" s="25">
        <f>DAY(Table1[[#This Row],[Order Date]])</f>
        <v>12</v>
      </c>
      <c r="Y478" s="11">
        <v>42137</v>
      </c>
      <c r="Z478" s="25">
        <f>DATEDIF(Table1[[#This Row],[Order Date]],Table1[[#This Row],[Ship Date]],"D")</f>
        <v>1</v>
      </c>
      <c r="AA478" s="25">
        <v>0.69599999999999995</v>
      </c>
      <c r="AB478" s="10">
        <v>21</v>
      </c>
      <c r="AC478" s="12">
        <v>4881.84</v>
      </c>
      <c r="AD478" s="10" t="str">
        <f>IF(Table1[[#This Row],[Profit]]&gt;0,"Profit","loss")</f>
        <v>Profit</v>
      </c>
      <c r="AE478" s="10" t="str">
        <f>_xlfn.CONCAT(Table1[[#This Row],[Customer Name]]," ",Table1[[#This Row],[Product Name]]," ",Table1[[#This Row],[Country]])</f>
        <v>Mitchell Ross GBC DocuBind TL200 Manual Binding Machine United States</v>
      </c>
      <c r="AF478" s="10" t="str">
        <f>LEFT(Table1[[#This Row],[Product Name]],4)</f>
        <v xml:space="preserve">GBC </v>
      </c>
    </row>
    <row r="479" spans="1:32" ht="12.75" customHeight="1" x14ac:dyDescent="0.2">
      <c r="A479" s="18">
        <v>25006</v>
      </c>
      <c r="B479" s="25">
        <v>86734</v>
      </c>
      <c r="C479" s="10" t="s">
        <v>25</v>
      </c>
      <c r="D479" s="36">
        <v>0.05</v>
      </c>
      <c r="E479" s="28">
        <v>85.99</v>
      </c>
      <c r="F479" s="32">
        <v>0.99</v>
      </c>
      <c r="G479" s="25">
        <v>1459</v>
      </c>
      <c r="H479" s="10" t="s">
        <v>1501</v>
      </c>
      <c r="I479" s="10" t="s">
        <v>49</v>
      </c>
      <c r="J479" s="10" t="s">
        <v>114</v>
      </c>
      <c r="K479" s="10" t="s">
        <v>77</v>
      </c>
      <c r="L479" s="10" t="s">
        <v>78</v>
      </c>
      <c r="M479" s="10" t="s">
        <v>31</v>
      </c>
      <c r="N479" s="9" t="s">
        <v>417</v>
      </c>
      <c r="O479" s="22">
        <v>0.55000000000000004</v>
      </c>
      <c r="P479" s="10" t="s">
        <v>33</v>
      </c>
      <c r="Q479" s="10" t="s">
        <v>136</v>
      </c>
      <c r="R479" s="10" t="s">
        <v>932</v>
      </c>
      <c r="S479" s="10" t="s">
        <v>1502</v>
      </c>
      <c r="T479" s="25">
        <v>29687</v>
      </c>
      <c r="U479" s="11">
        <v>42099</v>
      </c>
      <c r="V479" s="25">
        <f>YEAR(Table1[[#This Row],[Order Date]])</f>
        <v>2015</v>
      </c>
      <c r="W479" s="25">
        <f>MONTH(Table1[[#This Row],[Order Date]])</f>
        <v>4</v>
      </c>
      <c r="X479" s="25">
        <f>DAY(Table1[[#This Row],[Order Date]])</f>
        <v>5</v>
      </c>
      <c r="Y479" s="11">
        <v>42101</v>
      </c>
      <c r="Z479" s="25">
        <f>DATEDIF(Table1[[#This Row],[Order Date]],Table1[[#This Row],[Ship Date]],"D")</f>
        <v>2</v>
      </c>
      <c r="AA479" s="25">
        <v>36.215999999999994</v>
      </c>
      <c r="AB479" s="10">
        <v>4</v>
      </c>
      <c r="AC479" s="12">
        <v>291.64</v>
      </c>
      <c r="AD479" s="10" t="str">
        <f>IF(Table1[[#This Row],[Profit]]&gt;0,"Profit","loss")</f>
        <v>Profit</v>
      </c>
      <c r="AE479" s="10" t="str">
        <f>_xlfn.CONCAT(Table1[[#This Row],[Customer Name]]," ",Table1[[#This Row],[Product Name]]," ",Table1[[#This Row],[Country]])</f>
        <v>Steve Raynor Accessory34 United States</v>
      </c>
      <c r="AF479" s="10" t="str">
        <f>LEFT(Table1[[#This Row],[Product Name]],4)</f>
        <v>Acce</v>
      </c>
    </row>
    <row r="480" spans="1:32" ht="12.75" customHeight="1" x14ac:dyDescent="0.2">
      <c r="A480" s="18">
        <v>23793</v>
      </c>
      <c r="B480" s="25">
        <v>86735</v>
      </c>
      <c r="C480" s="10" t="s">
        <v>56</v>
      </c>
      <c r="D480" s="36">
        <v>0.1</v>
      </c>
      <c r="E480" s="28">
        <v>218.08</v>
      </c>
      <c r="F480" s="32">
        <v>18.059999999999999</v>
      </c>
      <c r="G480" s="25">
        <v>1450</v>
      </c>
      <c r="H480" s="10" t="s">
        <v>1498</v>
      </c>
      <c r="I480" s="10" t="s">
        <v>27</v>
      </c>
      <c r="J480" s="10" t="s">
        <v>114</v>
      </c>
      <c r="K480" s="10" t="s">
        <v>41</v>
      </c>
      <c r="L480" s="10" t="s">
        <v>42</v>
      </c>
      <c r="M480" s="10" t="s">
        <v>236</v>
      </c>
      <c r="N480" s="9" t="s">
        <v>1499</v>
      </c>
      <c r="O480" s="22">
        <v>0.56999999999999995</v>
      </c>
      <c r="P480" s="10" t="s">
        <v>33</v>
      </c>
      <c r="Q480" s="10" t="s">
        <v>34</v>
      </c>
      <c r="R480" s="10" t="s">
        <v>45</v>
      </c>
      <c r="S480" s="10" t="s">
        <v>1500</v>
      </c>
      <c r="T480" s="25">
        <v>96150</v>
      </c>
      <c r="U480" s="11">
        <v>42148</v>
      </c>
      <c r="V480" s="25">
        <f>YEAR(Table1[[#This Row],[Order Date]])</f>
        <v>2015</v>
      </c>
      <c r="W480" s="25">
        <f>MONTH(Table1[[#This Row],[Order Date]])</f>
        <v>5</v>
      </c>
      <c r="X480" s="25">
        <f>DAY(Table1[[#This Row],[Order Date]])</f>
        <v>24</v>
      </c>
      <c r="Y480" s="11">
        <v>42149</v>
      </c>
      <c r="Z480" s="25">
        <f>DATEDIF(Table1[[#This Row],[Order Date]],Table1[[#This Row],[Ship Date]],"D")</f>
        <v>1</v>
      </c>
      <c r="AA480" s="25">
        <v>1318.83</v>
      </c>
      <c r="AB480" s="10">
        <v>12</v>
      </c>
      <c r="AC480" s="12">
        <v>2366.5100000000002</v>
      </c>
      <c r="AD480" s="10" t="str">
        <f>IF(Table1[[#This Row],[Profit]]&gt;0,"Profit","loss")</f>
        <v>Profit</v>
      </c>
      <c r="AE480" s="10" t="str">
        <f>_xlfn.CONCAT(Table1[[#This Row],[Customer Name]]," ",Table1[[#This Row],[Product Name]]," ",Table1[[#This Row],[Country]])</f>
        <v>Veronica Peck Lifetime Advantage™ Folding Chairs, 4/Carton United States</v>
      </c>
      <c r="AF480" s="10" t="str">
        <f>LEFT(Table1[[#This Row],[Product Name]],4)</f>
        <v>Life</v>
      </c>
    </row>
    <row r="481" spans="1:32" ht="12.75" customHeight="1" x14ac:dyDescent="0.2">
      <c r="A481" s="18">
        <v>20325</v>
      </c>
      <c r="B481" s="25">
        <v>86750</v>
      </c>
      <c r="C481" s="10" t="s">
        <v>47</v>
      </c>
      <c r="D481" s="36">
        <v>0.03</v>
      </c>
      <c r="E481" s="28">
        <v>2.1</v>
      </c>
      <c r="F481" s="32">
        <v>0.7</v>
      </c>
      <c r="G481" s="25">
        <v>2418</v>
      </c>
      <c r="H481" s="10" t="s">
        <v>2263</v>
      </c>
      <c r="I481" s="10" t="s">
        <v>49</v>
      </c>
      <c r="J481" s="10" t="s">
        <v>114</v>
      </c>
      <c r="K481" s="10" t="s">
        <v>29</v>
      </c>
      <c r="L481" s="10" t="s">
        <v>30</v>
      </c>
      <c r="M481" s="10" t="s">
        <v>31</v>
      </c>
      <c r="N481" s="9" t="s">
        <v>2264</v>
      </c>
      <c r="O481" s="22">
        <v>0.56999999999999995</v>
      </c>
      <c r="P481" s="10" t="s">
        <v>33</v>
      </c>
      <c r="Q481" s="10" t="s">
        <v>136</v>
      </c>
      <c r="R481" s="10" t="s">
        <v>137</v>
      </c>
      <c r="S481" s="10" t="s">
        <v>2265</v>
      </c>
      <c r="T481" s="25">
        <v>23805</v>
      </c>
      <c r="U481" s="11">
        <v>42010</v>
      </c>
      <c r="V481" s="25">
        <f>YEAR(Table1[[#This Row],[Order Date]])</f>
        <v>2015</v>
      </c>
      <c r="W481" s="25">
        <f>MONTH(Table1[[#This Row],[Order Date]])</f>
        <v>1</v>
      </c>
      <c r="X481" s="25">
        <f>DAY(Table1[[#This Row],[Order Date]])</f>
        <v>6</v>
      </c>
      <c r="Y481" s="11">
        <v>42011</v>
      </c>
      <c r="Z481" s="25">
        <f>DATEDIF(Table1[[#This Row],[Order Date]],Table1[[#This Row],[Ship Date]],"D")</f>
        <v>1</v>
      </c>
      <c r="AA481" s="25">
        <v>-1473.9059999999999</v>
      </c>
      <c r="AB481" s="10">
        <v>4</v>
      </c>
      <c r="AC481" s="12">
        <v>8.7200000000000006</v>
      </c>
      <c r="AD481" s="10" t="str">
        <f>IF(Table1[[#This Row],[Profit]]&gt;0,"Profit","loss")</f>
        <v>loss</v>
      </c>
      <c r="AE481" s="10" t="str">
        <f>_xlfn.CONCAT(Table1[[#This Row],[Customer Name]]," ",Table1[[#This Row],[Product Name]]," ",Table1[[#This Row],[Country]])</f>
        <v>Kyle Fink Sanford EarthWrite® Recycled Pencils, Medium Soft, #2 United States</v>
      </c>
      <c r="AF481" s="10" t="str">
        <f>LEFT(Table1[[#This Row],[Product Name]],4)</f>
        <v>Sanf</v>
      </c>
    </row>
    <row r="482" spans="1:32" ht="12.75" customHeight="1" x14ac:dyDescent="0.2">
      <c r="A482" s="18">
        <v>22376</v>
      </c>
      <c r="B482" s="25">
        <v>86751</v>
      </c>
      <c r="C482" s="10" t="s">
        <v>37</v>
      </c>
      <c r="D482" s="36">
        <v>7.0000000000000007E-2</v>
      </c>
      <c r="E482" s="28">
        <v>225.04</v>
      </c>
      <c r="F482" s="32">
        <v>11.79</v>
      </c>
      <c r="G482" s="25">
        <v>2419</v>
      </c>
      <c r="H482" s="10" t="s">
        <v>2267</v>
      </c>
      <c r="I482" s="10" t="s">
        <v>49</v>
      </c>
      <c r="J482" s="10" t="s">
        <v>114</v>
      </c>
      <c r="K482" s="10" t="s">
        <v>29</v>
      </c>
      <c r="L482" s="10" t="s">
        <v>257</v>
      </c>
      <c r="M482" s="10" t="s">
        <v>86</v>
      </c>
      <c r="N482" s="9" t="s">
        <v>2268</v>
      </c>
      <c r="O482" s="22">
        <v>0.42</v>
      </c>
      <c r="P482" s="10" t="s">
        <v>33</v>
      </c>
      <c r="Q482" s="10" t="s">
        <v>136</v>
      </c>
      <c r="R482" s="10" t="s">
        <v>137</v>
      </c>
      <c r="S482" s="10" t="s">
        <v>1449</v>
      </c>
      <c r="T482" s="25">
        <v>23701</v>
      </c>
      <c r="U482" s="11">
        <v>42089</v>
      </c>
      <c r="V482" s="25">
        <f>YEAR(Table1[[#This Row],[Order Date]])</f>
        <v>2015</v>
      </c>
      <c r="W482" s="25">
        <f>MONTH(Table1[[#This Row],[Order Date]])</f>
        <v>3</v>
      </c>
      <c r="X482" s="25">
        <f>DAY(Table1[[#This Row],[Order Date]])</f>
        <v>26</v>
      </c>
      <c r="Y482" s="11">
        <v>42089</v>
      </c>
      <c r="Z482" s="25">
        <f>DATEDIF(Table1[[#This Row],[Order Date]],Table1[[#This Row],[Ship Date]],"D")</f>
        <v>0</v>
      </c>
      <c r="AA482" s="25">
        <v>-162.91800000000001</v>
      </c>
      <c r="AB482" s="10">
        <v>5</v>
      </c>
      <c r="AC482" s="12">
        <v>1130.1500000000001</v>
      </c>
      <c r="AD482" s="10" t="str">
        <f>IF(Table1[[#This Row],[Profit]]&gt;0,"Profit","loss")</f>
        <v>loss</v>
      </c>
      <c r="AE482" s="10" t="str">
        <f>_xlfn.CONCAT(Table1[[#This Row],[Customer Name]]," ",Table1[[#This Row],[Product Name]]," ",Table1[[#This Row],[Country]])</f>
        <v>Sandra Faulkner Holmes Harmony HEPA Air Purifier for 17 x 20 Room United States</v>
      </c>
      <c r="AF482" s="10" t="str">
        <f>LEFT(Table1[[#This Row],[Product Name]],4)</f>
        <v>Holm</v>
      </c>
    </row>
    <row r="483" spans="1:32" ht="12.75" customHeight="1" x14ac:dyDescent="0.2">
      <c r="A483" s="18">
        <v>22377</v>
      </c>
      <c r="B483" s="25">
        <v>86751</v>
      </c>
      <c r="C483" s="10" t="s">
        <v>37</v>
      </c>
      <c r="D483" s="36">
        <v>0.03</v>
      </c>
      <c r="E483" s="28">
        <v>7.84</v>
      </c>
      <c r="F483" s="32">
        <v>4.71</v>
      </c>
      <c r="G483" s="25">
        <v>2419</v>
      </c>
      <c r="H483" s="10" t="s">
        <v>2267</v>
      </c>
      <c r="I483" s="10" t="s">
        <v>49</v>
      </c>
      <c r="J483" s="10" t="s">
        <v>114</v>
      </c>
      <c r="K483" s="10" t="s">
        <v>29</v>
      </c>
      <c r="L483" s="10" t="s">
        <v>109</v>
      </c>
      <c r="M483" s="10" t="s">
        <v>59</v>
      </c>
      <c r="N483" s="9" t="s">
        <v>2269</v>
      </c>
      <c r="O483" s="22">
        <v>0.35</v>
      </c>
      <c r="P483" s="10" t="s">
        <v>33</v>
      </c>
      <c r="Q483" s="10" t="s">
        <v>136</v>
      </c>
      <c r="R483" s="10" t="s">
        <v>137</v>
      </c>
      <c r="S483" s="10" t="s">
        <v>1449</v>
      </c>
      <c r="T483" s="25">
        <v>23701</v>
      </c>
      <c r="U483" s="11">
        <v>42089</v>
      </c>
      <c r="V483" s="25">
        <f>YEAR(Table1[[#This Row],[Order Date]])</f>
        <v>2015</v>
      </c>
      <c r="W483" s="25">
        <f>MONTH(Table1[[#This Row],[Order Date]])</f>
        <v>3</v>
      </c>
      <c r="X483" s="25">
        <f>DAY(Table1[[#This Row],[Order Date]])</f>
        <v>26</v>
      </c>
      <c r="Y483" s="11">
        <v>42092</v>
      </c>
      <c r="Z483" s="25">
        <f>DATEDIF(Table1[[#This Row],[Order Date]],Table1[[#This Row],[Ship Date]],"D")</f>
        <v>3</v>
      </c>
      <c r="AA483" s="25">
        <v>859.7177999999999</v>
      </c>
      <c r="AB483" s="10">
        <v>7</v>
      </c>
      <c r="AC483" s="12">
        <v>54.37</v>
      </c>
      <c r="AD483" s="10" t="str">
        <f>IF(Table1[[#This Row],[Profit]]&gt;0,"Profit","loss")</f>
        <v>Profit</v>
      </c>
      <c r="AE483" s="10" t="str">
        <f>_xlfn.CONCAT(Table1[[#This Row],[Customer Name]]," ",Table1[[#This Row],[Product Name]]," ",Table1[[#This Row],[Country]])</f>
        <v>Sandra Faulkner XtraLife® ClearVue™ Slant-D® Ring Binders by Cardinal United States</v>
      </c>
      <c r="AF483" s="10" t="str">
        <f>LEFT(Table1[[#This Row],[Product Name]],4)</f>
        <v>Xtra</v>
      </c>
    </row>
    <row r="484" spans="1:32" ht="12.75" customHeight="1" x14ac:dyDescent="0.2">
      <c r="A484" s="18">
        <v>25271</v>
      </c>
      <c r="B484" s="25">
        <v>86752</v>
      </c>
      <c r="C484" s="10" t="s">
        <v>25</v>
      </c>
      <c r="D484" s="36">
        <v>0.04</v>
      </c>
      <c r="E484" s="28">
        <v>9.11</v>
      </c>
      <c r="F484" s="32">
        <v>2.15</v>
      </c>
      <c r="G484" s="25">
        <v>2420</v>
      </c>
      <c r="H484" s="10" t="s">
        <v>2270</v>
      </c>
      <c r="I484" s="10" t="s">
        <v>49</v>
      </c>
      <c r="J484" s="10" t="s">
        <v>114</v>
      </c>
      <c r="K484" s="10" t="s">
        <v>29</v>
      </c>
      <c r="L484" s="10" t="s">
        <v>93</v>
      </c>
      <c r="M484" s="10" t="s">
        <v>31</v>
      </c>
      <c r="N484" s="9" t="s">
        <v>1258</v>
      </c>
      <c r="O484" s="22">
        <v>0.4</v>
      </c>
      <c r="P484" s="10" t="s">
        <v>33</v>
      </c>
      <c r="Q484" s="10" t="s">
        <v>136</v>
      </c>
      <c r="R484" s="10" t="s">
        <v>137</v>
      </c>
      <c r="S484" s="10" t="s">
        <v>1567</v>
      </c>
      <c r="T484" s="25">
        <v>23223</v>
      </c>
      <c r="U484" s="11">
        <v>42130</v>
      </c>
      <c r="V484" s="25">
        <f>YEAR(Table1[[#This Row],[Order Date]])</f>
        <v>2015</v>
      </c>
      <c r="W484" s="25">
        <f>MONTH(Table1[[#This Row],[Order Date]])</f>
        <v>5</v>
      </c>
      <c r="X484" s="25">
        <f>DAY(Table1[[#This Row],[Order Date]])</f>
        <v>6</v>
      </c>
      <c r="Y484" s="11">
        <v>42130</v>
      </c>
      <c r="Z484" s="25">
        <f>DATEDIF(Table1[[#This Row],[Order Date]],Table1[[#This Row],[Ship Date]],"D")</f>
        <v>0</v>
      </c>
      <c r="AA484" s="25">
        <v>-23.072000000000003</v>
      </c>
      <c r="AB484" s="10">
        <v>11</v>
      </c>
      <c r="AC484" s="12">
        <v>100.87</v>
      </c>
      <c r="AD484" s="10" t="str">
        <f>IF(Table1[[#This Row],[Profit]]&gt;0,"Profit","loss")</f>
        <v>loss</v>
      </c>
      <c r="AE484" s="10" t="str">
        <f>_xlfn.CONCAT(Table1[[#This Row],[Customer Name]]," ",Table1[[#This Row],[Product Name]]," ",Table1[[#This Row],[Country]])</f>
        <v>Wesley Cho Black Print Carbonless Snap-Off® Rapid Letter, 8 1/2" x 7" United States</v>
      </c>
      <c r="AF484" s="10" t="str">
        <f>LEFT(Table1[[#This Row],[Product Name]],4)</f>
        <v>Blac</v>
      </c>
    </row>
    <row r="485" spans="1:32" ht="12.75" customHeight="1" x14ac:dyDescent="0.2">
      <c r="A485" s="18">
        <v>21724</v>
      </c>
      <c r="B485" s="25">
        <v>86753</v>
      </c>
      <c r="C485" s="10" t="s">
        <v>25</v>
      </c>
      <c r="D485" s="36">
        <v>0.1</v>
      </c>
      <c r="E485" s="28">
        <v>599.99</v>
      </c>
      <c r="F485" s="32">
        <v>24.49</v>
      </c>
      <c r="G485" s="25">
        <v>2418</v>
      </c>
      <c r="H485" s="10" t="s">
        <v>2263</v>
      </c>
      <c r="I485" s="10" t="s">
        <v>49</v>
      </c>
      <c r="J485" s="10" t="s">
        <v>114</v>
      </c>
      <c r="K485" s="10" t="s">
        <v>77</v>
      </c>
      <c r="L485" s="10" t="s">
        <v>587</v>
      </c>
      <c r="M485" s="10" t="s">
        <v>236</v>
      </c>
      <c r="N485" s="9" t="s">
        <v>2266</v>
      </c>
      <c r="O485" s="22">
        <v>0.5</v>
      </c>
      <c r="P485" s="10" t="s">
        <v>33</v>
      </c>
      <c r="Q485" s="10" t="s">
        <v>136</v>
      </c>
      <c r="R485" s="10" t="s">
        <v>137</v>
      </c>
      <c r="S485" s="10" t="s">
        <v>2265</v>
      </c>
      <c r="T485" s="25">
        <v>23805</v>
      </c>
      <c r="U485" s="11">
        <v>42014</v>
      </c>
      <c r="V485" s="25">
        <f>YEAR(Table1[[#This Row],[Order Date]])</f>
        <v>2015</v>
      </c>
      <c r="W485" s="25">
        <f>MONTH(Table1[[#This Row],[Order Date]])</f>
        <v>1</v>
      </c>
      <c r="X485" s="25">
        <f>DAY(Table1[[#This Row],[Order Date]])</f>
        <v>10</v>
      </c>
      <c r="Y485" s="11">
        <v>42015</v>
      </c>
      <c r="Z485" s="25">
        <f>DATEDIF(Table1[[#This Row],[Order Date]],Table1[[#This Row],[Ship Date]],"D")</f>
        <v>1</v>
      </c>
      <c r="AA485" s="25">
        <v>-343.12599999999998</v>
      </c>
      <c r="AB485" s="10">
        <v>11</v>
      </c>
      <c r="AC485" s="12">
        <v>6355.69</v>
      </c>
      <c r="AD485" s="10" t="str">
        <f>IF(Table1[[#This Row],[Profit]]&gt;0,"Profit","loss")</f>
        <v>loss</v>
      </c>
      <c r="AE485" s="10" t="str">
        <f>_xlfn.CONCAT(Table1[[#This Row],[Customer Name]]," ",Table1[[#This Row],[Product Name]]," ",Table1[[#This Row],[Country]])</f>
        <v>Kyle Fink Canon PC1080F Personal Copier United States</v>
      </c>
      <c r="AF485" s="10" t="str">
        <f>LEFT(Table1[[#This Row],[Product Name]],4)</f>
        <v>Cano</v>
      </c>
    </row>
    <row r="486" spans="1:32" ht="12.75" customHeight="1" x14ac:dyDescent="0.2">
      <c r="A486" s="18">
        <v>21725</v>
      </c>
      <c r="B486" s="25">
        <v>86753</v>
      </c>
      <c r="C486" s="10" t="s">
        <v>25</v>
      </c>
      <c r="D486" s="36">
        <v>0.06</v>
      </c>
      <c r="E486" s="28">
        <v>2.78</v>
      </c>
      <c r="F486" s="32">
        <v>1.25</v>
      </c>
      <c r="G486" s="25">
        <v>2418</v>
      </c>
      <c r="H486" s="10" t="s">
        <v>2263</v>
      </c>
      <c r="I486" s="10" t="s">
        <v>49</v>
      </c>
      <c r="J486" s="10" t="s">
        <v>114</v>
      </c>
      <c r="K486" s="10" t="s">
        <v>29</v>
      </c>
      <c r="L486" s="10" t="s">
        <v>30</v>
      </c>
      <c r="M486" s="10" t="s">
        <v>31</v>
      </c>
      <c r="N486" s="9" t="s">
        <v>2206</v>
      </c>
      <c r="O486" s="22">
        <v>0.59</v>
      </c>
      <c r="P486" s="10" t="s">
        <v>33</v>
      </c>
      <c r="Q486" s="10" t="s">
        <v>136</v>
      </c>
      <c r="R486" s="10" t="s">
        <v>137</v>
      </c>
      <c r="S486" s="10" t="s">
        <v>2265</v>
      </c>
      <c r="T486" s="25">
        <v>23805</v>
      </c>
      <c r="U486" s="11">
        <v>42014</v>
      </c>
      <c r="V486" s="25">
        <f>YEAR(Table1[[#This Row],[Order Date]])</f>
        <v>2015</v>
      </c>
      <c r="W486" s="25">
        <f>MONTH(Table1[[#This Row],[Order Date]])</f>
        <v>1</v>
      </c>
      <c r="X486" s="25">
        <f>DAY(Table1[[#This Row],[Order Date]])</f>
        <v>10</v>
      </c>
      <c r="Y486" s="11">
        <v>42016</v>
      </c>
      <c r="Z486" s="25">
        <f>DATEDIF(Table1[[#This Row],[Order Date]],Table1[[#This Row],[Ship Date]],"D")</f>
        <v>2</v>
      </c>
      <c r="AA486" s="25">
        <v>66.359999999999985</v>
      </c>
      <c r="AB486" s="10">
        <v>10</v>
      </c>
      <c r="AC486" s="12">
        <v>28.09</v>
      </c>
      <c r="AD486" s="10" t="str">
        <f>IF(Table1[[#This Row],[Profit]]&gt;0,"Profit","loss")</f>
        <v>Profit</v>
      </c>
      <c r="AE486" s="10" t="str">
        <f>_xlfn.CONCAT(Table1[[#This Row],[Customer Name]]," ",Table1[[#This Row],[Product Name]]," ",Table1[[#This Row],[Country]])</f>
        <v>Kyle Fink Newell 318 United States</v>
      </c>
      <c r="AF486" s="10" t="str">
        <f>LEFT(Table1[[#This Row],[Product Name]],4)</f>
        <v>Newe</v>
      </c>
    </row>
    <row r="487" spans="1:32" ht="12.75" customHeight="1" x14ac:dyDescent="0.2">
      <c r="A487" s="18">
        <v>19001</v>
      </c>
      <c r="B487" s="25">
        <v>86754</v>
      </c>
      <c r="C487" s="10" t="s">
        <v>56</v>
      </c>
      <c r="D487" s="36">
        <v>0</v>
      </c>
      <c r="E487" s="28">
        <v>65.989999999999995</v>
      </c>
      <c r="F487" s="32">
        <v>3.99</v>
      </c>
      <c r="G487" s="25">
        <v>2417</v>
      </c>
      <c r="H487" s="10" t="s">
        <v>2262</v>
      </c>
      <c r="I487" s="10" t="s">
        <v>49</v>
      </c>
      <c r="J487" s="10" t="s">
        <v>114</v>
      </c>
      <c r="K487" s="10" t="s">
        <v>77</v>
      </c>
      <c r="L487" s="10" t="s">
        <v>78</v>
      </c>
      <c r="M487" s="10" t="s">
        <v>59</v>
      </c>
      <c r="N487" s="9" t="s">
        <v>1053</v>
      </c>
      <c r="O487" s="22">
        <v>0.59</v>
      </c>
      <c r="P487" s="10" t="s">
        <v>33</v>
      </c>
      <c r="Q487" s="10" t="s">
        <v>136</v>
      </c>
      <c r="R487" s="10" t="s">
        <v>137</v>
      </c>
      <c r="S487" s="10" t="s">
        <v>2027</v>
      </c>
      <c r="T487" s="25">
        <v>22124</v>
      </c>
      <c r="U487" s="11">
        <v>42077</v>
      </c>
      <c r="V487" s="25">
        <f>YEAR(Table1[[#This Row],[Order Date]])</f>
        <v>2015</v>
      </c>
      <c r="W487" s="25">
        <f>MONTH(Table1[[#This Row],[Order Date]])</f>
        <v>3</v>
      </c>
      <c r="X487" s="25">
        <f>DAY(Table1[[#This Row],[Order Date]])</f>
        <v>14</v>
      </c>
      <c r="Y487" s="11">
        <v>42078</v>
      </c>
      <c r="Z487" s="25">
        <f>DATEDIF(Table1[[#This Row],[Order Date]],Table1[[#This Row],[Ship Date]],"D")</f>
        <v>1</v>
      </c>
      <c r="AA487" s="25">
        <v>-60.563999999999993</v>
      </c>
      <c r="AB487" s="10">
        <v>13</v>
      </c>
      <c r="AC487" s="12">
        <v>765.65</v>
      </c>
      <c r="AD487" s="10" t="str">
        <f>IF(Table1[[#This Row],[Profit]]&gt;0,"Profit","loss")</f>
        <v>loss</v>
      </c>
      <c r="AE487" s="10" t="str">
        <f>_xlfn.CONCAT(Table1[[#This Row],[Customer Name]]," ",Table1[[#This Row],[Product Name]]," ",Table1[[#This Row],[Country]])</f>
        <v>Ken H Frazier StarTAC 7760 United States</v>
      </c>
      <c r="AF487" s="10" t="str">
        <f>LEFT(Table1[[#This Row],[Product Name]],4)</f>
        <v>Star</v>
      </c>
    </row>
    <row r="488" spans="1:32" ht="12.75" customHeight="1" x14ac:dyDescent="0.2">
      <c r="A488" s="18">
        <v>21329</v>
      </c>
      <c r="B488" s="25">
        <v>86767</v>
      </c>
      <c r="C488" s="10" t="s">
        <v>106</v>
      </c>
      <c r="D488" s="36">
        <v>0.04</v>
      </c>
      <c r="E488" s="28">
        <v>19.98</v>
      </c>
      <c r="F488" s="32">
        <v>8.68</v>
      </c>
      <c r="G488" s="25">
        <v>1121</v>
      </c>
      <c r="H488" s="10" t="s">
        <v>1222</v>
      </c>
      <c r="I488" s="10" t="s">
        <v>49</v>
      </c>
      <c r="J488" s="10" t="s">
        <v>114</v>
      </c>
      <c r="K488" s="10" t="s">
        <v>29</v>
      </c>
      <c r="L488" s="10" t="s">
        <v>93</v>
      </c>
      <c r="M488" s="10" t="s">
        <v>59</v>
      </c>
      <c r="N488" s="9" t="s">
        <v>1223</v>
      </c>
      <c r="O488" s="22">
        <v>0.37</v>
      </c>
      <c r="P488" s="10" t="s">
        <v>33</v>
      </c>
      <c r="Q488" s="10" t="s">
        <v>34</v>
      </c>
      <c r="R488" s="10" t="s">
        <v>45</v>
      </c>
      <c r="S488" s="10" t="s">
        <v>1224</v>
      </c>
      <c r="T488" s="25">
        <v>92592</v>
      </c>
      <c r="U488" s="11">
        <v>42042</v>
      </c>
      <c r="V488" s="25">
        <f>YEAR(Table1[[#This Row],[Order Date]])</f>
        <v>2015</v>
      </c>
      <c r="W488" s="25">
        <f>MONTH(Table1[[#This Row],[Order Date]])</f>
        <v>2</v>
      </c>
      <c r="X488" s="25">
        <f>DAY(Table1[[#This Row],[Order Date]])</f>
        <v>7</v>
      </c>
      <c r="Y488" s="11">
        <v>42049</v>
      </c>
      <c r="Z488" s="25">
        <f>DATEDIF(Table1[[#This Row],[Order Date]],Table1[[#This Row],[Ship Date]],"D")</f>
        <v>7</v>
      </c>
      <c r="AA488" s="25">
        <v>108</v>
      </c>
      <c r="AB488" s="10">
        <v>8</v>
      </c>
      <c r="AC488" s="12">
        <v>168.04</v>
      </c>
      <c r="AD488" s="10" t="str">
        <f>IF(Table1[[#This Row],[Profit]]&gt;0,"Profit","loss")</f>
        <v>Profit</v>
      </c>
      <c r="AE488" s="10" t="str">
        <f>_xlfn.CONCAT(Table1[[#This Row],[Customer Name]]," ",Table1[[#This Row],[Product Name]]," ",Table1[[#This Row],[Country]])</f>
        <v>Tonya Proctor Southworth 25% Cotton Premium Laser Paper and Envelopes United States</v>
      </c>
      <c r="AF488" s="10" t="str">
        <f>LEFT(Table1[[#This Row],[Product Name]],4)</f>
        <v>Sout</v>
      </c>
    </row>
    <row r="489" spans="1:32" ht="12.75" customHeight="1" x14ac:dyDescent="0.2">
      <c r="A489" s="18">
        <v>21330</v>
      </c>
      <c r="B489" s="25">
        <v>86767</v>
      </c>
      <c r="C489" s="10" t="s">
        <v>106</v>
      </c>
      <c r="D489" s="36">
        <v>0.08</v>
      </c>
      <c r="E489" s="28">
        <v>125.99</v>
      </c>
      <c r="F489" s="32">
        <v>7.69</v>
      </c>
      <c r="G489" s="25">
        <v>1121</v>
      </c>
      <c r="H489" s="10" t="s">
        <v>1222</v>
      </c>
      <c r="I489" s="10" t="s">
        <v>49</v>
      </c>
      <c r="J489" s="10" t="s">
        <v>114</v>
      </c>
      <c r="K489" s="10" t="s">
        <v>77</v>
      </c>
      <c r="L489" s="10" t="s">
        <v>78</v>
      </c>
      <c r="M489" s="10" t="s">
        <v>59</v>
      </c>
      <c r="N489" s="9" t="s">
        <v>1225</v>
      </c>
      <c r="O489" s="22">
        <v>0.57999999999999996</v>
      </c>
      <c r="P489" s="10" t="s">
        <v>33</v>
      </c>
      <c r="Q489" s="10" t="s">
        <v>34</v>
      </c>
      <c r="R489" s="10" t="s">
        <v>45</v>
      </c>
      <c r="S489" s="10" t="s">
        <v>1224</v>
      </c>
      <c r="T489" s="25">
        <v>92592</v>
      </c>
      <c r="U489" s="11">
        <v>42042</v>
      </c>
      <c r="V489" s="25">
        <f>YEAR(Table1[[#This Row],[Order Date]])</f>
        <v>2015</v>
      </c>
      <c r="W489" s="25">
        <f>MONTH(Table1[[#This Row],[Order Date]])</f>
        <v>2</v>
      </c>
      <c r="X489" s="25">
        <f>DAY(Table1[[#This Row],[Order Date]])</f>
        <v>7</v>
      </c>
      <c r="Y489" s="11">
        <v>42044</v>
      </c>
      <c r="Z489" s="25">
        <f>DATEDIF(Table1[[#This Row],[Order Date]],Table1[[#This Row],[Ship Date]],"D")</f>
        <v>2</v>
      </c>
      <c r="AA489" s="25">
        <v>377.154</v>
      </c>
      <c r="AB489" s="10">
        <v>7</v>
      </c>
      <c r="AC489" s="12">
        <v>703.46</v>
      </c>
      <c r="AD489" s="10" t="str">
        <f>IF(Table1[[#This Row],[Profit]]&gt;0,"Profit","loss")</f>
        <v>Profit</v>
      </c>
      <c r="AE489" s="10" t="str">
        <f>_xlfn.CONCAT(Table1[[#This Row],[Customer Name]]," ",Table1[[#This Row],[Product Name]]," ",Table1[[#This Row],[Country]])</f>
        <v>Tonya Proctor Timeport L7089 United States</v>
      </c>
      <c r="AF489" s="10" t="str">
        <f>LEFT(Table1[[#This Row],[Product Name]],4)</f>
        <v>Time</v>
      </c>
    </row>
    <row r="490" spans="1:32" ht="12.75" customHeight="1" x14ac:dyDescent="0.2">
      <c r="A490" s="18">
        <v>21579</v>
      </c>
      <c r="B490" s="25">
        <v>86768</v>
      </c>
      <c r="C490" s="10" t="s">
        <v>37</v>
      </c>
      <c r="D490" s="36">
        <v>0.06</v>
      </c>
      <c r="E490" s="28">
        <v>64.650000000000006</v>
      </c>
      <c r="F490" s="32">
        <v>35</v>
      </c>
      <c r="G490" s="25">
        <v>1117</v>
      </c>
      <c r="H490" s="10" t="s">
        <v>1220</v>
      </c>
      <c r="I490" s="10" t="s">
        <v>49</v>
      </c>
      <c r="J490" s="10" t="s">
        <v>40</v>
      </c>
      <c r="K490" s="10" t="s">
        <v>29</v>
      </c>
      <c r="L490" s="10" t="s">
        <v>141</v>
      </c>
      <c r="M490" s="10" t="s">
        <v>236</v>
      </c>
      <c r="N490" s="9" t="s">
        <v>928</v>
      </c>
      <c r="O490" s="22">
        <v>0.8</v>
      </c>
      <c r="P490" s="10" t="s">
        <v>33</v>
      </c>
      <c r="Q490" s="10" t="s">
        <v>34</v>
      </c>
      <c r="R490" s="10" t="s">
        <v>378</v>
      </c>
      <c r="S490" s="10" t="s">
        <v>1221</v>
      </c>
      <c r="T490" s="25">
        <v>85705</v>
      </c>
      <c r="U490" s="11">
        <v>42040</v>
      </c>
      <c r="V490" s="25">
        <f>YEAR(Table1[[#This Row],[Order Date]])</f>
        <v>2015</v>
      </c>
      <c r="W490" s="25">
        <f>MONTH(Table1[[#This Row],[Order Date]])</f>
        <v>2</v>
      </c>
      <c r="X490" s="25">
        <f>DAY(Table1[[#This Row],[Order Date]])</f>
        <v>5</v>
      </c>
      <c r="Y490" s="11">
        <v>42041</v>
      </c>
      <c r="Z490" s="25">
        <f>DATEDIF(Table1[[#This Row],[Order Date]],Table1[[#This Row],[Ship Date]],"D")</f>
        <v>1</v>
      </c>
      <c r="AA490" s="25">
        <v>-139.28720000000001</v>
      </c>
      <c r="AB490" s="10">
        <v>4</v>
      </c>
      <c r="AC490" s="12">
        <v>277.60000000000002</v>
      </c>
      <c r="AD490" s="10" t="str">
        <f>IF(Table1[[#This Row],[Profit]]&gt;0,"Profit","loss")</f>
        <v>loss</v>
      </c>
      <c r="AE490" s="10" t="str">
        <f>_xlfn.CONCAT(Table1[[#This Row],[Customer Name]]," ",Table1[[#This Row],[Product Name]]," ",Table1[[#This Row],[Country]])</f>
        <v>Samantha Koch Space Solutions Commercial Steel Shelving United States</v>
      </c>
      <c r="AF490" s="10" t="str">
        <f>LEFT(Table1[[#This Row],[Product Name]],4)</f>
        <v>Spac</v>
      </c>
    </row>
    <row r="491" spans="1:32" x14ac:dyDescent="0.2">
      <c r="A491" s="18">
        <v>22459</v>
      </c>
      <c r="B491" s="25">
        <v>86789</v>
      </c>
      <c r="C491" s="10" t="s">
        <v>56</v>
      </c>
      <c r="D491" s="36">
        <v>0.1</v>
      </c>
      <c r="E491" s="28">
        <v>5.81</v>
      </c>
      <c r="F491" s="32">
        <v>8.49</v>
      </c>
      <c r="G491" s="25">
        <v>3133</v>
      </c>
      <c r="H491" s="10" t="s">
        <v>2821</v>
      </c>
      <c r="I491" s="10" t="s">
        <v>49</v>
      </c>
      <c r="J491" s="10" t="s">
        <v>28</v>
      </c>
      <c r="K491" s="10" t="s">
        <v>29</v>
      </c>
      <c r="L491" s="10" t="s">
        <v>109</v>
      </c>
      <c r="M491" s="10" t="s">
        <v>59</v>
      </c>
      <c r="N491" s="9" t="s">
        <v>325</v>
      </c>
      <c r="O491" s="22">
        <v>0.39</v>
      </c>
      <c r="P491" s="10" t="s">
        <v>33</v>
      </c>
      <c r="Q491" s="10" t="s">
        <v>61</v>
      </c>
      <c r="R491" s="10" t="s">
        <v>178</v>
      </c>
      <c r="S491" s="10" t="s">
        <v>2822</v>
      </c>
      <c r="T491" s="25">
        <v>60540</v>
      </c>
      <c r="U491" s="11">
        <v>42020</v>
      </c>
      <c r="V491" s="25">
        <f>YEAR(Table1[[#This Row],[Order Date]])</f>
        <v>2015</v>
      </c>
      <c r="W491" s="25">
        <f>MONTH(Table1[[#This Row],[Order Date]])</f>
        <v>1</v>
      </c>
      <c r="X491" s="25">
        <f>DAY(Table1[[#This Row],[Order Date]])</f>
        <v>16</v>
      </c>
      <c r="Y491" s="11">
        <v>42021</v>
      </c>
      <c r="Z491" s="25">
        <f>DATEDIF(Table1[[#This Row],[Order Date]],Table1[[#This Row],[Ship Date]],"D")</f>
        <v>1</v>
      </c>
      <c r="AA491" s="25">
        <v>-350.43950000000001</v>
      </c>
      <c r="AB491" s="10">
        <v>12</v>
      </c>
      <c r="AC491" s="12">
        <v>64.959999999999994</v>
      </c>
      <c r="AD491" s="10" t="str">
        <f>IF(Table1[[#This Row],[Profit]]&gt;0,"Profit","loss")</f>
        <v>loss</v>
      </c>
      <c r="AE491" s="10" t="str">
        <f>_xlfn.CONCAT(Table1[[#This Row],[Customer Name]]," ",Table1[[#This Row],[Product Name]]," ",Table1[[#This Row],[Country]])</f>
        <v>Kristine Singleton Fellowes Black Plastic Comb Bindings United States</v>
      </c>
      <c r="AF491" s="10" t="str">
        <f>LEFT(Table1[[#This Row],[Product Name]],4)</f>
        <v>Fell</v>
      </c>
    </row>
    <row r="492" spans="1:32" x14ac:dyDescent="0.2">
      <c r="A492" s="18">
        <v>22460</v>
      </c>
      <c r="B492" s="25">
        <v>86789</v>
      </c>
      <c r="C492" s="10" t="s">
        <v>56</v>
      </c>
      <c r="D492" s="36">
        <v>0.03</v>
      </c>
      <c r="E492" s="28">
        <v>1.81</v>
      </c>
      <c r="F492" s="32">
        <v>0.75</v>
      </c>
      <c r="G492" s="25">
        <v>3133</v>
      </c>
      <c r="H492" s="10" t="s">
        <v>2821</v>
      </c>
      <c r="I492" s="10" t="s">
        <v>49</v>
      </c>
      <c r="J492" s="10" t="s">
        <v>28</v>
      </c>
      <c r="K492" s="10" t="s">
        <v>29</v>
      </c>
      <c r="L492" s="10" t="s">
        <v>66</v>
      </c>
      <c r="M492" s="10" t="s">
        <v>31</v>
      </c>
      <c r="N492" s="9" t="s">
        <v>2823</v>
      </c>
      <c r="O492" s="22">
        <v>0.52</v>
      </c>
      <c r="P492" s="10" t="s">
        <v>33</v>
      </c>
      <c r="Q492" s="10" t="s">
        <v>61</v>
      </c>
      <c r="R492" s="10" t="s">
        <v>178</v>
      </c>
      <c r="S492" s="10" t="s">
        <v>2822</v>
      </c>
      <c r="T492" s="25">
        <v>60540</v>
      </c>
      <c r="U492" s="11">
        <v>42020</v>
      </c>
      <c r="V492" s="25">
        <f>YEAR(Table1[[#This Row],[Order Date]])</f>
        <v>2015</v>
      </c>
      <c r="W492" s="25">
        <f>MONTH(Table1[[#This Row],[Order Date]])</f>
        <v>1</v>
      </c>
      <c r="X492" s="25">
        <f>DAY(Table1[[#This Row],[Order Date]])</f>
        <v>16</v>
      </c>
      <c r="Y492" s="11">
        <v>42021</v>
      </c>
      <c r="Z492" s="25">
        <f>DATEDIF(Table1[[#This Row],[Order Date]],Table1[[#This Row],[Ship Date]],"D")</f>
        <v>1</v>
      </c>
      <c r="AA492" s="25">
        <v>4.2027999999999999</v>
      </c>
      <c r="AB492" s="10">
        <v>10</v>
      </c>
      <c r="AC492" s="12">
        <v>19.14</v>
      </c>
      <c r="AD492" s="10" t="str">
        <f>IF(Table1[[#This Row],[Profit]]&gt;0,"Profit","loss")</f>
        <v>Profit</v>
      </c>
      <c r="AE492" s="10" t="str">
        <f>_xlfn.CONCAT(Table1[[#This Row],[Customer Name]]," ",Table1[[#This Row],[Product Name]]," ",Table1[[#This Row],[Country]])</f>
        <v>Kristine Singleton Assorted Color Push Pins United States</v>
      </c>
      <c r="AF492" s="10" t="str">
        <f>LEFT(Table1[[#This Row],[Product Name]],4)</f>
        <v>Asso</v>
      </c>
    </row>
    <row r="493" spans="1:32" ht="12.75" customHeight="1" x14ac:dyDescent="0.2">
      <c r="A493" s="18">
        <v>20483</v>
      </c>
      <c r="B493" s="25">
        <v>86790</v>
      </c>
      <c r="C493" s="10" t="s">
        <v>25</v>
      </c>
      <c r="D493" s="36">
        <v>0.1</v>
      </c>
      <c r="E493" s="28">
        <v>180.98</v>
      </c>
      <c r="F493" s="32">
        <v>26.2</v>
      </c>
      <c r="G493" s="25">
        <v>3132</v>
      </c>
      <c r="H493" s="10" t="s">
        <v>2818</v>
      </c>
      <c r="I493" s="10" t="s">
        <v>39</v>
      </c>
      <c r="J493" s="10" t="s">
        <v>28</v>
      </c>
      <c r="K493" s="10" t="s">
        <v>41</v>
      </c>
      <c r="L493" s="10" t="s">
        <v>42</v>
      </c>
      <c r="M493" s="10" t="s">
        <v>43</v>
      </c>
      <c r="N493" s="9" t="s">
        <v>241</v>
      </c>
      <c r="O493" s="22">
        <v>0.59</v>
      </c>
      <c r="P493" s="10" t="s">
        <v>33</v>
      </c>
      <c r="Q493" s="10" t="s">
        <v>61</v>
      </c>
      <c r="R493" s="10" t="s">
        <v>178</v>
      </c>
      <c r="S493" s="10" t="s">
        <v>2819</v>
      </c>
      <c r="T493" s="25">
        <v>60060</v>
      </c>
      <c r="U493" s="11">
        <v>42177</v>
      </c>
      <c r="V493" s="25">
        <f>YEAR(Table1[[#This Row],[Order Date]])</f>
        <v>2015</v>
      </c>
      <c r="W493" s="25">
        <f>MONTH(Table1[[#This Row],[Order Date]])</f>
        <v>6</v>
      </c>
      <c r="X493" s="25">
        <f>DAY(Table1[[#This Row],[Order Date]])</f>
        <v>22</v>
      </c>
      <c r="Y493" s="11">
        <v>42178</v>
      </c>
      <c r="Z493" s="25">
        <f>DATEDIF(Table1[[#This Row],[Order Date]],Table1[[#This Row],[Ship Date]],"D")</f>
        <v>1</v>
      </c>
      <c r="AA493" s="25">
        <v>-64.664000000000001</v>
      </c>
      <c r="AB493" s="10">
        <v>3</v>
      </c>
      <c r="AC493" s="12">
        <v>519.41999999999996</v>
      </c>
      <c r="AD493" s="10" t="str">
        <f>IF(Table1[[#This Row],[Profit]]&gt;0,"Profit","loss")</f>
        <v>loss</v>
      </c>
      <c r="AE493" s="10" t="str">
        <f>_xlfn.CONCAT(Table1[[#This Row],[Customer Name]]," ",Table1[[#This Row],[Product Name]]," ",Table1[[#This Row],[Country]])</f>
        <v>Anita Kang Global Ergonomic Managers Chair United States</v>
      </c>
      <c r="AF493" s="10" t="str">
        <f>LEFT(Table1[[#This Row],[Product Name]],4)</f>
        <v>Glob</v>
      </c>
    </row>
    <row r="494" spans="1:32" ht="12.75" customHeight="1" x14ac:dyDescent="0.2">
      <c r="A494" s="18">
        <v>23898</v>
      </c>
      <c r="B494" s="25">
        <v>86791</v>
      </c>
      <c r="C494" s="10" t="s">
        <v>47</v>
      </c>
      <c r="D494" s="36">
        <v>0.03</v>
      </c>
      <c r="E494" s="28">
        <v>150.88999999999999</v>
      </c>
      <c r="F494" s="32">
        <v>60.2</v>
      </c>
      <c r="G494" s="25">
        <v>3136</v>
      </c>
      <c r="H494" s="10" t="s">
        <v>2826</v>
      </c>
      <c r="I494" s="10" t="s">
        <v>39</v>
      </c>
      <c r="J494" s="10" t="s">
        <v>114</v>
      </c>
      <c r="K494" s="10" t="s">
        <v>41</v>
      </c>
      <c r="L494" s="10" t="s">
        <v>42</v>
      </c>
      <c r="M494" s="10" t="s">
        <v>43</v>
      </c>
      <c r="N494" s="9" t="s">
        <v>1186</v>
      </c>
      <c r="O494" s="22">
        <v>0.77</v>
      </c>
      <c r="P494" s="10" t="s">
        <v>33</v>
      </c>
      <c r="Q494" s="10" t="s">
        <v>53</v>
      </c>
      <c r="R494" s="10" t="s">
        <v>188</v>
      </c>
      <c r="S494" s="10" t="s">
        <v>433</v>
      </c>
      <c r="T494" s="25">
        <v>4073</v>
      </c>
      <c r="U494" s="11">
        <v>42057</v>
      </c>
      <c r="V494" s="25">
        <f>YEAR(Table1[[#This Row],[Order Date]])</f>
        <v>2015</v>
      </c>
      <c r="W494" s="25">
        <f>MONTH(Table1[[#This Row],[Order Date]])</f>
        <v>2</v>
      </c>
      <c r="X494" s="25">
        <f>DAY(Table1[[#This Row],[Order Date]])</f>
        <v>22</v>
      </c>
      <c r="Y494" s="11">
        <v>42057</v>
      </c>
      <c r="Z494" s="25">
        <f>DATEDIF(Table1[[#This Row],[Order Date]],Table1[[#This Row],[Ship Date]],"D")</f>
        <v>0</v>
      </c>
      <c r="AA494" s="25">
        <v>-677.87199999999996</v>
      </c>
      <c r="AB494" s="10">
        <v>23</v>
      </c>
      <c r="AC494" s="12">
        <v>3596.03</v>
      </c>
      <c r="AD494" s="10" t="str">
        <f>IF(Table1[[#This Row],[Profit]]&gt;0,"Profit","loss")</f>
        <v>loss</v>
      </c>
      <c r="AE494" s="10" t="str">
        <f>_xlfn.CONCAT(Table1[[#This Row],[Customer Name]]," ",Table1[[#This Row],[Product Name]]," ",Table1[[#This Row],[Country]])</f>
        <v>Lee Hancock Global Leather &amp; Oak Executive Chair, Burgundy United States</v>
      </c>
      <c r="AF494" s="10" t="str">
        <f>LEFT(Table1[[#This Row],[Product Name]],4)</f>
        <v>Glob</v>
      </c>
    </row>
    <row r="495" spans="1:32" ht="12.75" customHeight="1" x14ac:dyDescent="0.2">
      <c r="A495" s="18">
        <v>21719</v>
      </c>
      <c r="B495" s="25">
        <v>86792</v>
      </c>
      <c r="C495" s="10" t="s">
        <v>47</v>
      </c>
      <c r="D495" s="36">
        <v>0.08</v>
      </c>
      <c r="E495" s="28">
        <v>5.4</v>
      </c>
      <c r="F495" s="32">
        <v>7.78</v>
      </c>
      <c r="G495" s="25">
        <v>3133</v>
      </c>
      <c r="H495" s="10" t="s">
        <v>2821</v>
      </c>
      <c r="I495" s="10" t="s">
        <v>49</v>
      </c>
      <c r="J495" s="10" t="s">
        <v>28</v>
      </c>
      <c r="K495" s="10" t="s">
        <v>29</v>
      </c>
      <c r="L495" s="10" t="s">
        <v>109</v>
      </c>
      <c r="M495" s="10" t="s">
        <v>59</v>
      </c>
      <c r="N495" s="9" t="s">
        <v>310</v>
      </c>
      <c r="O495" s="22">
        <v>0.37</v>
      </c>
      <c r="P495" s="10" t="s">
        <v>33</v>
      </c>
      <c r="Q495" s="10" t="s">
        <v>61</v>
      </c>
      <c r="R495" s="10" t="s">
        <v>178</v>
      </c>
      <c r="S495" s="10" t="s">
        <v>2822</v>
      </c>
      <c r="T495" s="25">
        <v>60540</v>
      </c>
      <c r="U495" s="11">
        <v>42067</v>
      </c>
      <c r="V495" s="25">
        <f>YEAR(Table1[[#This Row],[Order Date]])</f>
        <v>2015</v>
      </c>
      <c r="W495" s="25">
        <f>MONTH(Table1[[#This Row],[Order Date]])</f>
        <v>3</v>
      </c>
      <c r="X495" s="25">
        <f>DAY(Table1[[#This Row],[Order Date]])</f>
        <v>4</v>
      </c>
      <c r="Y495" s="11">
        <v>42067</v>
      </c>
      <c r="Z495" s="25">
        <f>DATEDIF(Table1[[#This Row],[Order Date]],Table1[[#This Row],[Ship Date]],"D")</f>
        <v>0</v>
      </c>
      <c r="AA495" s="25">
        <v>-44.067999999999998</v>
      </c>
      <c r="AB495" s="10">
        <v>4</v>
      </c>
      <c r="AC495" s="12">
        <v>25.35</v>
      </c>
      <c r="AD495" s="10" t="str">
        <f>IF(Table1[[#This Row],[Profit]]&gt;0,"Profit","loss")</f>
        <v>loss</v>
      </c>
      <c r="AE495" s="10" t="str">
        <f>_xlfn.CONCAT(Table1[[#This Row],[Customer Name]]," ",Table1[[#This Row],[Product Name]]," ",Table1[[#This Row],[Country]])</f>
        <v>Kristine Singleton 3M Organizer Strips United States</v>
      </c>
      <c r="AF495" s="10" t="str">
        <f>LEFT(Table1[[#This Row],[Product Name]],4)</f>
        <v>3M O</v>
      </c>
    </row>
    <row r="496" spans="1:32" ht="12.75" customHeight="1" x14ac:dyDescent="0.2">
      <c r="A496" s="18">
        <v>21720</v>
      </c>
      <c r="B496" s="25">
        <v>86792</v>
      </c>
      <c r="C496" s="10" t="s">
        <v>47</v>
      </c>
      <c r="D496" s="36">
        <v>0.09</v>
      </c>
      <c r="E496" s="28">
        <v>8.4600000000000009</v>
      </c>
      <c r="F496" s="32">
        <v>8.99</v>
      </c>
      <c r="G496" s="25">
        <v>3133</v>
      </c>
      <c r="H496" s="10" t="s">
        <v>2821</v>
      </c>
      <c r="I496" s="10" t="s">
        <v>27</v>
      </c>
      <c r="J496" s="10" t="s">
        <v>28</v>
      </c>
      <c r="K496" s="10" t="s">
        <v>77</v>
      </c>
      <c r="L496" s="10" t="s">
        <v>180</v>
      </c>
      <c r="M496" s="10" t="s">
        <v>51</v>
      </c>
      <c r="N496" s="9" t="s">
        <v>2824</v>
      </c>
      <c r="O496" s="22">
        <v>0.79</v>
      </c>
      <c r="P496" s="10" t="s">
        <v>33</v>
      </c>
      <c r="Q496" s="10" t="s">
        <v>61</v>
      </c>
      <c r="R496" s="10" t="s">
        <v>178</v>
      </c>
      <c r="S496" s="10" t="s">
        <v>2822</v>
      </c>
      <c r="T496" s="25">
        <v>60540</v>
      </c>
      <c r="U496" s="11">
        <v>42067</v>
      </c>
      <c r="V496" s="25">
        <f>YEAR(Table1[[#This Row],[Order Date]])</f>
        <v>2015</v>
      </c>
      <c r="W496" s="25">
        <f>MONTH(Table1[[#This Row],[Order Date]])</f>
        <v>3</v>
      </c>
      <c r="X496" s="25">
        <f>DAY(Table1[[#This Row],[Order Date]])</f>
        <v>4</v>
      </c>
      <c r="Y496" s="11">
        <v>42070</v>
      </c>
      <c r="Z496" s="25">
        <f>DATEDIF(Table1[[#This Row],[Order Date]],Table1[[#This Row],[Ship Date]],"D")</f>
        <v>3</v>
      </c>
      <c r="AA496" s="25">
        <v>-100.51</v>
      </c>
      <c r="AB496" s="10">
        <v>5</v>
      </c>
      <c r="AC496" s="12">
        <v>45.03</v>
      </c>
      <c r="AD496" s="10" t="str">
        <f>IF(Table1[[#This Row],[Profit]]&gt;0,"Profit","loss")</f>
        <v>loss</v>
      </c>
      <c r="AE496" s="10" t="str">
        <f>_xlfn.CONCAT(Table1[[#This Row],[Customer Name]]," ",Table1[[#This Row],[Product Name]]," ",Table1[[#This Row],[Country]])</f>
        <v>Kristine Singleton Imation 3.5 IBM Diskettes, 10/Box United States</v>
      </c>
      <c r="AF496" s="10" t="str">
        <f>LEFT(Table1[[#This Row],[Product Name]],4)</f>
        <v>Imat</v>
      </c>
    </row>
    <row r="497" spans="1:32" ht="12.75" customHeight="1" x14ac:dyDescent="0.2">
      <c r="A497" s="18">
        <v>21721</v>
      </c>
      <c r="B497" s="25">
        <v>86792</v>
      </c>
      <c r="C497" s="10" t="s">
        <v>47</v>
      </c>
      <c r="D497" s="36">
        <v>0.21</v>
      </c>
      <c r="E497" s="28">
        <v>14.98</v>
      </c>
      <c r="F497" s="32">
        <v>8.99</v>
      </c>
      <c r="G497" s="25">
        <v>3133</v>
      </c>
      <c r="H497" s="10" t="s">
        <v>2821</v>
      </c>
      <c r="I497" s="10" t="s">
        <v>49</v>
      </c>
      <c r="J497" s="10" t="s">
        <v>28</v>
      </c>
      <c r="K497" s="10" t="s">
        <v>41</v>
      </c>
      <c r="L497" s="10" t="s">
        <v>50</v>
      </c>
      <c r="M497" s="10" t="s">
        <v>51</v>
      </c>
      <c r="N497" s="9" t="s">
        <v>2598</v>
      </c>
      <c r="O497" s="22">
        <v>0.39</v>
      </c>
      <c r="P497" s="10" t="s">
        <v>33</v>
      </c>
      <c r="Q497" s="10" t="s">
        <v>61</v>
      </c>
      <c r="R497" s="10" t="s">
        <v>178</v>
      </c>
      <c r="S497" s="10" t="s">
        <v>2822</v>
      </c>
      <c r="T497" s="25">
        <v>60540</v>
      </c>
      <c r="U497" s="11">
        <v>42067</v>
      </c>
      <c r="V497" s="25">
        <f>YEAR(Table1[[#This Row],[Order Date]])</f>
        <v>2015</v>
      </c>
      <c r="W497" s="25">
        <f>MONTH(Table1[[#This Row],[Order Date]])</f>
        <v>3</v>
      </c>
      <c r="X497" s="25">
        <f>DAY(Table1[[#This Row],[Order Date]])</f>
        <v>4</v>
      </c>
      <c r="Y497" s="11">
        <v>42068</v>
      </c>
      <c r="Z497" s="25">
        <f>DATEDIF(Table1[[#This Row],[Order Date]],Table1[[#This Row],[Ship Date]],"D")</f>
        <v>1</v>
      </c>
      <c r="AA497" s="25">
        <v>-17.75</v>
      </c>
      <c r="AB497" s="10">
        <v>10</v>
      </c>
      <c r="AC497" s="12">
        <v>153.87</v>
      </c>
      <c r="AD497" s="10" t="str">
        <f>IF(Table1[[#This Row],[Profit]]&gt;0,"Profit","loss")</f>
        <v>loss</v>
      </c>
      <c r="AE497" s="10" t="str">
        <f>_xlfn.CONCAT(Table1[[#This Row],[Customer Name]]," ",Table1[[#This Row],[Product Name]]," ",Table1[[#This Row],[Country]])</f>
        <v>Kristine Singleton GE 4 Foot Flourescent Tube, 40 Watt United States</v>
      </c>
      <c r="AF497" s="10" t="str">
        <f>LEFT(Table1[[#This Row],[Product Name]],4)</f>
        <v>GE 4</v>
      </c>
    </row>
    <row r="498" spans="1:32" ht="12.75" customHeight="1" x14ac:dyDescent="0.2">
      <c r="A498" s="18">
        <v>21722</v>
      </c>
      <c r="B498" s="25">
        <v>86792</v>
      </c>
      <c r="C498" s="10" t="s">
        <v>47</v>
      </c>
      <c r="D498" s="36">
        <v>0.04</v>
      </c>
      <c r="E498" s="28">
        <v>155.99</v>
      </c>
      <c r="F498" s="32">
        <v>8.08</v>
      </c>
      <c r="G498" s="25">
        <v>3133</v>
      </c>
      <c r="H498" s="10" t="s">
        <v>2821</v>
      </c>
      <c r="I498" s="10" t="s">
        <v>49</v>
      </c>
      <c r="J498" s="10" t="s">
        <v>28</v>
      </c>
      <c r="K498" s="10" t="s">
        <v>77</v>
      </c>
      <c r="L498" s="10" t="s">
        <v>78</v>
      </c>
      <c r="M498" s="10" t="s">
        <v>59</v>
      </c>
      <c r="N498" s="9" t="s">
        <v>2825</v>
      </c>
      <c r="O498" s="22">
        <v>0.6</v>
      </c>
      <c r="P498" s="10" t="s">
        <v>33</v>
      </c>
      <c r="Q498" s="10" t="s">
        <v>61</v>
      </c>
      <c r="R498" s="10" t="s">
        <v>178</v>
      </c>
      <c r="S498" s="10" t="s">
        <v>2822</v>
      </c>
      <c r="T498" s="25">
        <v>60540</v>
      </c>
      <c r="U498" s="11">
        <v>42067</v>
      </c>
      <c r="V498" s="25">
        <f>YEAR(Table1[[#This Row],[Order Date]])</f>
        <v>2015</v>
      </c>
      <c r="W498" s="25">
        <f>MONTH(Table1[[#This Row],[Order Date]])</f>
        <v>3</v>
      </c>
      <c r="X498" s="25">
        <f>DAY(Table1[[#This Row],[Order Date]])</f>
        <v>4</v>
      </c>
      <c r="Y498" s="11">
        <v>42068</v>
      </c>
      <c r="Z498" s="25">
        <f>DATEDIF(Table1[[#This Row],[Order Date]],Table1[[#This Row],[Ship Date]],"D")</f>
        <v>1</v>
      </c>
      <c r="AA498" s="25">
        <v>1374.9480000000001</v>
      </c>
      <c r="AB498" s="10">
        <v>22</v>
      </c>
      <c r="AC498" s="12">
        <v>2800.33</v>
      </c>
      <c r="AD498" s="10" t="str">
        <f>IF(Table1[[#This Row],[Profit]]&gt;0,"Profit","loss")</f>
        <v>Profit</v>
      </c>
      <c r="AE498" s="10" t="str">
        <f>_xlfn.CONCAT(Table1[[#This Row],[Customer Name]]," ",Table1[[#This Row],[Product Name]]," ",Table1[[#This Row],[Country]])</f>
        <v>Kristine Singleton 300 Series Non-Flip United States</v>
      </c>
      <c r="AF498" s="10" t="str">
        <f>LEFT(Table1[[#This Row],[Product Name]],4)</f>
        <v xml:space="preserve">300 </v>
      </c>
    </row>
    <row r="499" spans="1:32" ht="12.75" customHeight="1" x14ac:dyDescent="0.2">
      <c r="A499" s="18">
        <v>23427</v>
      </c>
      <c r="B499" s="25">
        <v>86793</v>
      </c>
      <c r="C499" s="10" t="s">
        <v>47</v>
      </c>
      <c r="D499" s="36">
        <v>0.09</v>
      </c>
      <c r="E499" s="28">
        <v>280.98</v>
      </c>
      <c r="F499" s="32">
        <v>57</v>
      </c>
      <c r="G499" s="25">
        <v>3139</v>
      </c>
      <c r="H499" s="10" t="s">
        <v>2831</v>
      </c>
      <c r="I499" s="10" t="s">
        <v>39</v>
      </c>
      <c r="J499" s="10" t="s">
        <v>40</v>
      </c>
      <c r="K499" s="10" t="s">
        <v>41</v>
      </c>
      <c r="L499" s="10" t="s">
        <v>42</v>
      </c>
      <c r="M499" s="10" t="s">
        <v>43</v>
      </c>
      <c r="N499" s="9" t="s">
        <v>670</v>
      </c>
      <c r="O499" s="22">
        <v>0.78</v>
      </c>
      <c r="P499" s="10" t="s">
        <v>33</v>
      </c>
      <c r="Q499" s="10" t="s">
        <v>53</v>
      </c>
      <c r="R499" s="10" t="s">
        <v>54</v>
      </c>
      <c r="S499" s="10" t="s">
        <v>868</v>
      </c>
      <c r="T499" s="25">
        <v>7016</v>
      </c>
      <c r="U499" s="11">
        <v>42126</v>
      </c>
      <c r="V499" s="25">
        <f>YEAR(Table1[[#This Row],[Order Date]])</f>
        <v>2015</v>
      </c>
      <c r="W499" s="25">
        <f>MONTH(Table1[[#This Row],[Order Date]])</f>
        <v>5</v>
      </c>
      <c r="X499" s="25">
        <f>DAY(Table1[[#This Row],[Order Date]])</f>
        <v>2</v>
      </c>
      <c r="Y499" s="11">
        <v>42129</v>
      </c>
      <c r="Z499" s="25">
        <f>DATEDIF(Table1[[#This Row],[Order Date]],Table1[[#This Row],[Ship Date]],"D")</f>
        <v>3</v>
      </c>
      <c r="AA499" s="25">
        <v>252.48800000000028</v>
      </c>
      <c r="AB499" s="10">
        <v>31</v>
      </c>
      <c r="AC499" s="12">
        <v>7974.21</v>
      </c>
      <c r="AD499" s="10" t="str">
        <f>IF(Table1[[#This Row],[Profit]]&gt;0,"Profit","loss")</f>
        <v>Profit</v>
      </c>
      <c r="AE499" s="10" t="str">
        <f>_xlfn.CONCAT(Table1[[#This Row],[Customer Name]]," ",Table1[[#This Row],[Product Name]]," ",Table1[[#This Row],[Country]])</f>
        <v>David Powell Hon 2090 “Pillow Soft” Series Mid Back Swivel/Tilt Chairs United States</v>
      </c>
      <c r="AF499" s="10" t="str">
        <f>LEFT(Table1[[#This Row],[Product Name]],4)</f>
        <v xml:space="preserve">Hon </v>
      </c>
    </row>
    <row r="500" spans="1:32" ht="12.75" customHeight="1" x14ac:dyDescent="0.2">
      <c r="A500" s="18">
        <v>19258</v>
      </c>
      <c r="B500" s="25">
        <v>86794</v>
      </c>
      <c r="C500" s="10" t="s">
        <v>56</v>
      </c>
      <c r="D500" s="36">
        <v>0.04</v>
      </c>
      <c r="E500" s="28">
        <v>62.05</v>
      </c>
      <c r="F500" s="32">
        <v>3.99</v>
      </c>
      <c r="G500" s="25">
        <v>3132</v>
      </c>
      <c r="H500" s="10" t="s">
        <v>2818</v>
      </c>
      <c r="I500" s="10" t="s">
        <v>49</v>
      </c>
      <c r="J500" s="10" t="s">
        <v>28</v>
      </c>
      <c r="K500" s="10" t="s">
        <v>29</v>
      </c>
      <c r="L500" s="10" t="s">
        <v>257</v>
      </c>
      <c r="M500" s="10" t="s">
        <v>59</v>
      </c>
      <c r="N500" s="9" t="s">
        <v>2820</v>
      </c>
      <c r="O500" s="22">
        <v>0.55000000000000004</v>
      </c>
      <c r="P500" s="10" t="s">
        <v>33</v>
      </c>
      <c r="Q500" s="10" t="s">
        <v>61</v>
      </c>
      <c r="R500" s="10" t="s">
        <v>178</v>
      </c>
      <c r="S500" s="10" t="s">
        <v>2819</v>
      </c>
      <c r="T500" s="25">
        <v>60060</v>
      </c>
      <c r="U500" s="11">
        <v>42141</v>
      </c>
      <c r="V500" s="25">
        <f>YEAR(Table1[[#This Row],[Order Date]])</f>
        <v>2015</v>
      </c>
      <c r="W500" s="25">
        <f>MONTH(Table1[[#This Row],[Order Date]])</f>
        <v>5</v>
      </c>
      <c r="X500" s="25">
        <f>DAY(Table1[[#This Row],[Order Date]])</f>
        <v>17</v>
      </c>
      <c r="Y500" s="11">
        <v>42142</v>
      </c>
      <c r="Z500" s="25">
        <f>DATEDIF(Table1[[#This Row],[Order Date]],Table1[[#This Row],[Ship Date]],"D")</f>
        <v>1</v>
      </c>
      <c r="AA500" s="25">
        <v>1644.0767999999998</v>
      </c>
      <c r="AB500" s="10">
        <v>40</v>
      </c>
      <c r="AC500" s="12">
        <v>2382.7199999999998</v>
      </c>
      <c r="AD500" s="10" t="str">
        <f>IF(Table1[[#This Row],[Profit]]&gt;0,"Profit","loss")</f>
        <v>Profit</v>
      </c>
      <c r="AE500" s="10" t="str">
        <f>_xlfn.CONCAT(Table1[[#This Row],[Customer Name]]," ",Table1[[#This Row],[Product Name]]," ",Table1[[#This Row],[Country]])</f>
        <v>Anita Kang Acco Smartsocket™ Table Surge Protector, 6 Color-Coded Adapter Outlets United States</v>
      </c>
      <c r="AF500" s="10" t="str">
        <f>LEFT(Table1[[#This Row],[Product Name]],4)</f>
        <v>Acco</v>
      </c>
    </row>
    <row r="501" spans="1:32" ht="12.75" customHeight="1" x14ac:dyDescent="0.2">
      <c r="A501" s="18">
        <v>24691</v>
      </c>
      <c r="B501" s="25">
        <v>86795</v>
      </c>
      <c r="C501" s="10" t="s">
        <v>37</v>
      </c>
      <c r="D501" s="36">
        <v>0.09</v>
      </c>
      <c r="E501" s="28">
        <v>304.99</v>
      </c>
      <c r="F501" s="32">
        <v>19.989999999999998</v>
      </c>
      <c r="G501" s="25">
        <v>3137</v>
      </c>
      <c r="H501" s="10" t="s">
        <v>2827</v>
      </c>
      <c r="I501" s="10" t="s">
        <v>49</v>
      </c>
      <c r="J501" s="10" t="s">
        <v>28</v>
      </c>
      <c r="K501" s="10" t="s">
        <v>29</v>
      </c>
      <c r="L501" s="10" t="s">
        <v>109</v>
      </c>
      <c r="M501" s="10" t="s">
        <v>59</v>
      </c>
      <c r="N501" s="9" t="s">
        <v>2625</v>
      </c>
      <c r="O501" s="22">
        <v>0.4</v>
      </c>
      <c r="P501" s="10" t="s">
        <v>33</v>
      </c>
      <c r="Q501" s="10" t="s">
        <v>53</v>
      </c>
      <c r="R501" s="10" t="s">
        <v>197</v>
      </c>
      <c r="S501" s="10" t="s">
        <v>2828</v>
      </c>
      <c r="T501" s="25">
        <v>3246</v>
      </c>
      <c r="U501" s="11">
        <v>42163</v>
      </c>
      <c r="V501" s="25">
        <f>YEAR(Table1[[#This Row],[Order Date]])</f>
        <v>2015</v>
      </c>
      <c r="W501" s="25">
        <f>MONTH(Table1[[#This Row],[Order Date]])</f>
        <v>6</v>
      </c>
      <c r="X501" s="25">
        <f>DAY(Table1[[#This Row],[Order Date]])</f>
        <v>8</v>
      </c>
      <c r="Y501" s="11">
        <v>42164</v>
      </c>
      <c r="Z501" s="25">
        <f>DATEDIF(Table1[[#This Row],[Order Date]],Table1[[#This Row],[Ship Date]],"D")</f>
        <v>1</v>
      </c>
      <c r="AA501" s="25">
        <v>1623.9494999999999</v>
      </c>
      <c r="AB501" s="10">
        <v>8</v>
      </c>
      <c r="AC501" s="12">
        <v>2353.5500000000002</v>
      </c>
      <c r="AD501" s="10" t="str">
        <f>IF(Table1[[#This Row],[Profit]]&gt;0,"Profit","loss")</f>
        <v>Profit</v>
      </c>
      <c r="AE501" s="10" t="str">
        <f>_xlfn.CONCAT(Table1[[#This Row],[Customer Name]]," ",Table1[[#This Row],[Product Name]]," ",Table1[[#This Row],[Country]])</f>
        <v>Alison Sharp Ibico Hi-Tech Manual Binding System United States</v>
      </c>
      <c r="AF501" s="10" t="str">
        <f>LEFT(Table1[[#This Row],[Product Name]],4)</f>
        <v>Ibic</v>
      </c>
    </row>
    <row r="502" spans="1:32" ht="12.75" customHeight="1" x14ac:dyDescent="0.2">
      <c r="A502" s="18">
        <v>23706</v>
      </c>
      <c r="B502" s="25">
        <v>86796</v>
      </c>
      <c r="C502" s="10" t="s">
        <v>37</v>
      </c>
      <c r="D502" s="36">
        <v>0.05</v>
      </c>
      <c r="E502" s="28">
        <v>4.0599999999999996</v>
      </c>
      <c r="F502" s="32">
        <v>6.89</v>
      </c>
      <c r="G502" s="25">
        <v>3138</v>
      </c>
      <c r="H502" s="10" t="s">
        <v>2829</v>
      </c>
      <c r="I502" s="10" t="s">
        <v>27</v>
      </c>
      <c r="J502" s="10" t="s">
        <v>28</v>
      </c>
      <c r="K502" s="10" t="s">
        <v>29</v>
      </c>
      <c r="L502" s="10" t="s">
        <v>257</v>
      </c>
      <c r="M502" s="10" t="s">
        <v>59</v>
      </c>
      <c r="N502" s="9" t="s">
        <v>910</v>
      </c>
      <c r="O502" s="22">
        <v>0.6</v>
      </c>
      <c r="P502" s="10" t="s">
        <v>33</v>
      </c>
      <c r="Q502" s="10" t="s">
        <v>53</v>
      </c>
      <c r="R502" s="10" t="s">
        <v>197</v>
      </c>
      <c r="S502" s="10" t="s">
        <v>2830</v>
      </c>
      <c r="T502" s="25">
        <v>3053</v>
      </c>
      <c r="U502" s="11">
        <v>42174</v>
      </c>
      <c r="V502" s="25">
        <f>YEAR(Table1[[#This Row],[Order Date]])</f>
        <v>2015</v>
      </c>
      <c r="W502" s="25">
        <f>MONTH(Table1[[#This Row],[Order Date]])</f>
        <v>6</v>
      </c>
      <c r="X502" s="25">
        <f>DAY(Table1[[#This Row],[Order Date]])</f>
        <v>19</v>
      </c>
      <c r="Y502" s="11">
        <v>42176</v>
      </c>
      <c r="Z502" s="25">
        <f>DATEDIF(Table1[[#This Row],[Order Date]],Table1[[#This Row],[Ship Date]],"D")</f>
        <v>2</v>
      </c>
      <c r="AA502" s="25">
        <v>-122.83499999999999</v>
      </c>
      <c r="AB502" s="10">
        <v>22</v>
      </c>
      <c r="AC502" s="12">
        <v>92.57</v>
      </c>
      <c r="AD502" s="10" t="str">
        <f>IF(Table1[[#This Row],[Profit]]&gt;0,"Profit","loss")</f>
        <v>loss</v>
      </c>
      <c r="AE502" s="10" t="str">
        <f>_xlfn.CONCAT(Table1[[#This Row],[Customer Name]]," ",Table1[[#This Row],[Product Name]]," ",Table1[[#This Row],[Country]])</f>
        <v>Herbert Donnelly Swanson Eureka Disposable Bags for Sanitaire® Vibra Groomer I® Upright Vac United States</v>
      </c>
      <c r="AF502" s="10" t="str">
        <f>LEFT(Table1[[#This Row],[Product Name]],4)</f>
        <v>Eure</v>
      </c>
    </row>
    <row r="503" spans="1:32" ht="12.75" customHeight="1" x14ac:dyDescent="0.2">
      <c r="A503" s="18">
        <v>19269</v>
      </c>
      <c r="B503" s="25">
        <v>86812</v>
      </c>
      <c r="C503" s="10" t="s">
        <v>25</v>
      </c>
      <c r="D503" s="36">
        <v>0.04</v>
      </c>
      <c r="E503" s="28">
        <v>11.34</v>
      </c>
      <c r="F503" s="32">
        <v>5.01</v>
      </c>
      <c r="G503" s="25">
        <v>1526</v>
      </c>
      <c r="H503" s="10" t="s">
        <v>1552</v>
      </c>
      <c r="I503" s="10" t="s">
        <v>49</v>
      </c>
      <c r="J503" s="10" t="s">
        <v>40</v>
      </c>
      <c r="K503" s="10" t="s">
        <v>29</v>
      </c>
      <c r="L503" s="10" t="s">
        <v>93</v>
      </c>
      <c r="M503" s="10" t="s">
        <v>59</v>
      </c>
      <c r="N503" s="9" t="s">
        <v>576</v>
      </c>
      <c r="O503" s="22">
        <v>0.36</v>
      </c>
      <c r="P503" s="10" t="s">
        <v>33</v>
      </c>
      <c r="Q503" s="10" t="s">
        <v>136</v>
      </c>
      <c r="R503" s="10" t="s">
        <v>1278</v>
      </c>
      <c r="S503" s="10" t="s">
        <v>1553</v>
      </c>
      <c r="T503" s="25">
        <v>35211</v>
      </c>
      <c r="U503" s="11">
        <v>42045</v>
      </c>
      <c r="V503" s="25">
        <f>YEAR(Table1[[#This Row],[Order Date]])</f>
        <v>2015</v>
      </c>
      <c r="W503" s="25">
        <f>MONTH(Table1[[#This Row],[Order Date]])</f>
        <v>2</v>
      </c>
      <c r="X503" s="25">
        <f>DAY(Table1[[#This Row],[Order Date]])</f>
        <v>10</v>
      </c>
      <c r="Y503" s="11">
        <v>42046</v>
      </c>
      <c r="Z503" s="25">
        <f>DATEDIF(Table1[[#This Row],[Order Date]],Table1[[#This Row],[Ship Date]],"D")</f>
        <v>1</v>
      </c>
      <c r="AA503" s="25">
        <v>-189.22399999999999</v>
      </c>
      <c r="AB503" s="10">
        <v>10</v>
      </c>
      <c r="AC503" s="12">
        <v>115.53</v>
      </c>
      <c r="AD503" s="10" t="str">
        <f>IF(Table1[[#This Row],[Profit]]&gt;0,"Profit","loss")</f>
        <v>loss</v>
      </c>
      <c r="AE503" s="10" t="str">
        <f>_xlfn.CONCAT(Table1[[#This Row],[Customer Name]]," ",Table1[[#This Row],[Product Name]]," ",Table1[[#This Row],[Country]])</f>
        <v>Larry Hall Xerox 188 United States</v>
      </c>
      <c r="AF503" s="10" t="str">
        <f>LEFT(Table1[[#This Row],[Product Name]],4)</f>
        <v>Xero</v>
      </c>
    </row>
    <row r="504" spans="1:32" ht="12.75" customHeight="1" x14ac:dyDescent="0.2">
      <c r="A504" s="18">
        <v>24974</v>
      </c>
      <c r="B504" s="25">
        <v>86813</v>
      </c>
      <c r="C504" s="10" t="s">
        <v>47</v>
      </c>
      <c r="D504" s="36">
        <v>0.03</v>
      </c>
      <c r="E504" s="28">
        <v>30.98</v>
      </c>
      <c r="F504" s="32">
        <v>8.99</v>
      </c>
      <c r="G504" s="25">
        <v>1527</v>
      </c>
      <c r="H504" s="10" t="s">
        <v>1554</v>
      </c>
      <c r="I504" s="10" t="s">
        <v>27</v>
      </c>
      <c r="J504" s="10" t="s">
        <v>58</v>
      </c>
      <c r="K504" s="10" t="s">
        <v>29</v>
      </c>
      <c r="L504" s="10" t="s">
        <v>30</v>
      </c>
      <c r="M504" s="10" t="s">
        <v>51</v>
      </c>
      <c r="N504" s="9" t="s">
        <v>1555</v>
      </c>
      <c r="O504" s="22">
        <v>0.57999999999999996</v>
      </c>
      <c r="P504" s="10" t="s">
        <v>33</v>
      </c>
      <c r="Q504" s="10" t="s">
        <v>136</v>
      </c>
      <c r="R504" s="10" t="s">
        <v>1278</v>
      </c>
      <c r="S504" s="10" t="s">
        <v>1556</v>
      </c>
      <c r="T504" s="25">
        <v>35601</v>
      </c>
      <c r="U504" s="11">
        <v>42013</v>
      </c>
      <c r="V504" s="25">
        <f>YEAR(Table1[[#This Row],[Order Date]])</f>
        <v>2015</v>
      </c>
      <c r="W504" s="25">
        <f>MONTH(Table1[[#This Row],[Order Date]])</f>
        <v>1</v>
      </c>
      <c r="X504" s="25">
        <f>DAY(Table1[[#This Row],[Order Date]])</f>
        <v>9</v>
      </c>
      <c r="Y504" s="11">
        <v>42015</v>
      </c>
      <c r="Z504" s="25">
        <f>DATEDIF(Table1[[#This Row],[Order Date]],Table1[[#This Row],[Ship Date]],"D")</f>
        <v>2</v>
      </c>
      <c r="AA504" s="25">
        <v>0.50999999999999868</v>
      </c>
      <c r="AB504" s="10">
        <v>5</v>
      </c>
      <c r="AC504" s="12">
        <v>162.38999999999999</v>
      </c>
      <c r="AD504" s="10" t="str">
        <f>IF(Table1[[#This Row],[Profit]]&gt;0,"Profit","loss")</f>
        <v>Profit</v>
      </c>
      <c r="AE504" s="10" t="str">
        <f>_xlfn.CONCAT(Table1[[#This Row],[Customer Name]]," ",Table1[[#This Row],[Product Name]]," ",Table1[[#This Row],[Country]])</f>
        <v>Neil Parker Boston School Pro Electric Pencil Sharpener, 1670 United States</v>
      </c>
      <c r="AF504" s="10" t="str">
        <f>LEFT(Table1[[#This Row],[Product Name]],4)</f>
        <v>Bost</v>
      </c>
    </row>
    <row r="505" spans="1:32" ht="12.75" customHeight="1" x14ac:dyDescent="0.2">
      <c r="A505" s="18">
        <v>24975</v>
      </c>
      <c r="B505" s="25">
        <v>86813</v>
      </c>
      <c r="C505" s="10" t="s">
        <v>47</v>
      </c>
      <c r="D505" s="36">
        <v>0.01</v>
      </c>
      <c r="E505" s="28">
        <v>525.98</v>
      </c>
      <c r="F505" s="32">
        <v>19.989999999999998</v>
      </c>
      <c r="G505" s="25">
        <v>1528</v>
      </c>
      <c r="H505" s="10" t="s">
        <v>1557</v>
      </c>
      <c r="I505" s="10" t="s">
        <v>49</v>
      </c>
      <c r="J505" s="10" t="s">
        <v>58</v>
      </c>
      <c r="K505" s="10" t="s">
        <v>29</v>
      </c>
      <c r="L505" s="10" t="s">
        <v>109</v>
      </c>
      <c r="M505" s="10" t="s">
        <v>59</v>
      </c>
      <c r="N505" s="9" t="s">
        <v>1558</v>
      </c>
      <c r="O505" s="22">
        <v>0.37</v>
      </c>
      <c r="P505" s="10" t="s">
        <v>33</v>
      </c>
      <c r="Q505" s="10" t="s">
        <v>136</v>
      </c>
      <c r="R505" s="10" t="s">
        <v>322</v>
      </c>
      <c r="S505" s="10" t="s">
        <v>1559</v>
      </c>
      <c r="T505" s="25">
        <v>27288</v>
      </c>
      <c r="U505" s="11">
        <v>42013</v>
      </c>
      <c r="V505" s="25">
        <f>YEAR(Table1[[#This Row],[Order Date]])</f>
        <v>2015</v>
      </c>
      <c r="W505" s="25">
        <f>MONTH(Table1[[#This Row],[Order Date]])</f>
        <v>1</v>
      </c>
      <c r="X505" s="25">
        <f>DAY(Table1[[#This Row],[Order Date]])</f>
        <v>9</v>
      </c>
      <c r="Y505" s="11">
        <v>42015</v>
      </c>
      <c r="Z505" s="25">
        <f>DATEDIF(Table1[[#This Row],[Order Date]],Table1[[#This Row],[Ship Date]],"D")</f>
        <v>2</v>
      </c>
      <c r="AA505" s="25">
        <v>-161.92400000000001</v>
      </c>
      <c r="AB505" s="10">
        <v>9</v>
      </c>
      <c r="AC505" s="12">
        <v>4920.8100000000004</v>
      </c>
      <c r="AD505" s="10" t="str">
        <f>IF(Table1[[#This Row],[Profit]]&gt;0,"Profit","loss")</f>
        <v>loss</v>
      </c>
      <c r="AE505" s="10" t="str">
        <f>_xlfn.CONCAT(Table1[[#This Row],[Customer Name]]," ",Table1[[#This Row],[Product Name]]," ",Table1[[#This Row],[Country]])</f>
        <v>Brad Stark GBC DocuBind 300 Electric Binding Machine United States</v>
      </c>
      <c r="AF505" s="10" t="str">
        <f>LEFT(Table1[[#This Row],[Product Name]],4)</f>
        <v xml:space="preserve">GBC </v>
      </c>
    </row>
    <row r="506" spans="1:32" ht="12.75" customHeight="1" x14ac:dyDescent="0.2">
      <c r="A506" s="18">
        <v>22253</v>
      </c>
      <c r="B506" s="25">
        <v>86814</v>
      </c>
      <c r="C506" s="10" t="s">
        <v>106</v>
      </c>
      <c r="D506" s="36">
        <v>0.03</v>
      </c>
      <c r="E506" s="28">
        <v>65.989999999999995</v>
      </c>
      <c r="F506" s="32">
        <v>5.26</v>
      </c>
      <c r="G506" s="25">
        <v>1527</v>
      </c>
      <c r="H506" s="10" t="s">
        <v>1554</v>
      </c>
      <c r="I506" s="10" t="s">
        <v>49</v>
      </c>
      <c r="J506" s="10" t="s">
        <v>40</v>
      </c>
      <c r="K506" s="10" t="s">
        <v>77</v>
      </c>
      <c r="L506" s="10" t="s">
        <v>78</v>
      </c>
      <c r="M506" s="10" t="s">
        <v>59</v>
      </c>
      <c r="N506" s="9" t="s">
        <v>493</v>
      </c>
      <c r="O506" s="22">
        <v>0.56000000000000005</v>
      </c>
      <c r="P506" s="10" t="s">
        <v>33</v>
      </c>
      <c r="Q506" s="10" t="s">
        <v>136</v>
      </c>
      <c r="R506" s="10" t="s">
        <v>1278</v>
      </c>
      <c r="S506" s="10" t="s">
        <v>1556</v>
      </c>
      <c r="T506" s="25">
        <v>35601</v>
      </c>
      <c r="U506" s="11">
        <v>42093</v>
      </c>
      <c r="V506" s="25">
        <f>YEAR(Table1[[#This Row],[Order Date]])</f>
        <v>2015</v>
      </c>
      <c r="W506" s="25">
        <f>MONTH(Table1[[#This Row],[Order Date]])</f>
        <v>3</v>
      </c>
      <c r="X506" s="25">
        <f>DAY(Table1[[#This Row],[Order Date]])</f>
        <v>30</v>
      </c>
      <c r="Y506" s="11">
        <v>42103</v>
      </c>
      <c r="Z506" s="25">
        <f>DATEDIF(Table1[[#This Row],[Order Date]],Table1[[#This Row],[Ship Date]],"D")</f>
        <v>10</v>
      </c>
      <c r="AA506" s="25">
        <v>-52.248000000000005</v>
      </c>
      <c r="AB506" s="10">
        <v>23</v>
      </c>
      <c r="AC506" s="12">
        <v>1316.03</v>
      </c>
      <c r="AD506" s="10" t="str">
        <f>IF(Table1[[#This Row],[Profit]]&gt;0,"Profit","loss")</f>
        <v>loss</v>
      </c>
      <c r="AE506" s="10" t="str">
        <f>_xlfn.CONCAT(Table1[[#This Row],[Customer Name]]," ",Table1[[#This Row],[Product Name]]," ",Table1[[#This Row],[Country]])</f>
        <v>Neil Parker 8860 United States</v>
      </c>
      <c r="AF506" s="10" t="str">
        <f>LEFT(Table1[[#This Row],[Product Name]],4)</f>
        <v>8860</v>
      </c>
    </row>
    <row r="507" spans="1:32" ht="12.75" customHeight="1" x14ac:dyDescent="0.2">
      <c r="A507" s="18">
        <v>21455</v>
      </c>
      <c r="B507" s="25">
        <v>86815</v>
      </c>
      <c r="C507" s="10" t="s">
        <v>106</v>
      </c>
      <c r="D507" s="36">
        <v>0.09</v>
      </c>
      <c r="E507" s="28">
        <v>50.98</v>
      </c>
      <c r="F507" s="32">
        <v>6.5</v>
      </c>
      <c r="G507" s="25">
        <v>1527</v>
      </c>
      <c r="H507" s="10" t="s">
        <v>1554</v>
      </c>
      <c r="I507" s="10" t="s">
        <v>49</v>
      </c>
      <c r="J507" s="10" t="s">
        <v>40</v>
      </c>
      <c r="K507" s="10" t="s">
        <v>77</v>
      </c>
      <c r="L507" s="10" t="s">
        <v>180</v>
      </c>
      <c r="M507" s="10" t="s">
        <v>59</v>
      </c>
      <c r="N507" s="9" t="s">
        <v>937</v>
      </c>
      <c r="O507" s="22">
        <v>0.73</v>
      </c>
      <c r="P507" s="10" t="s">
        <v>33</v>
      </c>
      <c r="Q507" s="10" t="s">
        <v>136</v>
      </c>
      <c r="R507" s="10" t="s">
        <v>1278</v>
      </c>
      <c r="S507" s="10" t="s">
        <v>1556</v>
      </c>
      <c r="T507" s="25">
        <v>35601</v>
      </c>
      <c r="U507" s="11">
        <v>42145</v>
      </c>
      <c r="V507" s="25">
        <f>YEAR(Table1[[#This Row],[Order Date]])</f>
        <v>2015</v>
      </c>
      <c r="W507" s="25">
        <f>MONTH(Table1[[#This Row],[Order Date]])</f>
        <v>5</v>
      </c>
      <c r="X507" s="25">
        <f>DAY(Table1[[#This Row],[Order Date]])</f>
        <v>21</v>
      </c>
      <c r="Y507" s="11">
        <v>42152</v>
      </c>
      <c r="Z507" s="25">
        <f>DATEDIF(Table1[[#This Row],[Order Date]],Table1[[#This Row],[Ship Date]],"D")</f>
        <v>7</v>
      </c>
      <c r="AA507" s="25">
        <v>70.175999999999988</v>
      </c>
      <c r="AB507" s="10">
        <v>28</v>
      </c>
      <c r="AC507" s="12">
        <v>1395.41</v>
      </c>
      <c r="AD507" s="10" t="str">
        <f>IF(Table1[[#This Row],[Profit]]&gt;0,"Profit","loss")</f>
        <v>Profit</v>
      </c>
      <c r="AE507" s="10" t="str">
        <f>_xlfn.CONCAT(Table1[[#This Row],[Customer Name]]," ",Table1[[#This Row],[Product Name]]," ",Table1[[#This Row],[Country]])</f>
        <v>Neil Parker Microsoft Natural Multimedia Keyboard United States</v>
      </c>
      <c r="AF507" s="10" t="str">
        <f>LEFT(Table1[[#This Row],[Product Name]],4)</f>
        <v>Micr</v>
      </c>
    </row>
    <row r="508" spans="1:32" ht="12.75" customHeight="1" x14ac:dyDescent="0.2">
      <c r="A508" s="18">
        <v>19810</v>
      </c>
      <c r="B508" s="25">
        <v>86826</v>
      </c>
      <c r="C508" s="10" t="s">
        <v>37</v>
      </c>
      <c r="D508" s="36">
        <v>0.05</v>
      </c>
      <c r="E508" s="28">
        <v>9.7799999999999994</v>
      </c>
      <c r="F508" s="32">
        <v>1.39</v>
      </c>
      <c r="G508" s="25">
        <v>1432</v>
      </c>
      <c r="H508" s="10" t="s">
        <v>1486</v>
      </c>
      <c r="I508" s="10" t="s">
        <v>49</v>
      </c>
      <c r="J508" s="10" t="s">
        <v>28</v>
      </c>
      <c r="K508" s="10" t="s">
        <v>29</v>
      </c>
      <c r="L508" s="10" t="s">
        <v>69</v>
      </c>
      <c r="M508" s="10" t="s">
        <v>59</v>
      </c>
      <c r="N508" s="9" t="s">
        <v>1265</v>
      </c>
      <c r="O508" s="22">
        <v>0.39</v>
      </c>
      <c r="P508" s="10" t="s">
        <v>33</v>
      </c>
      <c r="Q508" s="10" t="s">
        <v>61</v>
      </c>
      <c r="R508" s="10" t="s">
        <v>703</v>
      </c>
      <c r="S508" s="10" t="s">
        <v>1474</v>
      </c>
      <c r="T508" s="25">
        <v>46203</v>
      </c>
      <c r="U508" s="11">
        <v>42068</v>
      </c>
      <c r="V508" s="25">
        <f>YEAR(Table1[[#This Row],[Order Date]])</f>
        <v>2015</v>
      </c>
      <c r="W508" s="25">
        <f>MONTH(Table1[[#This Row],[Order Date]])</f>
        <v>3</v>
      </c>
      <c r="X508" s="25">
        <f>DAY(Table1[[#This Row],[Order Date]])</f>
        <v>5</v>
      </c>
      <c r="Y508" s="11">
        <v>42069</v>
      </c>
      <c r="Z508" s="25">
        <f>DATEDIF(Table1[[#This Row],[Order Date]],Table1[[#This Row],[Ship Date]],"D")</f>
        <v>1</v>
      </c>
      <c r="AA508" s="25">
        <v>74.278499999999994</v>
      </c>
      <c r="AB508" s="10">
        <v>11</v>
      </c>
      <c r="AC508" s="12">
        <v>107.65</v>
      </c>
      <c r="AD508" s="10" t="str">
        <f>IF(Table1[[#This Row],[Profit]]&gt;0,"Profit","loss")</f>
        <v>Profit</v>
      </c>
      <c r="AE508" s="10" t="str">
        <f>_xlfn.CONCAT(Table1[[#This Row],[Customer Name]]," ",Table1[[#This Row],[Product Name]]," ",Table1[[#This Row],[Country]])</f>
        <v>Kerry Green Staples #10 Laser &amp; Inkjet Envelopes, 4 1/8" x 9 1/2", 100/Box United States</v>
      </c>
      <c r="AF508" s="10" t="str">
        <f>LEFT(Table1[[#This Row],[Product Name]],4)</f>
        <v>Stap</v>
      </c>
    </row>
    <row r="509" spans="1:32" ht="12.75" customHeight="1" x14ac:dyDescent="0.2">
      <c r="A509" s="18">
        <v>19811</v>
      </c>
      <c r="B509" s="25">
        <v>86826</v>
      </c>
      <c r="C509" s="10" t="s">
        <v>37</v>
      </c>
      <c r="D509" s="36">
        <v>0.02</v>
      </c>
      <c r="E509" s="28">
        <v>3.28</v>
      </c>
      <c r="F509" s="32">
        <v>3.97</v>
      </c>
      <c r="G509" s="25">
        <v>1433</v>
      </c>
      <c r="H509" s="10" t="s">
        <v>1487</v>
      </c>
      <c r="I509" s="10" t="s">
        <v>27</v>
      </c>
      <c r="J509" s="10" t="s">
        <v>28</v>
      </c>
      <c r="K509" s="10" t="s">
        <v>29</v>
      </c>
      <c r="L509" s="10" t="s">
        <v>30</v>
      </c>
      <c r="M509" s="10" t="s">
        <v>31</v>
      </c>
      <c r="N509" s="9" t="s">
        <v>1009</v>
      </c>
      <c r="O509" s="22">
        <v>0.56000000000000005</v>
      </c>
      <c r="P509" s="10" t="s">
        <v>33</v>
      </c>
      <c r="Q509" s="10" t="s">
        <v>61</v>
      </c>
      <c r="R509" s="10" t="s">
        <v>703</v>
      </c>
      <c r="S509" s="10" t="s">
        <v>1488</v>
      </c>
      <c r="T509" s="25">
        <v>47130</v>
      </c>
      <c r="U509" s="11">
        <v>42068</v>
      </c>
      <c r="V509" s="25">
        <f>YEAR(Table1[[#This Row],[Order Date]])</f>
        <v>2015</v>
      </c>
      <c r="W509" s="25">
        <f>MONTH(Table1[[#This Row],[Order Date]])</f>
        <v>3</v>
      </c>
      <c r="X509" s="25">
        <f>DAY(Table1[[#This Row],[Order Date]])</f>
        <v>5</v>
      </c>
      <c r="Y509" s="11">
        <v>42069</v>
      </c>
      <c r="Z509" s="25">
        <f>DATEDIF(Table1[[#This Row],[Order Date]],Table1[[#This Row],[Ship Date]],"D")</f>
        <v>1</v>
      </c>
      <c r="AA509" s="25">
        <v>-66.349999999999994</v>
      </c>
      <c r="AB509" s="10">
        <v>7</v>
      </c>
      <c r="AC509" s="12">
        <v>25.15</v>
      </c>
      <c r="AD509" s="10" t="str">
        <f>IF(Table1[[#This Row],[Profit]]&gt;0,"Profit","loss")</f>
        <v>loss</v>
      </c>
      <c r="AE509" s="10" t="str">
        <f>_xlfn.CONCAT(Table1[[#This Row],[Customer Name]]," ",Table1[[#This Row],[Product Name]]," ",Table1[[#This Row],[Country]])</f>
        <v>Frances Jackson Newell 337 United States</v>
      </c>
      <c r="AF509" s="10" t="str">
        <f>LEFT(Table1[[#This Row],[Product Name]],4)</f>
        <v>Newe</v>
      </c>
    </row>
    <row r="510" spans="1:32" ht="12.75" customHeight="1" x14ac:dyDescent="0.2">
      <c r="A510" s="18">
        <v>18762</v>
      </c>
      <c r="B510" s="25">
        <v>86827</v>
      </c>
      <c r="C510" s="10" t="s">
        <v>106</v>
      </c>
      <c r="D510" s="36">
        <v>7.0000000000000007E-2</v>
      </c>
      <c r="E510" s="28">
        <v>10.98</v>
      </c>
      <c r="F510" s="32">
        <v>4.8</v>
      </c>
      <c r="G510" s="25">
        <v>1432</v>
      </c>
      <c r="H510" s="10" t="s">
        <v>1486</v>
      </c>
      <c r="I510" s="10" t="s">
        <v>49</v>
      </c>
      <c r="J510" s="10" t="s">
        <v>28</v>
      </c>
      <c r="K510" s="10" t="s">
        <v>29</v>
      </c>
      <c r="L510" s="10" t="s">
        <v>69</v>
      </c>
      <c r="M510" s="10" t="s">
        <v>59</v>
      </c>
      <c r="N510" s="9" t="s">
        <v>536</v>
      </c>
      <c r="O510" s="22">
        <v>0.36</v>
      </c>
      <c r="P510" s="10" t="s">
        <v>33</v>
      </c>
      <c r="Q510" s="10" t="s">
        <v>61</v>
      </c>
      <c r="R510" s="10" t="s">
        <v>703</v>
      </c>
      <c r="S510" s="10" t="s">
        <v>1474</v>
      </c>
      <c r="T510" s="25">
        <v>46203</v>
      </c>
      <c r="U510" s="11">
        <v>42175</v>
      </c>
      <c r="V510" s="25">
        <f>YEAR(Table1[[#This Row],[Order Date]])</f>
        <v>2015</v>
      </c>
      <c r="W510" s="25">
        <f>MONTH(Table1[[#This Row],[Order Date]])</f>
        <v>6</v>
      </c>
      <c r="X510" s="25">
        <f>DAY(Table1[[#This Row],[Order Date]])</f>
        <v>20</v>
      </c>
      <c r="Y510" s="11">
        <v>42182</v>
      </c>
      <c r="Z510" s="25">
        <f>DATEDIF(Table1[[#This Row],[Order Date]],Table1[[#This Row],[Ship Date]],"D")</f>
        <v>7</v>
      </c>
      <c r="AA510" s="25">
        <v>52.92</v>
      </c>
      <c r="AB510" s="10">
        <v>16</v>
      </c>
      <c r="AC510" s="12">
        <v>165.21</v>
      </c>
      <c r="AD510" s="10" t="str">
        <f>IF(Table1[[#This Row],[Profit]]&gt;0,"Profit","loss")</f>
        <v>Profit</v>
      </c>
      <c r="AE510" s="10" t="str">
        <f>_xlfn.CONCAT(Table1[[#This Row],[Customer Name]]," ",Table1[[#This Row],[Product Name]]," ",Table1[[#This Row],[Country]])</f>
        <v>Kerry Green Manila Recycled Extra-Heavyweight Clasp Envelopes, 6" x 9" United States</v>
      </c>
      <c r="AF510" s="10" t="str">
        <f>LEFT(Table1[[#This Row],[Product Name]],4)</f>
        <v>Mani</v>
      </c>
    </row>
    <row r="511" spans="1:32" ht="12.75" customHeight="1" x14ac:dyDescent="0.2">
      <c r="A511" s="18">
        <v>20124</v>
      </c>
      <c r="B511" s="25">
        <v>86828</v>
      </c>
      <c r="C511" s="10" t="s">
        <v>25</v>
      </c>
      <c r="D511" s="36">
        <v>7.0000000000000007E-2</v>
      </c>
      <c r="E511" s="28">
        <v>300.98</v>
      </c>
      <c r="F511" s="32">
        <v>64.73</v>
      </c>
      <c r="G511" s="25">
        <v>1433</v>
      </c>
      <c r="H511" s="10" t="s">
        <v>1487</v>
      </c>
      <c r="I511" s="10" t="s">
        <v>39</v>
      </c>
      <c r="J511" s="10" t="s">
        <v>28</v>
      </c>
      <c r="K511" s="10" t="s">
        <v>41</v>
      </c>
      <c r="L511" s="10" t="s">
        <v>42</v>
      </c>
      <c r="M511" s="10" t="s">
        <v>43</v>
      </c>
      <c r="N511" s="9" t="s">
        <v>1489</v>
      </c>
      <c r="O511" s="22">
        <v>0.56000000000000005</v>
      </c>
      <c r="P511" s="10" t="s">
        <v>33</v>
      </c>
      <c r="Q511" s="10" t="s">
        <v>61</v>
      </c>
      <c r="R511" s="10" t="s">
        <v>703</v>
      </c>
      <c r="S511" s="10" t="s">
        <v>1488</v>
      </c>
      <c r="T511" s="25">
        <v>47130</v>
      </c>
      <c r="U511" s="11">
        <v>42143</v>
      </c>
      <c r="V511" s="25">
        <f>YEAR(Table1[[#This Row],[Order Date]])</f>
        <v>2015</v>
      </c>
      <c r="W511" s="25">
        <f>MONTH(Table1[[#This Row],[Order Date]])</f>
        <v>5</v>
      </c>
      <c r="X511" s="25">
        <f>DAY(Table1[[#This Row],[Order Date]])</f>
        <v>19</v>
      </c>
      <c r="Y511" s="11">
        <v>42145</v>
      </c>
      <c r="Z511" s="25">
        <f>DATEDIF(Table1[[#This Row],[Order Date]],Table1[[#This Row],[Ship Date]],"D")</f>
        <v>2</v>
      </c>
      <c r="AA511" s="25">
        <v>1399.6400000000003</v>
      </c>
      <c r="AB511" s="10">
        <v>14</v>
      </c>
      <c r="AC511" s="12">
        <v>4285.5600000000004</v>
      </c>
      <c r="AD511" s="10" t="str">
        <f>IF(Table1[[#This Row],[Profit]]&gt;0,"Profit","loss")</f>
        <v>Profit</v>
      </c>
      <c r="AE511" s="10" t="str">
        <f>_xlfn.CONCAT(Table1[[#This Row],[Customer Name]]," ",Table1[[#This Row],[Product Name]]," ",Table1[[#This Row],[Country]])</f>
        <v>Frances Jackson Global Leather and Oak Executive Chair, Black United States</v>
      </c>
      <c r="AF511" s="10" t="str">
        <f>LEFT(Table1[[#This Row],[Product Name]],4)</f>
        <v>Glob</v>
      </c>
    </row>
    <row r="512" spans="1:32" ht="12.75" customHeight="1" x14ac:dyDescent="0.2">
      <c r="A512" s="18">
        <v>20125</v>
      </c>
      <c r="B512" s="25">
        <v>86828</v>
      </c>
      <c r="C512" s="10" t="s">
        <v>25</v>
      </c>
      <c r="D512" s="36">
        <v>0.01</v>
      </c>
      <c r="E512" s="28">
        <v>20.98</v>
      </c>
      <c r="F512" s="32">
        <v>45</v>
      </c>
      <c r="G512" s="25">
        <v>1433</v>
      </c>
      <c r="H512" s="10" t="s">
        <v>1487</v>
      </c>
      <c r="I512" s="10" t="s">
        <v>39</v>
      </c>
      <c r="J512" s="10" t="s">
        <v>28</v>
      </c>
      <c r="K512" s="10" t="s">
        <v>29</v>
      </c>
      <c r="L512" s="10" t="s">
        <v>141</v>
      </c>
      <c r="M512" s="10" t="s">
        <v>43</v>
      </c>
      <c r="N512" s="9" t="s">
        <v>1490</v>
      </c>
      <c r="O512" s="22">
        <v>0.61</v>
      </c>
      <c r="P512" s="10" t="s">
        <v>33</v>
      </c>
      <c r="Q512" s="10" t="s">
        <v>61</v>
      </c>
      <c r="R512" s="10" t="s">
        <v>703</v>
      </c>
      <c r="S512" s="10" t="s">
        <v>1488</v>
      </c>
      <c r="T512" s="25">
        <v>47130</v>
      </c>
      <c r="U512" s="11">
        <v>42143</v>
      </c>
      <c r="V512" s="25">
        <f>YEAR(Table1[[#This Row],[Order Date]])</f>
        <v>2015</v>
      </c>
      <c r="W512" s="25">
        <f>MONTH(Table1[[#This Row],[Order Date]])</f>
        <v>5</v>
      </c>
      <c r="X512" s="25">
        <f>DAY(Table1[[#This Row],[Order Date]])</f>
        <v>19</v>
      </c>
      <c r="Y512" s="11">
        <v>42143</v>
      </c>
      <c r="Z512" s="25">
        <f>DATEDIF(Table1[[#This Row],[Order Date]],Table1[[#This Row],[Ship Date]],"D")</f>
        <v>0</v>
      </c>
      <c r="AA512" s="25">
        <v>232.64200000000028</v>
      </c>
      <c r="AB512" s="10">
        <v>28</v>
      </c>
      <c r="AC512" s="12">
        <v>631.37</v>
      </c>
      <c r="AD512" s="10" t="str">
        <f>IF(Table1[[#This Row],[Profit]]&gt;0,"Profit","loss")</f>
        <v>Profit</v>
      </c>
      <c r="AE512" s="10" t="str">
        <f>_xlfn.CONCAT(Table1[[#This Row],[Customer Name]]," ",Table1[[#This Row],[Product Name]]," ",Table1[[#This Row],[Country]])</f>
        <v>Frances Jackson Tennsco Lockers, Sand United States</v>
      </c>
      <c r="AF512" s="10" t="str">
        <f>LEFT(Table1[[#This Row],[Product Name]],4)</f>
        <v>Tenn</v>
      </c>
    </row>
    <row r="513" spans="1:32" ht="12.75" customHeight="1" x14ac:dyDescent="0.2">
      <c r="A513" s="18">
        <v>26267</v>
      </c>
      <c r="B513" s="25">
        <v>86836</v>
      </c>
      <c r="C513" s="10" t="s">
        <v>25</v>
      </c>
      <c r="D513" s="36">
        <v>0.04</v>
      </c>
      <c r="E513" s="28">
        <v>2.98</v>
      </c>
      <c r="F513" s="32">
        <v>1.58</v>
      </c>
      <c r="G513" s="25">
        <v>16</v>
      </c>
      <c r="H513" s="10" t="s">
        <v>74</v>
      </c>
      <c r="I513" s="10" t="s">
        <v>49</v>
      </c>
      <c r="J513" s="10" t="s">
        <v>58</v>
      </c>
      <c r="K513" s="10" t="s">
        <v>29</v>
      </c>
      <c r="L513" s="10" t="s">
        <v>66</v>
      </c>
      <c r="M513" s="10" t="s">
        <v>31</v>
      </c>
      <c r="N513" s="9" t="s">
        <v>75</v>
      </c>
      <c r="O513" s="22">
        <v>0.39</v>
      </c>
      <c r="P513" s="10" t="s">
        <v>33</v>
      </c>
      <c r="Q513" s="10" t="s">
        <v>53</v>
      </c>
      <c r="R513" s="10" t="s">
        <v>71</v>
      </c>
      <c r="S513" s="10" t="s">
        <v>76</v>
      </c>
      <c r="T513" s="25">
        <v>13210</v>
      </c>
      <c r="U513" s="11">
        <v>42047</v>
      </c>
      <c r="V513" s="25">
        <f>YEAR(Table1[[#This Row],[Order Date]])</f>
        <v>2015</v>
      </c>
      <c r="W513" s="25">
        <f>MONTH(Table1[[#This Row],[Order Date]])</f>
        <v>2</v>
      </c>
      <c r="X513" s="25">
        <f>DAY(Table1[[#This Row],[Order Date]])</f>
        <v>12</v>
      </c>
      <c r="Y513" s="11">
        <v>42050</v>
      </c>
      <c r="Z513" s="25">
        <f>DATEDIF(Table1[[#This Row],[Order Date]],Table1[[#This Row],[Ship Date]],"D")</f>
        <v>3</v>
      </c>
      <c r="AA513" s="25">
        <v>2.63</v>
      </c>
      <c r="AB513" s="10">
        <v>6</v>
      </c>
      <c r="AC513" s="12">
        <v>18.8</v>
      </c>
      <c r="AD513" s="10" t="str">
        <f>IF(Table1[[#This Row],[Profit]]&gt;0,"Profit","loss")</f>
        <v>Profit</v>
      </c>
      <c r="AE513" s="10" t="str">
        <f>_xlfn.CONCAT(Table1[[#This Row],[Customer Name]]," ",Table1[[#This Row],[Product Name]]," ",Table1[[#This Row],[Country]])</f>
        <v>Sarah Ramsey Staples Gold Paper Clips United States</v>
      </c>
      <c r="AF513" s="10" t="str">
        <f>LEFT(Table1[[#This Row],[Product Name]],4)</f>
        <v>Stap</v>
      </c>
    </row>
    <row r="514" spans="1:32" ht="12.75" customHeight="1" x14ac:dyDescent="0.2">
      <c r="A514" s="18">
        <v>26268</v>
      </c>
      <c r="B514" s="25">
        <v>86836</v>
      </c>
      <c r="C514" s="10" t="s">
        <v>25</v>
      </c>
      <c r="D514" s="36">
        <v>0.05</v>
      </c>
      <c r="E514" s="28">
        <v>115.99</v>
      </c>
      <c r="F514" s="32">
        <v>2.5</v>
      </c>
      <c r="G514" s="25">
        <v>16</v>
      </c>
      <c r="H514" s="10" t="s">
        <v>74</v>
      </c>
      <c r="I514" s="10" t="s">
        <v>49</v>
      </c>
      <c r="J514" s="10" t="s">
        <v>58</v>
      </c>
      <c r="K514" s="10" t="s">
        <v>77</v>
      </c>
      <c r="L514" s="10" t="s">
        <v>78</v>
      </c>
      <c r="M514" s="10" t="s">
        <v>59</v>
      </c>
      <c r="N514" s="9" t="s">
        <v>79</v>
      </c>
      <c r="O514" s="22">
        <v>0.55000000000000004</v>
      </c>
      <c r="P514" s="10" t="s">
        <v>33</v>
      </c>
      <c r="Q514" s="10" t="s">
        <v>53</v>
      </c>
      <c r="R514" s="10" t="s">
        <v>71</v>
      </c>
      <c r="S514" s="10" t="s">
        <v>76</v>
      </c>
      <c r="T514" s="25">
        <v>13210</v>
      </c>
      <c r="U514" s="11">
        <v>42047</v>
      </c>
      <c r="V514" s="25">
        <f>YEAR(Table1[[#This Row],[Order Date]])</f>
        <v>2015</v>
      </c>
      <c r="W514" s="25">
        <f>MONTH(Table1[[#This Row],[Order Date]])</f>
        <v>2</v>
      </c>
      <c r="X514" s="25">
        <f>DAY(Table1[[#This Row],[Order Date]])</f>
        <v>12</v>
      </c>
      <c r="Y514" s="11">
        <v>42049</v>
      </c>
      <c r="Z514" s="25">
        <f>DATEDIF(Table1[[#This Row],[Order Date]],Table1[[#This Row],[Ship Date]],"D")</f>
        <v>2</v>
      </c>
      <c r="AA514" s="25">
        <v>652.73309999999992</v>
      </c>
      <c r="AB514" s="10">
        <v>10</v>
      </c>
      <c r="AC514" s="12">
        <v>945.99</v>
      </c>
      <c r="AD514" s="10" t="str">
        <f>IF(Table1[[#This Row],[Profit]]&gt;0,"Profit","loss")</f>
        <v>Profit</v>
      </c>
      <c r="AE514" s="10" t="str">
        <f>_xlfn.CONCAT(Table1[[#This Row],[Customer Name]]," ",Table1[[#This Row],[Product Name]]," ",Table1[[#This Row],[Country]])</f>
        <v>Sarah Ramsey StarTAC 7797 United States</v>
      </c>
      <c r="AF514" s="10" t="str">
        <f>LEFT(Table1[[#This Row],[Product Name]],4)</f>
        <v>Star</v>
      </c>
    </row>
    <row r="515" spans="1:32" ht="12.75" customHeight="1" x14ac:dyDescent="0.2">
      <c r="A515" s="18">
        <v>18181</v>
      </c>
      <c r="B515" s="25">
        <v>86837</v>
      </c>
      <c r="C515" s="10" t="s">
        <v>47</v>
      </c>
      <c r="D515" s="36">
        <v>0</v>
      </c>
      <c r="E515" s="28">
        <v>4.42</v>
      </c>
      <c r="F515" s="32">
        <v>4.99</v>
      </c>
      <c r="G515" s="25">
        <v>15</v>
      </c>
      <c r="H515" s="10" t="s">
        <v>68</v>
      </c>
      <c r="I515" s="10" t="s">
        <v>49</v>
      </c>
      <c r="J515" s="10" t="s">
        <v>58</v>
      </c>
      <c r="K515" s="10" t="s">
        <v>29</v>
      </c>
      <c r="L515" s="10" t="s">
        <v>69</v>
      </c>
      <c r="M515" s="10" t="s">
        <v>59</v>
      </c>
      <c r="N515" s="9" t="s">
        <v>70</v>
      </c>
      <c r="O515" s="22">
        <v>0.38</v>
      </c>
      <c r="P515" s="10" t="s">
        <v>33</v>
      </c>
      <c r="Q515" s="10" t="s">
        <v>53</v>
      </c>
      <c r="R515" s="10" t="s">
        <v>71</v>
      </c>
      <c r="S515" s="10" t="s">
        <v>72</v>
      </c>
      <c r="T515" s="25">
        <v>11787</v>
      </c>
      <c r="U515" s="11">
        <v>42102</v>
      </c>
      <c r="V515" s="25">
        <f>YEAR(Table1[[#This Row],[Order Date]])</f>
        <v>2015</v>
      </c>
      <c r="W515" s="25">
        <f>MONTH(Table1[[#This Row],[Order Date]])</f>
        <v>4</v>
      </c>
      <c r="X515" s="25">
        <f>DAY(Table1[[#This Row],[Order Date]])</f>
        <v>8</v>
      </c>
      <c r="Y515" s="11">
        <v>42103</v>
      </c>
      <c r="Z515" s="25">
        <f>DATEDIF(Table1[[#This Row],[Order Date]],Table1[[#This Row],[Ship Date]],"D")</f>
        <v>1</v>
      </c>
      <c r="AA515" s="25">
        <v>-59.82</v>
      </c>
      <c r="AB515" s="10">
        <v>7</v>
      </c>
      <c r="AC515" s="12">
        <v>33.47</v>
      </c>
      <c r="AD515" s="10" t="str">
        <f>IF(Table1[[#This Row],[Profit]]&gt;0,"Profit","loss")</f>
        <v>loss</v>
      </c>
      <c r="AE515" s="10" t="str">
        <f>_xlfn.CONCAT(Table1[[#This Row],[Customer Name]]," ",Table1[[#This Row],[Product Name]]," ",Table1[[#This Row],[Country]])</f>
        <v>Timothy Reese Grip Seal Envelopes United States</v>
      </c>
      <c r="AF515" s="10" t="str">
        <f>LEFT(Table1[[#This Row],[Product Name]],4)</f>
        <v>Grip</v>
      </c>
    </row>
    <row r="516" spans="1:32" ht="12.75" customHeight="1" x14ac:dyDescent="0.2">
      <c r="A516" s="18">
        <v>24844</v>
      </c>
      <c r="B516" s="25">
        <v>86838</v>
      </c>
      <c r="C516" s="10" t="s">
        <v>56</v>
      </c>
      <c r="D516" s="36">
        <v>0.09</v>
      </c>
      <c r="E516" s="28">
        <v>78.69</v>
      </c>
      <c r="F516" s="32">
        <v>19.989999999999998</v>
      </c>
      <c r="G516" s="25">
        <v>14</v>
      </c>
      <c r="H516" s="10" t="s">
        <v>57</v>
      </c>
      <c r="I516" s="10" t="s">
        <v>49</v>
      </c>
      <c r="J516" s="10" t="s">
        <v>58</v>
      </c>
      <c r="K516" s="10" t="s">
        <v>41</v>
      </c>
      <c r="L516" s="10" t="s">
        <v>50</v>
      </c>
      <c r="M516" s="10" t="s">
        <v>59</v>
      </c>
      <c r="N516" s="9" t="s">
        <v>60</v>
      </c>
      <c r="O516" s="22">
        <v>0.43</v>
      </c>
      <c r="P516" s="10" t="s">
        <v>33</v>
      </c>
      <c r="Q516" s="10" t="s">
        <v>61</v>
      </c>
      <c r="R516" s="10" t="s">
        <v>62</v>
      </c>
      <c r="S516" s="10" t="s">
        <v>63</v>
      </c>
      <c r="T516" s="25">
        <v>55372</v>
      </c>
      <c r="U516" s="11">
        <v>42136</v>
      </c>
      <c r="V516" s="25">
        <f>YEAR(Table1[[#This Row],[Order Date]])</f>
        <v>2015</v>
      </c>
      <c r="W516" s="25">
        <f>MONTH(Table1[[#This Row],[Order Date]])</f>
        <v>5</v>
      </c>
      <c r="X516" s="25">
        <f>DAY(Table1[[#This Row],[Order Date]])</f>
        <v>12</v>
      </c>
      <c r="Y516" s="11">
        <v>42138</v>
      </c>
      <c r="Z516" s="25">
        <f>DATEDIF(Table1[[#This Row],[Order Date]],Table1[[#This Row],[Ship Date]],"D")</f>
        <v>2</v>
      </c>
      <c r="AA516" s="25">
        <v>803.47050000000002</v>
      </c>
      <c r="AB516" s="10">
        <v>16</v>
      </c>
      <c r="AC516" s="12">
        <v>1164.45</v>
      </c>
      <c r="AD516" s="10" t="str">
        <f>IF(Table1[[#This Row],[Profit]]&gt;0,"Profit","loss")</f>
        <v>Profit</v>
      </c>
      <c r="AE516" s="10" t="str">
        <f>_xlfn.CONCAT(Table1[[#This Row],[Customer Name]]," ",Table1[[#This Row],[Product Name]]," ",Table1[[#This Row],[Country]])</f>
        <v>Gwendolyn F Tyson Howard Miller 12-3/4 Diameter Accuwave DS ™ Wall Clock United States</v>
      </c>
      <c r="AF516" s="10" t="str">
        <f>LEFT(Table1[[#This Row],[Product Name]],4)</f>
        <v>Howa</v>
      </c>
    </row>
    <row r="517" spans="1:32" ht="12.75" customHeight="1" x14ac:dyDescent="0.2">
      <c r="A517" s="18">
        <v>24846</v>
      </c>
      <c r="B517" s="25">
        <v>86838</v>
      </c>
      <c r="C517" s="10" t="s">
        <v>56</v>
      </c>
      <c r="D517" s="36">
        <v>0.08</v>
      </c>
      <c r="E517" s="28">
        <v>3.28</v>
      </c>
      <c r="F517" s="32">
        <v>2.31</v>
      </c>
      <c r="G517" s="25">
        <v>14</v>
      </c>
      <c r="H517" s="10" t="s">
        <v>57</v>
      </c>
      <c r="I517" s="10" t="s">
        <v>49</v>
      </c>
      <c r="J517" s="10" t="s">
        <v>58</v>
      </c>
      <c r="K517" s="10" t="s">
        <v>29</v>
      </c>
      <c r="L517" s="10" t="s">
        <v>30</v>
      </c>
      <c r="M517" s="10" t="s">
        <v>31</v>
      </c>
      <c r="N517" s="9" t="s">
        <v>64</v>
      </c>
      <c r="O517" s="22">
        <v>0.56000000000000005</v>
      </c>
      <c r="P517" s="10" t="s">
        <v>33</v>
      </c>
      <c r="Q517" s="10" t="s">
        <v>61</v>
      </c>
      <c r="R517" s="10" t="s">
        <v>62</v>
      </c>
      <c r="S517" s="10" t="s">
        <v>63</v>
      </c>
      <c r="T517" s="25">
        <v>55372</v>
      </c>
      <c r="U517" s="11">
        <v>42136</v>
      </c>
      <c r="V517" s="25">
        <f>YEAR(Table1[[#This Row],[Order Date]])</f>
        <v>2015</v>
      </c>
      <c r="W517" s="25">
        <f>MONTH(Table1[[#This Row],[Order Date]])</f>
        <v>5</v>
      </c>
      <c r="X517" s="25">
        <f>DAY(Table1[[#This Row],[Order Date]])</f>
        <v>12</v>
      </c>
      <c r="Y517" s="11">
        <v>42137</v>
      </c>
      <c r="Z517" s="25">
        <f>DATEDIF(Table1[[#This Row],[Order Date]],Table1[[#This Row],[Ship Date]],"D")</f>
        <v>1</v>
      </c>
      <c r="AA517" s="25">
        <v>-24.03</v>
      </c>
      <c r="AB517" s="10">
        <v>7</v>
      </c>
      <c r="AC517" s="12">
        <v>22.23</v>
      </c>
      <c r="AD517" s="10" t="str">
        <f>IF(Table1[[#This Row],[Profit]]&gt;0,"Profit","loss")</f>
        <v>loss</v>
      </c>
      <c r="AE517" s="10" t="str">
        <f>_xlfn.CONCAT(Table1[[#This Row],[Customer Name]]," ",Table1[[#This Row],[Product Name]]," ",Table1[[#This Row],[Country]])</f>
        <v>Gwendolyn F Tyson Newell 321 United States</v>
      </c>
      <c r="AF517" s="10" t="str">
        <f>LEFT(Table1[[#This Row],[Product Name]],4)</f>
        <v>Newe</v>
      </c>
    </row>
    <row r="518" spans="1:32" ht="12.75" customHeight="1" x14ac:dyDescent="0.2">
      <c r="A518" s="18">
        <v>24847</v>
      </c>
      <c r="B518" s="25">
        <v>86838</v>
      </c>
      <c r="C518" s="10" t="s">
        <v>56</v>
      </c>
      <c r="D518" s="36">
        <v>0.05</v>
      </c>
      <c r="E518" s="28">
        <v>3.28</v>
      </c>
      <c r="F518" s="32">
        <v>4.2</v>
      </c>
      <c r="G518" s="25">
        <v>14</v>
      </c>
      <c r="H518" s="10" t="s">
        <v>57</v>
      </c>
      <c r="I518" s="10" t="s">
        <v>49</v>
      </c>
      <c r="J518" s="10" t="s">
        <v>58</v>
      </c>
      <c r="K518" s="10" t="s">
        <v>29</v>
      </c>
      <c r="L518" s="10" t="s">
        <v>30</v>
      </c>
      <c r="M518" s="10" t="s">
        <v>31</v>
      </c>
      <c r="N518" s="9" t="s">
        <v>65</v>
      </c>
      <c r="O518" s="22">
        <v>0.56000000000000005</v>
      </c>
      <c r="P518" s="10" t="s">
        <v>33</v>
      </c>
      <c r="Q518" s="10" t="s">
        <v>61</v>
      </c>
      <c r="R518" s="10" t="s">
        <v>62</v>
      </c>
      <c r="S518" s="10" t="s">
        <v>63</v>
      </c>
      <c r="T518" s="25">
        <v>55372</v>
      </c>
      <c r="U518" s="11">
        <v>42136</v>
      </c>
      <c r="V518" s="25">
        <f>YEAR(Table1[[#This Row],[Order Date]])</f>
        <v>2015</v>
      </c>
      <c r="W518" s="25">
        <f>MONTH(Table1[[#This Row],[Order Date]])</f>
        <v>5</v>
      </c>
      <c r="X518" s="25">
        <f>DAY(Table1[[#This Row],[Order Date]])</f>
        <v>12</v>
      </c>
      <c r="Y518" s="11">
        <v>42137</v>
      </c>
      <c r="Z518" s="25">
        <f>DATEDIF(Table1[[#This Row],[Order Date]],Table1[[#This Row],[Ship Date]],"D")</f>
        <v>1</v>
      </c>
      <c r="AA518" s="25">
        <v>-37.03</v>
      </c>
      <c r="AB518" s="10">
        <v>4</v>
      </c>
      <c r="AC518" s="12">
        <v>13.99</v>
      </c>
      <c r="AD518" s="10" t="str">
        <f>IF(Table1[[#This Row],[Profit]]&gt;0,"Profit","loss")</f>
        <v>loss</v>
      </c>
      <c r="AE518" s="10" t="str">
        <f>_xlfn.CONCAT(Table1[[#This Row],[Customer Name]]," ",Table1[[#This Row],[Product Name]]," ",Table1[[#This Row],[Country]])</f>
        <v>Gwendolyn F Tyson Newell 351 United States</v>
      </c>
      <c r="AF518" s="10" t="str">
        <f>LEFT(Table1[[#This Row],[Product Name]],4)</f>
        <v>Newe</v>
      </c>
    </row>
    <row r="519" spans="1:32" ht="12.75" customHeight="1" x14ac:dyDescent="0.2">
      <c r="A519" s="18">
        <v>24848</v>
      </c>
      <c r="B519" s="25">
        <v>86838</v>
      </c>
      <c r="C519" s="10" t="s">
        <v>56</v>
      </c>
      <c r="D519" s="36">
        <v>0.05</v>
      </c>
      <c r="E519" s="28">
        <v>3.58</v>
      </c>
      <c r="F519" s="32">
        <v>1.63</v>
      </c>
      <c r="G519" s="25">
        <v>14</v>
      </c>
      <c r="H519" s="10" t="s">
        <v>57</v>
      </c>
      <c r="I519" s="10" t="s">
        <v>49</v>
      </c>
      <c r="J519" s="10" t="s">
        <v>58</v>
      </c>
      <c r="K519" s="10" t="s">
        <v>29</v>
      </c>
      <c r="L519" s="10" t="s">
        <v>66</v>
      </c>
      <c r="M519" s="10" t="s">
        <v>31</v>
      </c>
      <c r="N519" s="9" t="s">
        <v>67</v>
      </c>
      <c r="O519" s="22">
        <v>0.36</v>
      </c>
      <c r="P519" s="10" t="s">
        <v>33</v>
      </c>
      <c r="Q519" s="10" t="s">
        <v>61</v>
      </c>
      <c r="R519" s="10" t="s">
        <v>62</v>
      </c>
      <c r="S519" s="10" t="s">
        <v>63</v>
      </c>
      <c r="T519" s="25">
        <v>55372</v>
      </c>
      <c r="U519" s="11">
        <v>42136</v>
      </c>
      <c r="V519" s="25">
        <f>YEAR(Table1[[#This Row],[Order Date]])</f>
        <v>2015</v>
      </c>
      <c r="W519" s="25">
        <f>MONTH(Table1[[#This Row],[Order Date]])</f>
        <v>5</v>
      </c>
      <c r="X519" s="25">
        <f>DAY(Table1[[#This Row],[Order Date]])</f>
        <v>12</v>
      </c>
      <c r="Y519" s="11">
        <v>42137</v>
      </c>
      <c r="Z519" s="25">
        <f>DATEDIF(Table1[[#This Row],[Order Date]],Table1[[#This Row],[Ship Date]],"D")</f>
        <v>1</v>
      </c>
      <c r="AA519" s="25">
        <v>-0.71</v>
      </c>
      <c r="AB519" s="10">
        <v>4</v>
      </c>
      <c r="AC519" s="12">
        <v>14.26</v>
      </c>
      <c r="AD519" s="10" t="str">
        <f>IF(Table1[[#This Row],[Profit]]&gt;0,"Profit","loss")</f>
        <v>loss</v>
      </c>
      <c r="AE519" s="10" t="str">
        <f>_xlfn.CONCAT(Table1[[#This Row],[Customer Name]]," ",Table1[[#This Row],[Product Name]]," ",Table1[[#This Row],[Country]])</f>
        <v>Gwendolyn F Tyson OIC Colored Binder Clips, Assorted Sizes United States</v>
      </c>
      <c r="AF519" s="10" t="str">
        <f>LEFT(Table1[[#This Row],[Product Name]],4)</f>
        <v xml:space="preserve">OIC </v>
      </c>
    </row>
    <row r="520" spans="1:32" ht="12.75" customHeight="1" x14ac:dyDescent="0.2">
      <c r="A520" s="18">
        <v>20925</v>
      </c>
      <c r="B520" s="25">
        <v>86839</v>
      </c>
      <c r="C520" s="10" t="s">
        <v>56</v>
      </c>
      <c r="D520" s="36">
        <v>0.01</v>
      </c>
      <c r="E520" s="28">
        <v>35.94</v>
      </c>
      <c r="F520" s="32">
        <v>6.66</v>
      </c>
      <c r="G520" s="25">
        <v>15</v>
      </c>
      <c r="H520" s="10" t="s">
        <v>68</v>
      </c>
      <c r="I520" s="10" t="s">
        <v>49</v>
      </c>
      <c r="J520" s="10" t="s">
        <v>58</v>
      </c>
      <c r="K520" s="10" t="s">
        <v>29</v>
      </c>
      <c r="L520" s="10" t="s">
        <v>69</v>
      </c>
      <c r="M520" s="10" t="s">
        <v>59</v>
      </c>
      <c r="N520" s="9" t="s">
        <v>73</v>
      </c>
      <c r="O520" s="22">
        <v>0.4</v>
      </c>
      <c r="P520" s="10" t="s">
        <v>33</v>
      </c>
      <c r="Q520" s="10" t="s">
        <v>53</v>
      </c>
      <c r="R520" s="10" t="s">
        <v>71</v>
      </c>
      <c r="S520" s="10" t="s">
        <v>72</v>
      </c>
      <c r="T520" s="25">
        <v>11787</v>
      </c>
      <c r="U520" s="11">
        <v>42152</v>
      </c>
      <c r="V520" s="25">
        <f>YEAR(Table1[[#This Row],[Order Date]])</f>
        <v>2015</v>
      </c>
      <c r="W520" s="25">
        <f>MONTH(Table1[[#This Row],[Order Date]])</f>
        <v>5</v>
      </c>
      <c r="X520" s="25">
        <f>DAY(Table1[[#This Row],[Order Date]])</f>
        <v>28</v>
      </c>
      <c r="Y520" s="11">
        <v>42152</v>
      </c>
      <c r="Z520" s="25">
        <f>DATEDIF(Table1[[#This Row],[Order Date]],Table1[[#This Row],[Ship Date]],"D")</f>
        <v>0</v>
      </c>
      <c r="AA520" s="25">
        <v>261.87569999999994</v>
      </c>
      <c r="AB520" s="10">
        <v>10</v>
      </c>
      <c r="AC520" s="12">
        <v>379.53</v>
      </c>
      <c r="AD520" s="10" t="str">
        <f>IF(Table1[[#This Row],[Profit]]&gt;0,"Profit","loss")</f>
        <v>Profit</v>
      </c>
      <c r="AE520" s="10" t="str">
        <f>_xlfn.CONCAT(Table1[[#This Row],[Customer Name]]," ",Table1[[#This Row],[Product Name]]," ",Table1[[#This Row],[Country]])</f>
        <v>Timothy Reese Tyvek ® Top-Opening Peel &amp; Seel ® Envelopes, Gray United States</v>
      </c>
      <c r="AF520" s="10" t="str">
        <f>LEFT(Table1[[#This Row],[Product Name]],4)</f>
        <v>Tyve</v>
      </c>
    </row>
    <row r="521" spans="1:32" ht="12.75" customHeight="1" x14ac:dyDescent="0.2">
      <c r="A521" s="18">
        <v>20036</v>
      </c>
      <c r="B521" s="25">
        <v>86846</v>
      </c>
      <c r="C521" s="10" t="s">
        <v>47</v>
      </c>
      <c r="D521" s="36">
        <v>0.09</v>
      </c>
      <c r="E521" s="28">
        <v>5.98</v>
      </c>
      <c r="F521" s="32">
        <v>1.49</v>
      </c>
      <c r="G521" s="25">
        <v>1860</v>
      </c>
      <c r="H521" s="10" t="s">
        <v>1835</v>
      </c>
      <c r="I521" s="10" t="s">
        <v>49</v>
      </c>
      <c r="J521" s="10" t="s">
        <v>40</v>
      </c>
      <c r="K521" s="10" t="s">
        <v>29</v>
      </c>
      <c r="L521" s="10" t="s">
        <v>109</v>
      </c>
      <c r="M521" s="10" t="s">
        <v>59</v>
      </c>
      <c r="N521" s="9" t="s">
        <v>1020</v>
      </c>
      <c r="O521" s="22">
        <v>0.39</v>
      </c>
      <c r="P521" s="10" t="s">
        <v>33</v>
      </c>
      <c r="Q521" s="10" t="s">
        <v>53</v>
      </c>
      <c r="R521" s="10" t="s">
        <v>193</v>
      </c>
      <c r="S521" s="10" t="s">
        <v>1836</v>
      </c>
      <c r="T521" s="25">
        <v>1570</v>
      </c>
      <c r="U521" s="11">
        <v>42170</v>
      </c>
      <c r="V521" s="25">
        <f>YEAR(Table1[[#This Row],[Order Date]])</f>
        <v>2015</v>
      </c>
      <c r="W521" s="25">
        <f>MONTH(Table1[[#This Row],[Order Date]])</f>
        <v>6</v>
      </c>
      <c r="X521" s="25">
        <f>DAY(Table1[[#This Row],[Order Date]])</f>
        <v>15</v>
      </c>
      <c r="Y521" s="11">
        <v>42172</v>
      </c>
      <c r="Z521" s="25">
        <f>DATEDIF(Table1[[#This Row],[Order Date]],Table1[[#This Row],[Ship Date]],"D")</f>
        <v>2</v>
      </c>
      <c r="AA521" s="25">
        <v>13.2294</v>
      </c>
      <c r="AB521" s="10">
        <v>5</v>
      </c>
      <c r="AC521" s="12">
        <v>28.01</v>
      </c>
      <c r="AD521" s="10" t="str">
        <f>IF(Table1[[#This Row],[Profit]]&gt;0,"Profit","loss")</f>
        <v>Profit</v>
      </c>
      <c r="AE521" s="10" t="str">
        <f>_xlfn.CONCAT(Table1[[#This Row],[Customer Name]]," ",Table1[[#This Row],[Product Name]]," ",Table1[[#This Row],[Country]])</f>
        <v>Gina B Hess Avery Hanging File Binders United States</v>
      </c>
      <c r="AF521" s="10" t="str">
        <f>LEFT(Table1[[#This Row],[Product Name]],4)</f>
        <v>Aver</v>
      </c>
    </row>
    <row r="522" spans="1:32" ht="12.75" customHeight="1" x14ac:dyDescent="0.2">
      <c r="A522" s="18">
        <v>19141</v>
      </c>
      <c r="B522" s="25">
        <v>86847</v>
      </c>
      <c r="C522" s="10" t="s">
        <v>37</v>
      </c>
      <c r="D522" s="36">
        <v>0.06</v>
      </c>
      <c r="E522" s="28">
        <v>6.48</v>
      </c>
      <c r="F522" s="32">
        <v>5.14</v>
      </c>
      <c r="G522" s="25">
        <v>1852</v>
      </c>
      <c r="H522" s="10" t="s">
        <v>1832</v>
      </c>
      <c r="I522" s="10" t="s">
        <v>27</v>
      </c>
      <c r="J522" s="10" t="s">
        <v>40</v>
      </c>
      <c r="K522" s="10" t="s">
        <v>29</v>
      </c>
      <c r="L522" s="10" t="s">
        <v>93</v>
      </c>
      <c r="M522" s="10" t="s">
        <v>59</v>
      </c>
      <c r="N522" s="9" t="s">
        <v>938</v>
      </c>
      <c r="O522" s="22">
        <v>0.37</v>
      </c>
      <c r="P522" s="10" t="s">
        <v>33</v>
      </c>
      <c r="Q522" s="10" t="s">
        <v>34</v>
      </c>
      <c r="R522" s="10" t="s">
        <v>45</v>
      </c>
      <c r="S522" s="10" t="s">
        <v>1833</v>
      </c>
      <c r="T522" s="25">
        <v>92008</v>
      </c>
      <c r="U522" s="11">
        <v>42082</v>
      </c>
      <c r="V522" s="25">
        <f>YEAR(Table1[[#This Row],[Order Date]])</f>
        <v>2015</v>
      </c>
      <c r="W522" s="25">
        <f>MONTH(Table1[[#This Row],[Order Date]])</f>
        <v>3</v>
      </c>
      <c r="X522" s="25">
        <f>DAY(Table1[[#This Row],[Order Date]])</f>
        <v>19</v>
      </c>
      <c r="Y522" s="11">
        <v>42084</v>
      </c>
      <c r="Z522" s="25">
        <f>DATEDIF(Table1[[#This Row],[Order Date]],Table1[[#This Row],[Ship Date]],"D")</f>
        <v>2</v>
      </c>
      <c r="AA522" s="25">
        <v>-28.45</v>
      </c>
      <c r="AB522" s="10">
        <v>10</v>
      </c>
      <c r="AC522" s="12">
        <v>68.34</v>
      </c>
      <c r="AD522" s="10" t="str">
        <f>IF(Table1[[#This Row],[Profit]]&gt;0,"Profit","loss")</f>
        <v>loss</v>
      </c>
      <c r="AE522" s="10" t="str">
        <f>_xlfn.CONCAT(Table1[[#This Row],[Customer Name]]," ",Table1[[#This Row],[Product Name]]," ",Table1[[#This Row],[Country]])</f>
        <v>Joy Kaplan McNeill Xerox 23 United States</v>
      </c>
      <c r="AF522" s="10" t="str">
        <f>LEFT(Table1[[#This Row],[Product Name]],4)</f>
        <v>Xero</v>
      </c>
    </row>
    <row r="523" spans="1:32" ht="12.75" customHeight="1" x14ac:dyDescent="0.2">
      <c r="A523" s="18">
        <v>19142</v>
      </c>
      <c r="B523" s="25">
        <v>86847</v>
      </c>
      <c r="C523" s="10" t="s">
        <v>37</v>
      </c>
      <c r="D523" s="36">
        <v>0.02</v>
      </c>
      <c r="E523" s="28">
        <v>30.73</v>
      </c>
      <c r="F523" s="32">
        <v>4</v>
      </c>
      <c r="G523" s="25">
        <v>1854</v>
      </c>
      <c r="H523" s="10" t="s">
        <v>1834</v>
      </c>
      <c r="I523" s="10" t="s">
        <v>49</v>
      </c>
      <c r="J523" s="10" t="s">
        <v>40</v>
      </c>
      <c r="K523" s="10" t="s">
        <v>77</v>
      </c>
      <c r="L523" s="10" t="s">
        <v>180</v>
      </c>
      <c r="M523" s="10" t="s">
        <v>59</v>
      </c>
      <c r="N523" s="9" t="s">
        <v>288</v>
      </c>
      <c r="O523" s="22">
        <v>0.75</v>
      </c>
      <c r="P523" s="10" t="s">
        <v>33</v>
      </c>
      <c r="Q523" s="10" t="s">
        <v>53</v>
      </c>
      <c r="R523" s="10" t="s">
        <v>228</v>
      </c>
      <c r="S523" s="10" t="s">
        <v>687</v>
      </c>
      <c r="T523" s="25">
        <v>6478</v>
      </c>
      <c r="U523" s="11">
        <v>42082</v>
      </c>
      <c r="V523" s="25">
        <f>YEAR(Table1[[#This Row],[Order Date]])</f>
        <v>2015</v>
      </c>
      <c r="W523" s="25">
        <f>MONTH(Table1[[#This Row],[Order Date]])</f>
        <v>3</v>
      </c>
      <c r="X523" s="25">
        <f>DAY(Table1[[#This Row],[Order Date]])</f>
        <v>19</v>
      </c>
      <c r="Y523" s="11">
        <v>42085</v>
      </c>
      <c r="Z523" s="25">
        <f>DATEDIF(Table1[[#This Row],[Order Date]],Table1[[#This Row],[Ship Date]],"D")</f>
        <v>3</v>
      </c>
      <c r="AA523" s="25">
        <v>72.78</v>
      </c>
      <c r="AB523" s="10">
        <v>16</v>
      </c>
      <c r="AC523" s="12">
        <v>522.22</v>
      </c>
      <c r="AD523" s="10" t="str">
        <f>IF(Table1[[#This Row],[Profit]]&gt;0,"Profit","loss")</f>
        <v>Profit</v>
      </c>
      <c r="AE523" s="10" t="str">
        <f>_xlfn.CONCAT(Table1[[#This Row],[Customer Name]]," ",Table1[[#This Row],[Product Name]]," ",Table1[[#This Row],[Country]])</f>
        <v>Erika Morgan Fellowes 17-key keypad for PS/2 interface United States</v>
      </c>
      <c r="AF523" s="10" t="str">
        <f>LEFT(Table1[[#This Row],[Product Name]],4)</f>
        <v>Fell</v>
      </c>
    </row>
    <row r="524" spans="1:32" ht="12.75" customHeight="1" x14ac:dyDescent="0.2">
      <c r="A524" s="18">
        <v>21120</v>
      </c>
      <c r="B524" s="25">
        <v>86860</v>
      </c>
      <c r="C524" s="10" t="s">
        <v>37</v>
      </c>
      <c r="D524" s="36">
        <v>7.0000000000000007E-2</v>
      </c>
      <c r="E524" s="28">
        <v>34.54</v>
      </c>
      <c r="F524" s="32">
        <v>14.72</v>
      </c>
      <c r="G524" s="25">
        <v>3113</v>
      </c>
      <c r="H524" s="10" t="s">
        <v>2800</v>
      </c>
      <c r="I524" s="10" t="s">
        <v>49</v>
      </c>
      <c r="J524" s="10" t="s">
        <v>28</v>
      </c>
      <c r="K524" s="10" t="s">
        <v>29</v>
      </c>
      <c r="L524" s="10" t="s">
        <v>109</v>
      </c>
      <c r="M524" s="10" t="s">
        <v>59</v>
      </c>
      <c r="N524" s="9" t="s">
        <v>2801</v>
      </c>
      <c r="O524" s="22">
        <v>0.37</v>
      </c>
      <c r="P524" s="10" t="s">
        <v>33</v>
      </c>
      <c r="Q524" s="10" t="s">
        <v>136</v>
      </c>
      <c r="R524" s="10" t="s">
        <v>171</v>
      </c>
      <c r="S524" s="10" t="s">
        <v>2802</v>
      </c>
      <c r="T524" s="25">
        <v>70560</v>
      </c>
      <c r="U524" s="11">
        <v>42141</v>
      </c>
      <c r="V524" s="25">
        <f>YEAR(Table1[[#This Row],[Order Date]])</f>
        <v>2015</v>
      </c>
      <c r="W524" s="25">
        <f>MONTH(Table1[[#This Row],[Order Date]])</f>
        <v>5</v>
      </c>
      <c r="X524" s="25">
        <f>DAY(Table1[[#This Row],[Order Date]])</f>
        <v>17</v>
      </c>
      <c r="Y524" s="11">
        <v>42142</v>
      </c>
      <c r="Z524" s="25">
        <f>DATEDIF(Table1[[#This Row],[Order Date]],Table1[[#This Row],[Ship Date]],"D")</f>
        <v>1</v>
      </c>
      <c r="AA524" s="25">
        <v>-20.182259999999999</v>
      </c>
      <c r="AB524" s="10">
        <v>17</v>
      </c>
      <c r="AC524" s="12">
        <v>574.97</v>
      </c>
      <c r="AD524" s="10" t="str">
        <f>IF(Table1[[#This Row],[Profit]]&gt;0,"Profit","loss")</f>
        <v>loss</v>
      </c>
      <c r="AE524" s="10" t="str">
        <f>_xlfn.CONCAT(Table1[[#This Row],[Customer Name]]," ",Table1[[#This Row],[Product Name]]," ",Table1[[#This Row],[Country]])</f>
        <v>Wayne English GBC Recycled Grain Textured Covers United States</v>
      </c>
      <c r="AF524" s="10" t="str">
        <f>LEFT(Table1[[#This Row],[Product Name]],4)</f>
        <v xml:space="preserve">GBC </v>
      </c>
    </row>
    <row r="525" spans="1:32" ht="12.75" customHeight="1" x14ac:dyDescent="0.2">
      <c r="A525" s="18">
        <v>21121</v>
      </c>
      <c r="B525" s="25">
        <v>86860</v>
      </c>
      <c r="C525" s="10" t="s">
        <v>37</v>
      </c>
      <c r="D525" s="36">
        <v>0.02</v>
      </c>
      <c r="E525" s="28">
        <v>12.28</v>
      </c>
      <c r="F525" s="32">
        <v>6.47</v>
      </c>
      <c r="G525" s="25">
        <v>3113</v>
      </c>
      <c r="H525" s="10" t="s">
        <v>2800</v>
      </c>
      <c r="I525" s="10" t="s">
        <v>49</v>
      </c>
      <c r="J525" s="10" t="s">
        <v>28</v>
      </c>
      <c r="K525" s="10" t="s">
        <v>29</v>
      </c>
      <c r="L525" s="10" t="s">
        <v>93</v>
      </c>
      <c r="M525" s="10" t="s">
        <v>59</v>
      </c>
      <c r="N525" s="9" t="s">
        <v>2732</v>
      </c>
      <c r="O525" s="22">
        <v>0.38</v>
      </c>
      <c r="P525" s="10" t="s">
        <v>33</v>
      </c>
      <c r="Q525" s="10" t="s">
        <v>136</v>
      </c>
      <c r="R525" s="10" t="s">
        <v>171</v>
      </c>
      <c r="S525" s="10" t="s">
        <v>2802</v>
      </c>
      <c r="T525" s="25">
        <v>70560</v>
      </c>
      <c r="U525" s="11">
        <v>42141</v>
      </c>
      <c r="V525" s="25">
        <f>YEAR(Table1[[#This Row],[Order Date]])</f>
        <v>2015</v>
      </c>
      <c r="W525" s="25">
        <f>MONTH(Table1[[#This Row],[Order Date]])</f>
        <v>5</v>
      </c>
      <c r="X525" s="25">
        <f>DAY(Table1[[#This Row],[Order Date]])</f>
        <v>17</v>
      </c>
      <c r="Y525" s="11">
        <v>42141</v>
      </c>
      <c r="Z525" s="25">
        <f>DATEDIF(Table1[[#This Row],[Order Date]],Table1[[#This Row],[Ship Date]],"D")</f>
        <v>0</v>
      </c>
      <c r="AA525" s="25">
        <v>-156.97220000000002</v>
      </c>
      <c r="AB525" s="10">
        <v>9</v>
      </c>
      <c r="AC525" s="12">
        <v>115.22</v>
      </c>
      <c r="AD525" s="10" t="str">
        <f>IF(Table1[[#This Row],[Profit]]&gt;0,"Profit","loss")</f>
        <v>loss</v>
      </c>
      <c r="AE525" s="10" t="str">
        <f>_xlfn.CONCAT(Table1[[#This Row],[Customer Name]]," ",Table1[[#This Row],[Product Name]]," ",Table1[[#This Row],[Country]])</f>
        <v>Wayne English Xerox 1881 United States</v>
      </c>
      <c r="AF525" s="10" t="str">
        <f>LEFT(Table1[[#This Row],[Product Name]],4)</f>
        <v>Xero</v>
      </c>
    </row>
    <row r="526" spans="1:32" ht="12.75" customHeight="1" x14ac:dyDescent="0.2">
      <c r="A526" s="18">
        <v>21122</v>
      </c>
      <c r="B526" s="25">
        <v>86860</v>
      </c>
      <c r="C526" s="10" t="s">
        <v>37</v>
      </c>
      <c r="D526" s="36">
        <v>0.06</v>
      </c>
      <c r="E526" s="28">
        <v>34.58</v>
      </c>
      <c r="F526" s="32">
        <v>8.99</v>
      </c>
      <c r="G526" s="25">
        <v>3113</v>
      </c>
      <c r="H526" s="10" t="s">
        <v>2800</v>
      </c>
      <c r="I526" s="10" t="s">
        <v>27</v>
      </c>
      <c r="J526" s="10" t="s">
        <v>28</v>
      </c>
      <c r="K526" s="10" t="s">
        <v>29</v>
      </c>
      <c r="L526" s="10" t="s">
        <v>30</v>
      </c>
      <c r="M526" s="10" t="s">
        <v>51</v>
      </c>
      <c r="N526" s="9" t="s">
        <v>2803</v>
      </c>
      <c r="O526" s="22">
        <v>0.56000000000000005</v>
      </c>
      <c r="P526" s="10" t="s">
        <v>33</v>
      </c>
      <c r="Q526" s="10" t="s">
        <v>136</v>
      </c>
      <c r="R526" s="10" t="s">
        <v>171</v>
      </c>
      <c r="S526" s="10" t="s">
        <v>2802</v>
      </c>
      <c r="T526" s="25">
        <v>70560</v>
      </c>
      <c r="U526" s="11">
        <v>42141</v>
      </c>
      <c r="V526" s="25">
        <f>YEAR(Table1[[#This Row],[Order Date]])</f>
        <v>2015</v>
      </c>
      <c r="W526" s="25">
        <f>MONTH(Table1[[#This Row],[Order Date]])</f>
        <v>5</v>
      </c>
      <c r="X526" s="25">
        <f>DAY(Table1[[#This Row],[Order Date]])</f>
        <v>17</v>
      </c>
      <c r="Y526" s="11">
        <v>42143</v>
      </c>
      <c r="Z526" s="25">
        <f>DATEDIF(Table1[[#This Row],[Order Date]],Table1[[#This Row],[Ship Date]],"D")</f>
        <v>2</v>
      </c>
      <c r="AA526" s="25">
        <v>384.5043</v>
      </c>
      <c r="AB526" s="10">
        <v>13</v>
      </c>
      <c r="AC526" s="12">
        <v>456.58</v>
      </c>
      <c r="AD526" s="10" t="str">
        <f>IF(Table1[[#This Row],[Profit]]&gt;0,"Profit","loss")</f>
        <v>Profit</v>
      </c>
      <c r="AE526" s="10" t="str">
        <f>_xlfn.CONCAT(Table1[[#This Row],[Customer Name]]," ",Table1[[#This Row],[Product Name]]," ",Table1[[#This Row],[Country]])</f>
        <v>Wayne English Panasonic KP-350BK Electric Pencil Sharpener with Auto Stop United States</v>
      </c>
      <c r="AF526" s="10" t="str">
        <f>LEFT(Table1[[#This Row],[Product Name]],4)</f>
        <v>Pana</v>
      </c>
    </row>
    <row r="527" spans="1:32" ht="12.75" customHeight="1" x14ac:dyDescent="0.2">
      <c r="A527" s="18">
        <v>18347</v>
      </c>
      <c r="B527" s="25">
        <v>86867</v>
      </c>
      <c r="C527" s="10" t="s">
        <v>37</v>
      </c>
      <c r="D527" s="36">
        <v>0.06</v>
      </c>
      <c r="E527" s="28">
        <v>8.6</v>
      </c>
      <c r="F527" s="32">
        <v>6.19</v>
      </c>
      <c r="G527" s="25">
        <v>796</v>
      </c>
      <c r="H527" s="10" t="s">
        <v>923</v>
      </c>
      <c r="I527" s="10" t="s">
        <v>49</v>
      </c>
      <c r="J527" s="10" t="s">
        <v>28</v>
      </c>
      <c r="K527" s="10" t="s">
        <v>29</v>
      </c>
      <c r="L527" s="10" t="s">
        <v>109</v>
      </c>
      <c r="M527" s="10" t="s">
        <v>59</v>
      </c>
      <c r="N527" s="9" t="s">
        <v>924</v>
      </c>
      <c r="O527" s="22">
        <v>0.38</v>
      </c>
      <c r="P527" s="10" t="s">
        <v>33</v>
      </c>
      <c r="Q527" s="10" t="s">
        <v>61</v>
      </c>
      <c r="R527" s="10" t="s">
        <v>496</v>
      </c>
      <c r="S527" s="10" t="s">
        <v>808</v>
      </c>
      <c r="T527" s="25">
        <v>68046</v>
      </c>
      <c r="U527" s="11">
        <v>42074</v>
      </c>
      <c r="V527" s="25">
        <f>YEAR(Table1[[#This Row],[Order Date]])</f>
        <v>2015</v>
      </c>
      <c r="W527" s="25">
        <f>MONTH(Table1[[#This Row],[Order Date]])</f>
        <v>3</v>
      </c>
      <c r="X527" s="25">
        <f>DAY(Table1[[#This Row],[Order Date]])</f>
        <v>11</v>
      </c>
      <c r="Y527" s="11">
        <v>42075</v>
      </c>
      <c r="Z527" s="25">
        <f>DATEDIF(Table1[[#This Row],[Order Date]],Table1[[#This Row],[Ship Date]],"D")</f>
        <v>1</v>
      </c>
      <c r="AA527" s="25">
        <v>-46.115000000000002</v>
      </c>
      <c r="AB527" s="10">
        <v>9</v>
      </c>
      <c r="AC527" s="12">
        <v>79.400000000000006</v>
      </c>
      <c r="AD527" s="10" t="str">
        <f>IF(Table1[[#This Row],[Profit]]&gt;0,"Profit","loss")</f>
        <v>loss</v>
      </c>
      <c r="AE527" s="10" t="str">
        <f>_xlfn.CONCAT(Table1[[#This Row],[Customer Name]]," ",Table1[[#This Row],[Product Name]]," ",Table1[[#This Row],[Country]])</f>
        <v>Amanda Conner Avery Printable Repositionable Plastic Tabs United States</v>
      </c>
      <c r="AF527" s="10" t="str">
        <f>LEFT(Table1[[#This Row],[Product Name]],4)</f>
        <v>Aver</v>
      </c>
    </row>
    <row r="528" spans="1:32" ht="12.75" customHeight="1" x14ac:dyDescent="0.2">
      <c r="A528" s="18">
        <v>19011</v>
      </c>
      <c r="B528" s="25">
        <v>86868</v>
      </c>
      <c r="C528" s="10" t="s">
        <v>37</v>
      </c>
      <c r="D528" s="36">
        <v>0.04</v>
      </c>
      <c r="E528" s="28">
        <v>9.11</v>
      </c>
      <c r="F528" s="32">
        <v>2.25</v>
      </c>
      <c r="G528" s="25">
        <v>797</v>
      </c>
      <c r="H528" s="10" t="s">
        <v>925</v>
      </c>
      <c r="I528" s="10" t="s">
        <v>49</v>
      </c>
      <c r="J528" s="10" t="s">
        <v>28</v>
      </c>
      <c r="K528" s="10" t="s">
        <v>29</v>
      </c>
      <c r="L528" s="10" t="s">
        <v>30</v>
      </c>
      <c r="M528" s="10" t="s">
        <v>31</v>
      </c>
      <c r="N528" s="9" t="s">
        <v>926</v>
      </c>
      <c r="O528" s="22">
        <v>0.52</v>
      </c>
      <c r="P528" s="10" t="s">
        <v>33</v>
      </c>
      <c r="Q528" s="10" t="s">
        <v>34</v>
      </c>
      <c r="R528" s="10" t="s">
        <v>212</v>
      </c>
      <c r="S528" s="10" t="s">
        <v>927</v>
      </c>
      <c r="T528" s="25">
        <v>84067</v>
      </c>
      <c r="U528" s="11">
        <v>42156</v>
      </c>
      <c r="V528" s="25">
        <f>YEAR(Table1[[#This Row],[Order Date]])</f>
        <v>2015</v>
      </c>
      <c r="W528" s="25">
        <f>MONTH(Table1[[#This Row],[Order Date]])</f>
        <v>6</v>
      </c>
      <c r="X528" s="25">
        <f>DAY(Table1[[#This Row],[Order Date]])</f>
        <v>1</v>
      </c>
      <c r="Y528" s="11">
        <v>42159</v>
      </c>
      <c r="Z528" s="25">
        <f>DATEDIF(Table1[[#This Row],[Order Date]],Table1[[#This Row],[Ship Date]],"D")</f>
        <v>3</v>
      </c>
      <c r="AA528" s="25">
        <v>-3.496</v>
      </c>
      <c r="AB528" s="10">
        <v>2</v>
      </c>
      <c r="AC528" s="12">
        <v>18.59</v>
      </c>
      <c r="AD528" s="10" t="str">
        <f>IF(Table1[[#This Row],[Profit]]&gt;0,"Profit","loss")</f>
        <v>loss</v>
      </c>
      <c r="AE528" s="10" t="str">
        <f>_xlfn.CONCAT(Table1[[#This Row],[Customer Name]]," ",Table1[[#This Row],[Product Name]]," ",Table1[[#This Row],[Country]])</f>
        <v>Eileen Riddle Dixon Ticonderoga Core-Lock Colored Pencils United States</v>
      </c>
      <c r="AF528" s="10" t="str">
        <f>LEFT(Table1[[#This Row],[Product Name]],4)</f>
        <v>Dixo</v>
      </c>
    </row>
    <row r="529" spans="1:32" ht="12.75" customHeight="1" x14ac:dyDescent="0.2">
      <c r="A529" s="18">
        <v>19012</v>
      </c>
      <c r="B529" s="25">
        <v>86868</v>
      </c>
      <c r="C529" s="10" t="s">
        <v>37</v>
      </c>
      <c r="D529" s="36">
        <v>7.0000000000000007E-2</v>
      </c>
      <c r="E529" s="28">
        <v>64.650000000000006</v>
      </c>
      <c r="F529" s="32">
        <v>35</v>
      </c>
      <c r="G529" s="25">
        <v>797</v>
      </c>
      <c r="H529" s="10" t="s">
        <v>925</v>
      </c>
      <c r="I529" s="10" t="s">
        <v>49</v>
      </c>
      <c r="J529" s="10" t="s">
        <v>28</v>
      </c>
      <c r="K529" s="10" t="s">
        <v>29</v>
      </c>
      <c r="L529" s="10" t="s">
        <v>141</v>
      </c>
      <c r="M529" s="10" t="s">
        <v>236</v>
      </c>
      <c r="N529" s="9" t="s">
        <v>928</v>
      </c>
      <c r="O529" s="22">
        <v>0.8</v>
      </c>
      <c r="P529" s="10" t="s">
        <v>33</v>
      </c>
      <c r="Q529" s="10" t="s">
        <v>34</v>
      </c>
      <c r="R529" s="10" t="s">
        <v>212</v>
      </c>
      <c r="S529" s="10" t="s">
        <v>927</v>
      </c>
      <c r="T529" s="25">
        <v>84067</v>
      </c>
      <c r="U529" s="11">
        <v>42156</v>
      </c>
      <c r="V529" s="25">
        <f>YEAR(Table1[[#This Row],[Order Date]])</f>
        <v>2015</v>
      </c>
      <c r="W529" s="25">
        <f>MONTH(Table1[[#This Row],[Order Date]])</f>
        <v>6</v>
      </c>
      <c r="X529" s="25">
        <f>DAY(Table1[[#This Row],[Order Date]])</f>
        <v>1</v>
      </c>
      <c r="Y529" s="11">
        <v>42158</v>
      </c>
      <c r="Z529" s="25">
        <f>DATEDIF(Table1[[#This Row],[Order Date]],Table1[[#This Row],[Ship Date]],"D")</f>
        <v>2</v>
      </c>
      <c r="AA529" s="25">
        <v>-717.072</v>
      </c>
      <c r="AB529" s="10">
        <v>13</v>
      </c>
      <c r="AC529" s="12">
        <v>834.08</v>
      </c>
      <c r="AD529" s="10" t="str">
        <f>IF(Table1[[#This Row],[Profit]]&gt;0,"Profit","loss")</f>
        <v>loss</v>
      </c>
      <c r="AE529" s="10" t="str">
        <f>_xlfn.CONCAT(Table1[[#This Row],[Customer Name]]," ",Table1[[#This Row],[Product Name]]," ",Table1[[#This Row],[Country]])</f>
        <v>Eileen Riddle Space Solutions Commercial Steel Shelving United States</v>
      </c>
      <c r="AF529" s="10" t="str">
        <f>LEFT(Table1[[#This Row],[Product Name]],4)</f>
        <v>Spac</v>
      </c>
    </row>
    <row r="530" spans="1:32" ht="12.75" customHeight="1" x14ac:dyDescent="0.2">
      <c r="A530" s="18">
        <v>18184</v>
      </c>
      <c r="B530" s="25">
        <v>86869</v>
      </c>
      <c r="C530" s="10" t="s">
        <v>37</v>
      </c>
      <c r="D530" s="36">
        <v>0.1</v>
      </c>
      <c r="E530" s="28">
        <v>14.42</v>
      </c>
      <c r="F530" s="32">
        <v>6.75</v>
      </c>
      <c r="G530" s="25">
        <v>796</v>
      </c>
      <c r="H530" s="10" t="s">
        <v>923</v>
      </c>
      <c r="I530" s="10" t="s">
        <v>49</v>
      </c>
      <c r="J530" s="10" t="s">
        <v>28</v>
      </c>
      <c r="K530" s="10" t="s">
        <v>29</v>
      </c>
      <c r="L530" s="10" t="s">
        <v>257</v>
      </c>
      <c r="M530" s="10" t="s">
        <v>86</v>
      </c>
      <c r="N530" s="9" t="s">
        <v>571</v>
      </c>
      <c r="O530" s="22">
        <v>0.52</v>
      </c>
      <c r="P530" s="10" t="s">
        <v>33</v>
      </c>
      <c r="Q530" s="10" t="s">
        <v>61</v>
      </c>
      <c r="R530" s="10" t="s">
        <v>496</v>
      </c>
      <c r="S530" s="10" t="s">
        <v>808</v>
      </c>
      <c r="T530" s="25">
        <v>68046</v>
      </c>
      <c r="U530" s="11">
        <v>42174</v>
      </c>
      <c r="V530" s="25">
        <f>YEAR(Table1[[#This Row],[Order Date]])</f>
        <v>2015</v>
      </c>
      <c r="W530" s="25">
        <f>MONTH(Table1[[#This Row],[Order Date]])</f>
        <v>6</v>
      </c>
      <c r="X530" s="25">
        <f>DAY(Table1[[#This Row],[Order Date]])</f>
        <v>19</v>
      </c>
      <c r="Y530" s="11">
        <v>42177</v>
      </c>
      <c r="Z530" s="25">
        <f>DATEDIF(Table1[[#This Row],[Order Date]],Table1[[#This Row],[Ship Date]],"D")</f>
        <v>3</v>
      </c>
      <c r="AA530" s="25">
        <v>-20.103999999999999</v>
      </c>
      <c r="AB530" s="10">
        <v>1</v>
      </c>
      <c r="AC530" s="12">
        <v>15.49</v>
      </c>
      <c r="AD530" s="10" t="str">
        <f>IF(Table1[[#This Row],[Profit]]&gt;0,"Profit","loss")</f>
        <v>loss</v>
      </c>
      <c r="AE530" s="10" t="str">
        <f>_xlfn.CONCAT(Table1[[#This Row],[Customer Name]]," ",Table1[[#This Row],[Product Name]]," ",Table1[[#This Row],[Country]])</f>
        <v>Amanda Conner Holmes Odor Grabber United States</v>
      </c>
      <c r="AF530" s="10" t="str">
        <f>LEFT(Table1[[#This Row],[Product Name]],4)</f>
        <v>Holm</v>
      </c>
    </row>
    <row r="531" spans="1:32" ht="12.75" customHeight="1" x14ac:dyDescent="0.2">
      <c r="A531" s="18">
        <v>24851</v>
      </c>
      <c r="B531" s="25">
        <v>86870</v>
      </c>
      <c r="C531" s="10" t="s">
        <v>106</v>
      </c>
      <c r="D531" s="36">
        <v>0.09</v>
      </c>
      <c r="E531" s="28">
        <v>6.48</v>
      </c>
      <c r="F531" s="32">
        <v>6.86</v>
      </c>
      <c r="G531" s="25">
        <v>797</v>
      </c>
      <c r="H531" s="10" t="s">
        <v>925</v>
      </c>
      <c r="I531" s="10" t="s">
        <v>49</v>
      </c>
      <c r="J531" s="10" t="s">
        <v>28</v>
      </c>
      <c r="K531" s="10" t="s">
        <v>29</v>
      </c>
      <c r="L531" s="10" t="s">
        <v>93</v>
      </c>
      <c r="M531" s="10" t="s">
        <v>59</v>
      </c>
      <c r="N531" s="9" t="s">
        <v>929</v>
      </c>
      <c r="O531" s="22">
        <v>0.37</v>
      </c>
      <c r="P531" s="10" t="s">
        <v>33</v>
      </c>
      <c r="Q531" s="10" t="s">
        <v>34</v>
      </c>
      <c r="R531" s="10" t="s">
        <v>212</v>
      </c>
      <c r="S531" s="10" t="s">
        <v>927</v>
      </c>
      <c r="T531" s="25">
        <v>84067</v>
      </c>
      <c r="U531" s="11">
        <v>42069</v>
      </c>
      <c r="V531" s="25">
        <f>YEAR(Table1[[#This Row],[Order Date]])</f>
        <v>2015</v>
      </c>
      <c r="W531" s="25">
        <f>MONTH(Table1[[#This Row],[Order Date]])</f>
        <v>3</v>
      </c>
      <c r="X531" s="25">
        <f>DAY(Table1[[#This Row],[Order Date]])</f>
        <v>6</v>
      </c>
      <c r="Y531" s="11">
        <v>42071</v>
      </c>
      <c r="Z531" s="25">
        <f>DATEDIF(Table1[[#This Row],[Order Date]],Table1[[#This Row],[Ship Date]],"D")</f>
        <v>2</v>
      </c>
      <c r="AA531" s="25">
        <v>-62.23</v>
      </c>
      <c r="AB531" s="10">
        <v>8</v>
      </c>
      <c r="AC531" s="12">
        <v>50.88</v>
      </c>
      <c r="AD531" s="10" t="str">
        <f>IF(Table1[[#This Row],[Profit]]&gt;0,"Profit","loss")</f>
        <v>loss</v>
      </c>
      <c r="AE531" s="10" t="str">
        <f>_xlfn.CONCAT(Table1[[#This Row],[Customer Name]]," ",Table1[[#This Row],[Product Name]]," ",Table1[[#This Row],[Country]])</f>
        <v>Eileen Riddle Xerox 204 United States</v>
      </c>
      <c r="AF531" s="10" t="str">
        <f>LEFT(Table1[[#This Row],[Product Name]],4)</f>
        <v>Xero</v>
      </c>
    </row>
    <row r="532" spans="1:32" ht="12.75" customHeight="1" x14ac:dyDescent="0.2">
      <c r="A532" s="18">
        <v>20006</v>
      </c>
      <c r="B532" s="25">
        <v>86874</v>
      </c>
      <c r="C532" s="10" t="s">
        <v>56</v>
      </c>
      <c r="D532" s="36">
        <v>0.1</v>
      </c>
      <c r="E532" s="28">
        <v>10.48</v>
      </c>
      <c r="F532" s="32">
        <v>2.89</v>
      </c>
      <c r="G532" s="25">
        <v>2016</v>
      </c>
      <c r="H532" s="10" t="s">
        <v>1947</v>
      </c>
      <c r="I532" s="10" t="s">
        <v>49</v>
      </c>
      <c r="J532" s="10" t="s">
        <v>28</v>
      </c>
      <c r="K532" s="10" t="s">
        <v>29</v>
      </c>
      <c r="L532" s="10" t="s">
        <v>30</v>
      </c>
      <c r="M532" s="10" t="s">
        <v>51</v>
      </c>
      <c r="N532" s="9" t="s">
        <v>1808</v>
      </c>
      <c r="O532" s="22">
        <v>0.6</v>
      </c>
      <c r="P532" s="10" t="s">
        <v>33</v>
      </c>
      <c r="Q532" s="10" t="s">
        <v>61</v>
      </c>
      <c r="R532" s="10" t="s">
        <v>300</v>
      </c>
      <c r="S532" s="10" t="s">
        <v>731</v>
      </c>
      <c r="T532" s="25">
        <v>48195</v>
      </c>
      <c r="U532" s="11">
        <v>42173</v>
      </c>
      <c r="V532" s="25">
        <f>YEAR(Table1[[#This Row],[Order Date]])</f>
        <v>2015</v>
      </c>
      <c r="W532" s="25">
        <f>MONTH(Table1[[#This Row],[Order Date]])</f>
        <v>6</v>
      </c>
      <c r="X532" s="25">
        <f>DAY(Table1[[#This Row],[Order Date]])</f>
        <v>18</v>
      </c>
      <c r="Y532" s="11">
        <v>42174</v>
      </c>
      <c r="Z532" s="25">
        <f>DATEDIF(Table1[[#This Row],[Order Date]],Table1[[#This Row],[Ship Date]],"D")</f>
        <v>1</v>
      </c>
      <c r="AA532" s="25">
        <v>-8.9039999999999999</v>
      </c>
      <c r="AB532" s="10">
        <v>4</v>
      </c>
      <c r="AC532" s="12">
        <v>40.29</v>
      </c>
      <c r="AD532" s="10" t="str">
        <f>IF(Table1[[#This Row],[Profit]]&gt;0,"Profit","loss")</f>
        <v>loss</v>
      </c>
      <c r="AE532" s="10" t="str">
        <f>_xlfn.CONCAT(Table1[[#This Row],[Customer Name]]," ",Table1[[#This Row],[Product Name]]," ",Table1[[#This Row],[Country]])</f>
        <v>Wayne Bean Staples Battery-Operated Desktop Pencil Sharpener United States</v>
      </c>
      <c r="AF532" s="10" t="str">
        <f>LEFT(Table1[[#This Row],[Product Name]],4)</f>
        <v>Stap</v>
      </c>
    </row>
    <row r="533" spans="1:32" ht="12.75" customHeight="1" x14ac:dyDescent="0.2">
      <c r="A533" s="18">
        <v>20602</v>
      </c>
      <c r="B533" s="25">
        <v>86883</v>
      </c>
      <c r="C533" s="10" t="s">
        <v>25</v>
      </c>
      <c r="D533" s="36">
        <v>0.01</v>
      </c>
      <c r="E533" s="28">
        <v>2036.48</v>
      </c>
      <c r="F533" s="32">
        <v>14.7</v>
      </c>
      <c r="G533" s="25">
        <v>2489</v>
      </c>
      <c r="H533" s="10" t="s">
        <v>2338</v>
      </c>
      <c r="I533" s="10" t="s">
        <v>39</v>
      </c>
      <c r="J533" s="10" t="s">
        <v>114</v>
      </c>
      <c r="K533" s="10" t="s">
        <v>77</v>
      </c>
      <c r="L533" s="10" t="s">
        <v>85</v>
      </c>
      <c r="M533" s="10" t="s">
        <v>43</v>
      </c>
      <c r="N533" s="9" t="s">
        <v>633</v>
      </c>
      <c r="O533" s="22">
        <v>0.55000000000000004</v>
      </c>
      <c r="P533" s="10" t="s">
        <v>33</v>
      </c>
      <c r="Q533" s="10" t="s">
        <v>34</v>
      </c>
      <c r="R533" s="10" t="s">
        <v>45</v>
      </c>
      <c r="S533" s="10" t="s">
        <v>695</v>
      </c>
      <c r="T533" s="25">
        <v>94521</v>
      </c>
      <c r="U533" s="11">
        <v>42046</v>
      </c>
      <c r="V533" s="25">
        <f>YEAR(Table1[[#This Row],[Order Date]])</f>
        <v>2015</v>
      </c>
      <c r="W533" s="25">
        <f>MONTH(Table1[[#This Row],[Order Date]])</f>
        <v>2</v>
      </c>
      <c r="X533" s="25">
        <f>DAY(Table1[[#This Row],[Order Date]])</f>
        <v>11</v>
      </c>
      <c r="Y533" s="11">
        <v>42048</v>
      </c>
      <c r="Z533" s="25">
        <f>DATEDIF(Table1[[#This Row],[Order Date]],Table1[[#This Row],[Ship Date]],"D")</f>
        <v>2</v>
      </c>
      <c r="AA533" s="25">
        <v>-1596.7457999999999</v>
      </c>
      <c r="AB533" s="10">
        <v>2</v>
      </c>
      <c r="AC533" s="12">
        <v>3786.84</v>
      </c>
      <c r="AD533" s="10" t="str">
        <f>IF(Table1[[#This Row],[Profit]]&gt;0,"Profit","loss")</f>
        <v>loss</v>
      </c>
      <c r="AE533" s="10" t="str">
        <f>_xlfn.CONCAT(Table1[[#This Row],[Customer Name]]," ",Table1[[#This Row],[Product Name]]," ",Table1[[#This Row],[Country]])</f>
        <v>Craig Liu Lexmark 4227 Plus Dot Matrix Printer United States</v>
      </c>
      <c r="AF533" s="10" t="str">
        <f>LEFT(Table1[[#This Row],[Product Name]],4)</f>
        <v>Lexm</v>
      </c>
    </row>
    <row r="534" spans="1:32" ht="12.75" customHeight="1" x14ac:dyDescent="0.2">
      <c r="A534" s="18">
        <v>24856</v>
      </c>
      <c r="B534" s="25">
        <v>86884</v>
      </c>
      <c r="C534" s="10" t="s">
        <v>47</v>
      </c>
      <c r="D534" s="36">
        <v>0.09</v>
      </c>
      <c r="E534" s="28">
        <v>348.21</v>
      </c>
      <c r="F534" s="32">
        <v>40.19</v>
      </c>
      <c r="G534" s="25">
        <v>2490</v>
      </c>
      <c r="H534" s="10" t="s">
        <v>2339</v>
      </c>
      <c r="I534" s="10" t="s">
        <v>39</v>
      </c>
      <c r="J534" s="10" t="s">
        <v>40</v>
      </c>
      <c r="K534" s="10" t="s">
        <v>41</v>
      </c>
      <c r="L534" s="10" t="s">
        <v>152</v>
      </c>
      <c r="M534" s="10" t="s">
        <v>121</v>
      </c>
      <c r="N534" s="9" t="s">
        <v>1572</v>
      </c>
      <c r="O534" s="22">
        <v>0.62</v>
      </c>
      <c r="P534" s="10" t="s">
        <v>33</v>
      </c>
      <c r="Q534" s="10" t="s">
        <v>34</v>
      </c>
      <c r="R534" s="10" t="s">
        <v>45</v>
      </c>
      <c r="S534" s="10" t="s">
        <v>2340</v>
      </c>
      <c r="T534" s="25">
        <v>92627</v>
      </c>
      <c r="U534" s="11">
        <v>42049</v>
      </c>
      <c r="V534" s="25">
        <f>YEAR(Table1[[#This Row],[Order Date]])</f>
        <v>2015</v>
      </c>
      <c r="W534" s="25">
        <f>MONTH(Table1[[#This Row],[Order Date]])</f>
        <v>2</v>
      </c>
      <c r="X534" s="25">
        <f>DAY(Table1[[#This Row],[Order Date]])</f>
        <v>14</v>
      </c>
      <c r="Y534" s="11">
        <v>42051</v>
      </c>
      <c r="Z534" s="25">
        <f>DATEDIF(Table1[[#This Row],[Order Date]],Table1[[#This Row],[Ship Date]],"D")</f>
        <v>2</v>
      </c>
      <c r="AA534" s="25">
        <v>-93.849999999999909</v>
      </c>
      <c r="AB534" s="10">
        <v>2</v>
      </c>
      <c r="AC534" s="12">
        <v>662.8</v>
      </c>
      <c r="AD534" s="10" t="str">
        <f>IF(Table1[[#This Row],[Profit]]&gt;0,"Profit","loss")</f>
        <v>loss</v>
      </c>
      <c r="AE534" s="10" t="str">
        <f>_xlfn.CONCAT(Table1[[#This Row],[Customer Name]]," ",Table1[[#This Row],[Product Name]]," ",Table1[[#This Row],[Country]])</f>
        <v>Pauline Finch Bretford CR4500 Series Slim Rectangular Table United States</v>
      </c>
      <c r="AF534" s="10" t="str">
        <f>LEFT(Table1[[#This Row],[Product Name]],4)</f>
        <v>Bret</v>
      </c>
    </row>
    <row r="535" spans="1:32" ht="12.75" customHeight="1" x14ac:dyDescent="0.2">
      <c r="A535" s="18">
        <v>21212</v>
      </c>
      <c r="B535" s="25">
        <v>86885</v>
      </c>
      <c r="C535" s="10" t="s">
        <v>56</v>
      </c>
      <c r="D535" s="36">
        <v>0.04</v>
      </c>
      <c r="E535" s="28">
        <v>419.19</v>
      </c>
      <c r="F535" s="32">
        <v>19.989999999999998</v>
      </c>
      <c r="G535" s="25">
        <v>2489</v>
      </c>
      <c r="H535" s="10" t="s">
        <v>2338</v>
      </c>
      <c r="I535" s="10" t="s">
        <v>49</v>
      </c>
      <c r="J535" s="10" t="s">
        <v>40</v>
      </c>
      <c r="K535" s="10" t="s">
        <v>29</v>
      </c>
      <c r="L535" s="10" t="s">
        <v>141</v>
      </c>
      <c r="M535" s="10" t="s">
        <v>59</v>
      </c>
      <c r="N535" s="9" t="s">
        <v>741</v>
      </c>
      <c r="O535" s="22">
        <v>0.57999999999999996</v>
      </c>
      <c r="P535" s="10" t="s">
        <v>33</v>
      </c>
      <c r="Q535" s="10" t="s">
        <v>34</v>
      </c>
      <c r="R535" s="10" t="s">
        <v>45</v>
      </c>
      <c r="S535" s="10" t="s">
        <v>695</v>
      </c>
      <c r="T535" s="25">
        <v>94521</v>
      </c>
      <c r="U535" s="11">
        <v>42120</v>
      </c>
      <c r="V535" s="25">
        <f>YEAR(Table1[[#This Row],[Order Date]])</f>
        <v>2015</v>
      </c>
      <c r="W535" s="25">
        <f>MONTH(Table1[[#This Row],[Order Date]])</f>
        <v>4</v>
      </c>
      <c r="X535" s="25">
        <f>DAY(Table1[[#This Row],[Order Date]])</f>
        <v>26</v>
      </c>
      <c r="Y535" s="11">
        <v>42121</v>
      </c>
      <c r="Z535" s="25">
        <f>DATEDIF(Table1[[#This Row],[Order Date]],Table1[[#This Row],[Ship Date]],"D")</f>
        <v>1</v>
      </c>
      <c r="AA535" s="25">
        <v>1388.3558999999998</v>
      </c>
      <c r="AB535" s="10">
        <v>5</v>
      </c>
      <c r="AC535" s="12">
        <v>2012.11</v>
      </c>
      <c r="AD535" s="10" t="str">
        <f>IF(Table1[[#This Row],[Profit]]&gt;0,"Profit","loss")</f>
        <v>Profit</v>
      </c>
      <c r="AE535" s="10" t="str">
        <f>_xlfn.CONCAT(Table1[[#This Row],[Customer Name]]," ",Table1[[#This Row],[Product Name]]," ",Table1[[#This Row],[Country]])</f>
        <v>Craig Liu Smead Adjustable Mobile File Trolley with Lockable Top United States</v>
      </c>
      <c r="AF535" s="10" t="str">
        <f>LEFT(Table1[[#This Row],[Product Name]],4)</f>
        <v>Smea</v>
      </c>
    </row>
    <row r="536" spans="1:32" ht="12.75" customHeight="1" x14ac:dyDescent="0.2">
      <c r="A536" s="18">
        <v>19617</v>
      </c>
      <c r="B536" s="25">
        <v>86885</v>
      </c>
      <c r="C536" s="10" t="s">
        <v>106</v>
      </c>
      <c r="D536" s="36">
        <v>0.06</v>
      </c>
      <c r="E536" s="28">
        <v>4.28</v>
      </c>
      <c r="F536" s="32">
        <v>0.94</v>
      </c>
      <c r="G536" s="25">
        <v>2495</v>
      </c>
      <c r="H536" s="10" t="s">
        <v>2343</v>
      </c>
      <c r="I536" s="10" t="s">
        <v>49</v>
      </c>
      <c r="J536" s="10" t="s">
        <v>114</v>
      </c>
      <c r="K536" s="10" t="s">
        <v>29</v>
      </c>
      <c r="L536" s="10" t="s">
        <v>30</v>
      </c>
      <c r="M536" s="10" t="s">
        <v>31</v>
      </c>
      <c r="N536" s="9" t="s">
        <v>1647</v>
      </c>
      <c r="O536" s="22">
        <v>0.56000000000000005</v>
      </c>
      <c r="P536" s="10" t="s">
        <v>33</v>
      </c>
      <c r="Q536" s="10" t="s">
        <v>34</v>
      </c>
      <c r="R536" s="10" t="s">
        <v>2226</v>
      </c>
      <c r="S536" s="10" t="s">
        <v>2227</v>
      </c>
      <c r="T536" s="25">
        <v>82901</v>
      </c>
      <c r="U536" s="11">
        <v>42120</v>
      </c>
      <c r="V536" s="25">
        <f>YEAR(Table1[[#This Row],[Order Date]])</f>
        <v>2015</v>
      </c>
      <c r="W536" s="25">
        <f>MONTH(Table1[[#This Row],[Order Date]])</f>
        <v>4</v>
      </c>
      <c r="X536" s="25">
        <f>DAY(Table1[[#This Row],[Order Date]])</f>
        <v>26</v>
      </c>
      <c r="Y536" s="11">
        <v>42122</v>
      </c>
      <c r="Z536" s="25">
        <f>DATEDIF(Table1[[#This Row],[Order Date]],Table1[[#This Row],[Ship Date]],"D")</f>
        <v>2</v>
      </c>
      <c r="AA536" s="25">
        <v>0.36999999999999922</v>
      </c>
      <c r="AB536" s="10">
        <v>2</v>
      </c>
      <c r="AC536" s="12">
        <v>8.66</v>
      </c>
      <c r="AD536" s="10" t="str">
        <f>IF(Table1[[#This Row],[Profit]]&gt;0,"Profit","loss")</f>
        <v>Profit</v>
      </c>
      <c r="AE536" s="10" t="str">
        <f>_xlfn.CONCAT(Table1[[#This Row],[Customer Name]]," ",Table1[[#This Row],[Product Name]]," ",Table1[[#This Row],[Country]])</f>
        <v>Maria Block Newell 336 United States</v>
      </c>
      <c r="AF536" s="10" t="str">
        <f>LEFT(Table1[[#This Row],[Product Name]],4)</f>
        <v>Newe</v>
      </c>
    </row>
    <row r="537" spans="1:32" ht="12.75" customHeight="1" x14ac:dyDescent="0.2">
      <c r="A537" s="18">
        <v>21338</v>
      </c>
      <c r="B537" s="25">
        <v>86886</v>
      </c>
      <c r="C537" s="10" t="s">
        <v>37</v>
      </c>
      <c r="D537" s="36">
        <v>7.0000000000000007E-2</v>
      </c>
      <c r="E537" s="28">
        <v>65.989999999999995</v>
      </c>
      <c r="F537" s="32">
        <v>8.8000000000000007</v>
      </c>
      <c r="G537" s="25">
        <v>2489</v>
      </c>
      <c r="H537" s="10" t="s">
        <v>2338</v>
      </c>
      <c r="I537" s="10" t="s">
        <v>49</v>
      </c>
      <c r="J537" s="10" t="s">
        <v>40</v>
      </c>
      <c r="K537" s="10" t="s">
        <v>77</v>
      </c>
      <c r="L537" s="10" t="s">
        <v>78</v>
      </c>
      <c r="M537" s="10" t="s">
        <v>59</v>
      </c>
      <c r="N537" s="9" t="s">
        <v>751</v>
      </c>
      <c r="O537" s="22">
        <v>0.57999999999999996</v>
      </c>
      <c r="P537" s="10" t="s">
        <v>33</v>
      </c>
      <c r="Q537" s="10" t="s">
        <v>34</v>
      </c>
      <c r="R537" s="10" t="s">
        <v>45</v>
      </c>
      <c r="S537" s="10" t="s">
        <v>695</v>
      </c>
      <c r="T537" s="25">
        <v>94521</v>
      </c>
      <c r="U537" s="11">
        <v>42016</v>
      </c>
      <c r="V537" s="25">
        <f>YEAR(Table1[[#This Row],[Order Date]])</f>
        <v>2015</v>
      </c>
      <c r="W537" s="25">
        <f>MONTH(Table1[[#This Row],[Order Date]])</f>
        <v>1</v>
      </c>
      <c r="X537" s="25">
        <f>DAY(Table1[[#This Row],[Order Date]])</f>
        <v>12</v>
      </c>
      <c r="Y537" s="11">
        <v>42016</v>
      </c>
      <c r="Z537" s="25">
        <f>DATEDIF(Table1[[#This Row],[Order Date]],Table1[[#This Row],[Ship Date]],"D")</f>
        <v>0</v>
      </c>
      <c r="AA537" s="25">
        <v>109.83600000000001</v>
      </c>
      <c r="AB537" s="10">
        <v>9</v>
      </c>
      <c r="AC537" s="12">
        <v>471.66</v>
      </c>
      <c r="AD537" s="10" t="str">
        <f>IF(Table1[[#This Row],[Profit]]&gt;0,"Profit","loss")</f>
        <v>Profit</v>
      </c>
      <c r="AE537" s="10" t="str">
        <f>_xlfn.CONCAT(Table1[[#This Row],[Customer Name]]," ",Table1[[#This Row],[Product Name]]," ",Table1[[#This Row],[Country]])</f>
        <v>Craig Liu 6120 United States</v>
      </c>
      <c r="AF537" s="10" t="str">
        <f>LEFT(Table1[[#This Row],[Product Name]],4)</f>
        <v>6120</v>
      </c>
    </row>
    <row r="538" spans="1:32" ht="12.75" customHeight="1" x14ac:dyDescent="0.2">
      <c r="A538" s="18">
        <v>21339</v>
      </c>
      <c r="B538" s="25">
        <v>86886</v>
      </c>
      <c r="C538" s="10" t="s">
        <v>37</v>
      </c>
      <c r="D538" s="36">
        <v>0</v>
      </c>
      <c r="E538" s="28">
        <v>10.01</v>
      </c>
      <c r="F538" s="32">
        <v>1.99</v>
      </c>
      <c r="G538" s="25">
        <v>2490</v>
      </c>
      <c r="H538" s="10" t="s">
        <v>2339</v>
      </c>
      <c r="I538" s="10" t="s">
        <v>27</v>
      </c>
      <c r="J538" s="10" t="s">
        <v>40</v>
      </c>
      <c r="K538" s="10" t="s">
        <v>77</v>
      </c>
      <c r="L538" s="10" t="s">
        <v>180</v>
      </c>
      <c r="M538" s="10" t="s">
        <v>51</v>
      </c>
      <c r="N538" s="9" t="s">
        <v>2341</v>
      </c>
      <c r="O538" s="22">
        <v>0.41</v>
      </c>
      <c r="P538" s="10" t="s">
        <v>33</v>
      </c>
      <c r="Q538" s="10" t="s">
        <v>34</v>
      </c>
      <c r="R538" s="10" t="s">
        <v>45</v>
      </c>
      <c r="S538" s="10" t="s">
        <v>2340</v>
      </c>
      <c r="T538" s="25">
        <v>92627</v>
      </c>
      <c r="U538" s="11">
        <v>42016</v>
      </c>
      <c r="V538" s="25">
        <f>YEAR(Table1[[#This Row],[Order Date]])</f>
        <v>2015</v>
      </c>
      <c r="W538" s="25">
        <f>MONTH(Table1[[#This Row],[Order Date]])</f>
        <v>1</v>
      </c>
      <c r="X538" s="25">
        <f>DAY(Table1[[#This Row],[Order Date]])</f>
        <v>12</v>
      </c>
      <c r="Y538" s="11">
        <v>42018</v>
      </c>
      <c r="Z538" s="25">
        <f>DATEDIF(Table1[[#This Row],[Order Date]],Table1[[#This Row],[Ship Date]],"D")</f>
        <v>2</v>
      </c>
      <c r="AA538" s="25">
        <v>82.703399999999988</v>
      </c>
      <c r="AB538" s="10">
        <v>11</v>
      </c>
      <c r="AC538" s="12">
        <v>119.86</v>
      </c>
      <c r="AD538" s="10" t="str">
        <f>IF(Table1[[#This Row],[Profit]]&gt;0,"Profit","loss")</f>
        <v>Profit</v>
      </c>
      <c r="AE538" s="10" t="str">
        <f>_xlfn.CONCAT(Table1[[#This Row],[Customer Name]]," ",Table1[[#This Row],[Product Name]]," ",Table1[[#This Row],[Country]])</f>
        <v>Pauline Finch TDK 4.7GB DVD-R United States</v>
      </c>
      <c r="AF538" s="10" t="str">
        <f>LEFT(Table1[[#This Row],[Product Name]],4)</f>
        <v xml:space="preserve">TDK </v>
      </c>
    </row>
    <row r="539" spans="1:32" ht="12.75" customHeight="1" x14ac:dyDescent="0.2">
      <c r="A539" s="18">
        <v>20065</v>
      </c>
      <c r="B539" s="25">
        <v>86887</v>
      </c>
      <c r="C539" s="10" t="s">
        <v>25</v>
      </c>
      <c r="D539" s="36">
        <v>0.08</v>
      </c>
      <c r="E539" s="28">
        <v>4.91</v>
      </c>
      <c r="F539" s="32">
        <v>0.5</v>
      </c>
      <c r="G539" s="25">
        <v>2488</v>
      </c>
      <c r="H539" s="10" t="s">
        <v>2335</v>
      </c>
      <c r="I539" s="10" t="s">
        <v>49</v>
      </c>
      <c r="J539" s="10" t="s">
        <v>114</v>
      </c>
      <c r="K539" s="10" t="s">
        <v>29</v>
      </c>
      <c r="L539" s="10" t="s">
        <v>134</v>
      </c>
      <c r="M539" s="10" t="s">
        <v>59</v>
      </c>
      <c r="N539" s="9" t="s">
        <v>163</v>
      </c>
      <c r="O539" s="22">
        <v>0.36</v>
      </c>
      <c r="P539" s="10" t="s">
        <v>33</v>
      </c>
      <c r="Q539" s="10" t="s">
        <v>136</v>
      </c>
      <c r="R539" s="10" t="s">
        <v>958</v>
      </c>
      <c r="S539" s="10" t="s">
        <v>2336</v>
      </c>
      <c r="T539" s="25">
        <v>72023</v>
      </c>
      <c r="U539" s="11">
        <v>42103</v>
      </c>
      <c r="V539" s="25">
        <f>YEAR(Table1[[#This Row],[Order Date]])</f>
        <v>2015</v>
      </c>
      <c r="W539" s="25">
        <f>MONTH(Table1[[#This Row],[Order Date]])</f>
        <v>4</v>
      </c>
      <c r="X539" s="25">
        <f>DAY(Table1[[#This Row],[Order Date]])</f>
        <v>9</v>
      </c>
      <c r="Y539" s="11">
        <v>42103</v>
      </c>
      <c r="Z539" s="25">
        <f>DATEDIF(Table1[[#This Row],[Order Date]],Table1[[#This Row],[Ship Date]],"D")</f>
        <v>0</v>
      </c>
      <c r="AA539" s="25">
        <v>12.726000000000001</v>
      </c>
      <c r="AB539" s="10">
        <v>9</v>
      </c>
      <c r="AC539" s="12">
        <v>42.69</v>
      </c>
      <c r="AD539" s="10" t="str">
        <f>IF(Table1[[#This Row],[Profit]]&gt;0,"Profit","loss")</f>
        <v>Profit</v>
      </c>
      <c r="AE539" s="10" t="str">
        <f>_xlfn.CONCAT(Table1[[#This Row],[Customer Name]]," ",Table1[[#This Row],[Product Name]]," ",Table1[[#This Row],[Country]])</f>
        <v>Gordon Walker Avery 493 United States</v>
      </c>
      <c r="AF539" s="10" t="str">
        <f>LEFT(Table1[[#This Row],[Product Name]],4)</f>
        <v>Aver</v>
      </c>
    </row>
    <row r="540" spans="1:32" ht="12.75" customHeight="1" x14ac:dyDescent="0.2">
      <c r="A540" s="18">
        <v>20066</v>
      </c>
      <c r="B540" s="25">
        <v>86887</v>
      </c>
      <c r="C540" s="10" t="s">
        <v>25</v>
      </c>
      <c r="D540" s="36">
        <v>0.02</v>
      </c>
      <c r="E540" s="28">
        <v>28.15</v>
      </c>
      <c r="F540" s="32">
        <v>6.17</v>
      </c>
      <c r="G540" s="25">
        <v>2488</v>
      </c>
      <c r="H540" s="10" t="s">
        <v>2335</v>
      </c>
      <c r="I540" s="10" t="s">
        <v>49</v>
      </c>
      <c r="J540" s="10" t="s">
        <v>114</v>
      </c>
      <c r="K540" s="10" t="s">
        <v>29</v>
      </c>
      <c r="L540" s="10" t="s">
        <v>30</v>
      </c>
      <c r="M540" s="10" t="s">
        <v>51</v>
      </c>
      <c r="N540" s="9" t="s">
        <v>2337</v>
      </c>
      <c r="O540" s="22">
        <v>0.55000000000000004</v>
      </c>
      <c r="P540" s="10" t="s">
        <v>33</v>
      </c>
      <c r="Q540" s="10" t="s">
        <v>136</v>
      </c>
      <c r="R540" s="10" t="s">
        <v>958</v>
      </c>
      <c r="S540" s="10" t="s">
        <v>2336</v>
      </c>
      <c r="T540" s="25">
        <v>72023</v>
      </c>
      <c r="U540" s="11">
        <v>42103</v>
      </c>
      <c r="V540" s="25">
        <f>YEAR(Table1[[#This Row],[Order Date]])</f>
        <v>2015</v>
      </c>
      <c r="W540" s="25">
        <f>MONTH(Table1[[#This Row],[Order Date]])</f>
        <v>4</v>
      </c>
      <c r="X540" s="25">
        <f>DAY(Table1[[#This Row],[Order Date]])</f>
        <v>9</v>
      </c>
      <c r="Y540" s="11">
        <v>42104</v>
      </c>
      <c r="Z540" s="25">
        <f>DATEDIF(Table1[[#This Row],[Order Date]],Table1[[#This Row],[Ship Date]],"D")</f>
        <v>1</v>
      </c>
      <c r="AA540" s="25">
        <v>160.8066</v>
      </c>
      <c r="AB540" s="10">
        <v>11</v>
      </c>
      <c r="AC540" s="12">
        <v>327.41000000000003</v>
      </c>
      <c r="AD540" s="10" t="str">
        <f>IF(Table1[[#This Row],[Profit]]&gt;0,"Profit","loss")</f>
        <v>Profit</v>
      </c>
      <c r="AE540" s="10" t="str">
        <f>_xlfn.CONCAT(Table1[[#This Row],[Customer Name]]," ",Table1[[#This Row],[Product Name]]," ",Table1[[#This Row],[Country]])</f>
        <v>Gordon Walker Boston Model 1800 Electric Pencil Sharpener, Gray United States</v>
      </c>
      <c r="AF540" s="10" t="str">
        <f>LEFT(Table1[[#This Row],[Product Name]],4)</f>
        <v>Bost</v>
      </c>
    </row>
    <row r="541" spans="1:32" ht="12.75" customHeight="1" x14ac:dyDescent="0.2">
      <c r="A541" s="18">
        <v>23392</v>
      </c>
      <c r="B541" s="25">
        <v>86898</v>
      </c>
      <c r="C541" s="10" t="s">
        <v>47</v>
      </c>
      <c r="D541" s="36">
        <v>0.02</v>
      </c>
      <c r="E541" s="28">
        <v>60.22</v>
      </c>
      <c r="F541" s="32">
        <v>3.5</v>
      </c>
      <c r="G541" s="25">
        <v>3155</v>
      </c>
      <c r="H541" s="10" t="s">
        <v>2850</v>
      </c>
      <c r="I541" s="10" t="s">
        <v>49</v>
      </c>
      <c r="J541" s="10" t="s">
        <v>28</v>
      </c>
      <c r="K541" s="10" t="s">
        <v>29</v>
      </c>
      <c r="L541" s="10" t="s">
        <v>257</v>
      </c>
      <c r="M541" s="10" t="s">
        <v>59</v>
      </c>
      <c r="N541" s="9" t="s">
        <v>2851</v>
      </c>
      <c r="O541" s="22">
        <v>0.56999999999999995</v>
      </c>
      <c r="P541" s="10" t="s">
        <v>33</v>
      </c>
      <c r="Q541" s="10" t="s">
        <v>136</v>
      </c>
      <c r="R541" s="10" t="s">
        <v>362</v>
      </c>
      <c r="S541" s="10" t="s">
        <v>433</v>
      </c>
      <c r="T541" s="25">
        <v>32771</v>
      </c>
      <c r="U541" s="11">
        <v>42024</v>
      </c>
      <c r="V541" s="25">
        <f>YEAR(Table1[[#This Row],[Order Date]])</f>
        <v>2015</v>
      </c>
      <c r="W541" s="25">
        <f>MONTH(Table1[[#This Row],[Order Date]])</f>
        <v>1</v>
      </c>
      <c r="X541" s="25">
        <f>DAY(Table1[[#This Row],[Order Date]])</f>
        <v>20</v>
      </c>
      <c r="Y541" s="11">
        <v>42025</v>
      </c>
      <c r="Z541" s="25">
        <f>DATEDIF(Table1[[#This Row],[Order Date]],Table1[[#This Row],[Ship Date]],"D")</f>
        <v>1</v>
      </c>
      <c r="AA541" s="25">
        <v>-193.91399999999999</v>
      </c>
      <c r="AB541" s="10">
        <v>9</v>
      </c>
      <c r="AC541" s="12">
        <v>541.76</v>
      </c>
      <c r="AD541" s="10" t="str">
        <f>IF(Table1[[#This Row],[Profit]]&gt;0,"Profit","loss")</f>
        <v>loss</v>
      </c>
      <c r="AE541" s="10" t="str">
        <f>_xlfn.CONCAT(Table1[[#This Row],[Customer Name]]," ",Table1[[#This Row],[Product Name]]," ",Table1[[#This Row],[Country]])</f>
        <v>Julian Keith Mayer Fellowes Smart Surge Ten-Outlet Protector, Platinum United States</v>
      </c>
      <c r="AF541" s="10" t="str">
        <f>LEFT(Table1[[#This Row],[Product Name]],4)</f>
        <v>Fell</v>
      </c>
    </row>
    <row r="542" spans="1:32" ht="12.75" customHeight="1" x14ac:dyDescent="0.2">
      <c r="A542" s="18">
        <v>21436</v>
      </c>
      <c r="B542" s="25">
        <v>86899</v>
      </c>
      <c r="C542" s="10" t="s">
        <v>25</v>
      </c>
      <c r="D542" s="36">
        <v>0.08</v>
      </c>
      <c r="E542" s="28">
        <v>150.97999999999999</v>
      </c>
      <c r="F542" s="32">
        <v>13.99</v>
      </c>
      <c r="G542" s="25">
        <v>3154</v>
      </c>
      <c r="H542" s="10" t="s">
        <v>2848</v>
      </c>
      <c r="I542" s="10" t="s">
        <v>27</v>
      </c>
      <c r="J542" s="10" t="s">
        <v>28</v>
      </c>
      <c r="K542" s="10" t="s">
        <v>77</v>
      </c>
      <c r="L542" s="10" t="s">
        <v>85</v>
      </c>
      <c r="M542" s="10" t="s">
        <v>86</v>
      </c>
      <c r="N542" s="9" t="s">
        <v>627</v>
      </c>
      <c r="O542" s="22">
        <v>0.38</v>
      </c>
      <c r="P542" s="10" t="s">
        <v>33</v>
      </c>
      <c r="Q542" s="10" t="s">
        <v>136</v>
      </c>
      <c r="R542" s="10" t="s">
        <v>362</v>
      </c>
      <c r="S542" s="10" t="s">
        <v>2849</v>
      </c>
      <c r="T542" s="25">
        <v>33710</v>
      </c>
      <c r="U542" s="11">
        <v>42030</v>
      </c>
      <c r="V542" s="25">
        <f>YEAR(Table1[[#This Row],[Order Date]])</f>
        <v>2015</v>
      </c>
      <c r="W542" s="25">
        <f>MONTH(Table1[[#This Row],[Order Date]])</f>
        <v>1</v>
      </c>
      <c r="X542" s="25">
        <f>DAY(Table1[[#This Row],[Order Date]])</f>
        <v>26</v>
      </c>
      <c r="Y542" s="11">
        <v>42031</v>
      </c>
      <c r="Z542" s="25">
        <f>DATEDIF(Table1[[#This Row],[Order Date]],Table1[[#This Row],[Ship Date]],"D")</f>
        <v>1</v>
      </c>
      <c r="AA542" s="25">
        <v>-3.9479999999999995</v>
      </c>
      <c r="AB542" s="10">
        <v>8</v>
      </c>
      <c r="AC542" s="12">
        <v>1183.82</v>
      </c>
      <c r="AD542" s="10" t="str">
        <f>IF(Table1[[#This Row],[Profit]]&gt;0,"Profit","loss")</f>
        <v>loss</v>
      </c>
      <c r="AE542" s="10" t="str">
        <f>_xlfn.CONCAT(Table1[[#This Row],[Customer Name]]," ",Table1[[#This Row],[Product Name]]," ",Table1[[#This Row],[Country]])</f>
        <v>Faye Manning Canon MP41DH Printing Calculator United States</v>
      </c>
      <c r="AF542" s="10" t="str">
        <f>LEFT(Table1[[#This Row],[Product Name]],4)</f>
        <v>Cano</v>
      </c>
    </row>
    <row r="543" spans="1:32" ht="12.75" customHeight="1" x14ac:dyDescent="0.2">
      <c r="A543" s="18">
        <v>21437</v>
      </c>
      <c r="B543" s="25">
        <v>86899</v>
      </c>
      <c r="C543" s="10" t="s">
        <v>25</v>
      </c>
      <c r="D543" s="36">
        <v>0.03</v>
      </c>
      <c r="E543" s="28">
        <v>25.98</v>
      </c>
      <c r="F543" s="32">
        <v>14.36</v>
      </c>
      <c r="G543" s="25">
        <v>3155</v>
      </c>
      <c r="H543" s="10" t="s">
        <v>2850</v>
      </c>
      <c r="I543" s="10" t="s">
        <v>39</v>
      </c>
      <c r="J543" s="10" t="s">
        <v>28</v>
      </c>
      <c r="K543" s="10" t="s">
        <v>41</v>
      </c>
      <c r="L543" s="10" t="s">
        <v>42</v>
      </c>
      <c r="M543" s="10" t="s">
        <v>43</v>
      </c>
      <c r="N543" s="9" t="s">
        <v>1001</v>
      </c>
      <c r="O543" s="22">
        <v>0.6</v>
      </c>
      <c r="P543" s="10" t="s">
        <v>33</v>
      </c>
      <c r="Q543" s="10" t="s">
        <v>136</v>
      </c>
      <c r="R543" s="10" t="s">
        <v>362</v>
      </c>
      <c r="S543" s="10" t="s">
        <v>433</v>
      </c>
      <c r="T543" s="25">
        <v>32771</v>
      </c>
      <c r="U543" s="11">
        <v>42030</v>
      </c>
      <c r="V543" s="25">
        <f>YEAR(Table1[[#This Row],[Order Date]])</f>
        <v>2015</v>
      </c>
      <c r="W543" s="25">
        <f>MONTH(Table1[[#This Row],[Order Date]])</f>
        <v>1</v>
      </c>
      <c r="X543" s="25">
        <f>DAY(Table1[[#This Row],[Order Date]])</f>
        <v>26</v>
      </c>
      <c r="Y543" s="11">
        <v>42031</v>
      </c>
      <c r="Z543" s="25">
        <f>DATEDIF(Table1[[#This Row],[Order Date]],Table1[[#This Row],[Ship Date]],"D")</f>
        <v>1</v>
      </c>
      <c r="AA543" s="25">
        <v>57.545999999999999</v>
      </c>
      <c r="AB543" s="10">
        <v>4</v>
      </c>
      <c r="AC543" s="12">
        <v>107.66</v>
      </c>
      <c r="AD543" s="10" t="str">
        <f>IF(Table1[[#This Row],[Profit]]&gt;0,"Profit","loss")</f>
        <v>Profit</v>
      </c>
      <c r="AE543" s="10" t="str">
        <f>_xlfn.CONCAT(Table1[[#This Row],[Customer Name]]," ",Table1[[#This Row],[Product Name]]," ",Table1[[#This Row],[Country]])</f>
        <v>Julian Keith Mayer Global Stack Chair without Arms, Black United States</v>
      </c>
      <c r="AF543" s="10" t="str">
        <f>LEFT(Table1[[#This Row],[Product Name]],4)</f>
        <v>Glob</v>
      </c>
    </row>
    <row r="544" spans="1:32" ht="12.75" customHeight="1" x14ac:dyDescent="0.2">
      <c r="A544" s="18">
        <v>21438</v>
      </c>
      <c r="B544" s="25">
        <v>86899</v>
      </c>
      <c r="C544" s="10" t="s">
        <v>25</v>
      </c>
      <c r="D544" s="36">
        <v>0.1</v>
      </c>
      <c r="E544" s="28">
        <v>32.479999999999997</v>
      </c>
      <c r="F544" s="32">
        <v>35</v>
      </c>
      <c r="G544" s="25">
        <v>3155</v>
      </c>
      <c r="H544" s="10" t="s">
        <v>2850</v>
      </c>
      <c r="I544" s="10" t="s">
        <v>49</v>
      </c>
      <c r="J544" s="10" t="s">
        <v>28</v>
      </c>
      <c r="K544" s="10" t="s">
        <v>29</v>
      </c>
      <c r="L544" s="10" t="s">
        <v>141</v>
      </c>
      <c r="M544" s="10" t="s">
        <v>236</v>
      </c>
      <c r="N544" s="9" t="s">
        <v>668</v>
      </c>
      <c r="O544" s="22">
        <v>0.81</v>
      </c>
      <c r="P544" s="10" t="s">
        <v>33</v>
      </c>
      <c r="Q544" s="10" t="s">
        <v>136</v>
      </c>
      <c r="R544" s="10" t="s">
        <v>362</v>
      </c>
      <c r="S544" s="10" t="s">
        <v>433</v>
      </c>
      <c r="T544" s="25">
        <v>32771</v>
      </c>
      <c r="U544" s="11">
        <v>42030</v>
      </c>
      <c r="V544" s="25">
        <f>YEAR(Table1[[#This Row],[Order Date]])</f>
        <v>2015</v>
      </c>
      <c r="W544" s="25">
        <f>MONTH(Table1[[#This Row],[Order Date]])</f>
        <v>1</v>
      </c>
      <c r="X544" s="25">
        <f>DAY(Table1[[#This Row],[Order Date]])</f>
        <v>26</v>
      </c>
      <c r="Y544" s="11">
        <v>42031</v>
      </c>
      <c r="Z544" s="25">
        <f>DATEDIF(Table1[[#This Row],[Order Date]],Table1[[#This Row],[Ship Date]],"D")</f>
        <v>1</v>
      </c>
      <c r="AA544" s="25">
        <v>-333.42540000000002</v>
      </c>
      <c r="AB544" s="10">
        <v>10</v>
      </c>
      <c r="AC544" s="12">
        <v>318.83</v>
      </c>
      <c r="AD544" s="10" t="str">
        <f>IF(Table1[[#This Row],[Profit]]&gt;0,"Profit","loss")</f>
        <v>loss</v>
      </c>
      <c r="AE544" s="10" t="str">
        <f>_xlfn.CONCAT(Table1[[#This Row],[Customer Name]]," ",Table1[[#This Row],[Product Name]]," ",Table1[[#This Row],[Country]])</f>
        <v>Julian Keith Mayer Fellowes Neat Ideas® Storage Cubes United States</v>
      </c>
      <c r="AF544" s="10" t="str">
        <f>LEFT(Table1[[#This Row],[Product Name]],4)</f>
        <v>Fell</v>
      </c>
    </row>
    <row r="545" spans="1:32" ht="12.75" customHeight="1" x14ac:dyDescent="0.2">
      <c r="A545" s="18">
        <v>20253</v>
      </c>
      <c r="B545" s="25">
        <v>86900</v>
      </c>
      <c r="C545" s="10" t="s">
        <v>47</v>
      </c>
      <c r="D545" s="36">
        <v>0.03</v>
      </c>
      <c r="E545" s="28">
        <v>17.7</v>
      </c>
      <c r="F545" s="32">
        <v>9.4700000000000006</v>
      </c>
      <c r="G545" s="25">
        <v>3154</v>
      </c>
      <c r="H545" s="10" t="s">
        <v>2848</v>
      </c>
      <c r="I545" s="10" t="s">
        <v>49</v>
      </c>
      <c r="J545" s="10" t="s">
        <v>114</v>
      </c>
      <c r="K545" s="10" t="s">
        <v>29</v>
      </c>
      <c r="L545" s="10" t="s">
        <v>141</v>
      </c>
      <c r="M545" s="10" t="s">
        <v>59</v>
      </c>
      <c r="N545" s="9" t="s">
        <v>1569</v>
      </c>
      <c r="O545" s="22">
        <v>0.59</v>
      </c>
      <c r="P545" s="10" t="s">
        <v>33</v>
      </c>
      <c r="Q545" s="10" t="s">
        <v>136</v>
      </c>
      <c r="R545" s="10" t="s">
        <v>362</v>
      </c>
      <c r="S545" s="10" t="s">
        <v>2849</v>
      </c>
      <c r="T545" s="25">
        <v>33710</v>
      </c>
      <c r="U545" s="11">
        <v>42152</v>
      </c>
      <c r="V545" s="25">
        <f>YEAR(Table1[[#This Row],[Order Date]])</f>
        <v>2015</v>
      </c>
      <c r="W545" s="25">
        <f>MONTH(Table1[[#This Row],[Order Date]])</f>
        <v>5</v>
      </c>
      <c r="X545" s="25">
        <f>DAY(Table1[[#This Row],[Order Date]])</f>
        <v>28</v>
      </c>
      <c r="Y545" s="11">
        <v>42154</v>
      </c>
      <c r="Z545" s="25">
        <f>DATEDIF(Table1[[#This Row],[Order Date]],Table1[[#This Row],[Ship Date]],"D")</f>
        <v>2</v>
      </c>
      <c r="AA545" s="25">
        <v>28.182599999999997</v>
      </c>
      <c r="AB545" s="10">
        <v>11</v>
      </c>
      <c r="AC545" s="12">
        <v>201.77</v>
      </c>
      <c r="AD545" s="10" t="str">
        <f>IF(Table1[[#This Row],[Profit]]&gt;0,"Profit","loss")</f>
        <v>Profit</v>
      </c>
      <c r="AE545" s="10" t="str">
        <f>_xlfn.CONCAT(Table1[[#This Row],[Customer Name]]," ",Table1[[#This Row],[Product Name]]," ",Table1[[#This Row],[Country]])</f>
        <v>Faye Manning Portfile® Personal File Boxes United States</v>
      </c>
      <c r="AF545" s="10" t="str">
        <f>LEFT(Table1[[#This Row],[Product Name]],4)</f>
        <v>Port</v>
      </c>
    </row>
    <row r="546" spans="1:32" ht="12.75" customHeight="1" x14ac:dyDescent="0.2">
      <c r="A546" s="18">
        <v>18635</v>
      </c>
      <c r="B546" s="25">
        <v>86901</v>
      </c>
      <c r="C546" s="10" t="s">
        <v>47</v>
      </c>
      <c r="D546" s="36">
        <v>0.04</v>
      </c>
      <c r="E546" s="28">
        <v>21.38</v>
      </c>
      <c r="F546" s="32">
        <v>8.99</v>
      </c>
      <c r="G546" s="25">
        <v>3154</v>
      </c>
      <c r="H546" s="10" t="s">
        <v>2848</v>
      </c>
      <c r="I546" s="10" t="s">
        <v>49</v>
      </c>
      <c r="J546" s="10" t="s">
        <v>28</v>
      </c>
      <c r="K546" s="10" t="s">
        <v>29</v>
      </c>
      <c r="L546" s="10" t="s">
        <v>30</v>
      </c>
      <c r="M546" s="10" t="s">
        <v>51</v>
      </c>
      <c r="N546" s="9" t="s">
        <v>2199</v>
      </c>
      <c r="O546" s="22">
        <v>0.59</v>
      </c>
      <c r="P546" s="10" t="s">
        <v>33</v>
      </c>
      <c r="Q546" s="10" t="s">
        <v>136</v>
      </c>
      <c r="R546" s="10" t="s">
        <v>362</v>
      </c>
      <c r="S546" s="10" t="s">
        <v>2849</v>
      </c>
      <c r="T546" s="25">
        <v>33710</v>
      </c>
      <c r="U546" s="11">
        <v>42093</v>
      </c>
      <c r="V546" s="25">
        <f>YEAR(Table1[[#This Row],[Order Date]])</f>
        <v>2015</v>
      </c>
      <c r="W546" s="25">
        <f>MONTH(Table1[[#This Row],[Order Date]])</f>
        <v>3</v>
      </c>
      <c r="X546" s="25">
        <f>DAY(Table1[[#This Row],[Order Date]])</f>
        <v>30</v>
      </c>
      <c r="Y546" s="11">
        <v>42093</v>
      </c>
      <c r="Z546" s="25">
        <f>DATEDIF(Table1[[#This Row],[Order Date]],Table1[[#This Row],[Ship Date]],"D")</f>
        <v>0</v>
      </c>
      <c r="AA546" s="25">
        <v>-51.66</v>
      </c>
      <c r="AB546" s="10">
        <v>21</v>
      </c>
      <c r="AC546" s="12">
        <v>443.66</v>
      </c>
      <c r="AD546" s="10" t="str">
        <f>IF(Table1[[#This Row],[Profit]]&gt;0,"Profit","loss")</f>
        <v>loss</v>
      </c>
      <c r="AE546" s="10" t="str">
        <f>_xlfn.CONCAT(Table1[[#This Row],[Customer Name]]," ",Table1[[#This Row],[Product Name]]," ",Table1[[#This Row],[Country]])</f>
        <v>Faye Manning Boston 1730 StandUp Electric Pencil Sharpener United States</v>
      </c>
      <c r="AF546" s="10" t="str">
        <f>LEFT(Table1[[#This Row],[Product Name]],4)</f>
        <v>Bost</v>
      </c>
    </row>
    <row r="547" spans="1:32" ht="12.75" customHeight="1" x14ac:dyDescent="0.2">
      <c r="A547" s="18">
        <v>22015</v>
      </c>
      <c r="B547" s="25">
        <v>86902</v>
      </c>
      <c r="C547" s="10" t="s">
        <v>47</v>
      </c>
      <c r="D547" s="36">
        <v>0.05</v>
      </c>
      <c r="E547" s="28">
        <v>159.99</v>
      </c>
      <c r="F547" s="32">
        <v>5.5</v>
      </c>
      <c r="G547" s="25">
        <v>3155</v>
      </c>
      <c r="H547" s="10" t="s">
        <v>2850</v>
      </c>
      <c r="I547" s="10" t="s">
        <v>49</v>
      </c>
      <c r="J547" s="10" t="s">
        <v>114</v>
      </c>
      <c r="K547" s="10" t="s">
        <v>77</v>
      </c>
      <c r="L547" s="10" t="s">
        <v>180</v>
      </c>
      <c r="M547" s="10" t="s">
        <v>59</v>
      </c>
      <c r="N547" s="9" t="s">
        <v>2852</v>
      </c>
      <c r="O547" s="22">
        <v>0.49</v>
      </c>
      <c r="P547" s="10" t="s">
        <v>33</v>
      </c>
      <c r="Q547" s="10" t="s">
        <v>136</v>
      </c>
      <c r="R547" s="10" t="s">
        <v>362</v>
      </c>
      <c r="S547" s="10" t="s">
        <v>433</v>
      </c>
      <c r="T547" s="25">
        <v>32771</v>
      </c>
      <c r="U547" s="11">
        <v>42113</v>
      </c>
      <c r="V547" s="25">
        <f>YEAR(Table1[[#This Row],[Order Date]])</f>
        <v>2015</v>
      </c>
      <c r="W547" s="25">
        <f>MONTH(Table1[[#This Row],[Order Date]])</f>
        <v>4</v>
      </c>
      <c r="X547" s="25">
        <f>DAY(Table1[[#This Row],[Order Date]])</f>
        <v>19</v>
      </c>
      <c r="Y547" s="11">
        <v>42115</v>
      </c>
      <c r="Z547" s="25">
        <f>DATEDIF(Table1[[#This Row],[Order Date]],Table1[[#This Row],[Ship Date]],"D")</f>
        <v>2</v>
      </c>
      <c r="AA547" s="25">
        <v>12.264000000000001</v>
      </c>
      <c r="AB547" s="10">
        <v>23</v>
      </c>
      <c r="AC547" s="12">
        <v>3600.65</v>
      </c>
      <c r="AD547" s="10" t="str">
        <f>IF(Table1[[#This Row],[Profit]]&gt;0,"Profit","loss")</f>
        <v>Profit</v>
      </c>
      <c r="AE547" s="10" t="str">
        <f>_xlfn.CONCAT(Table1[[#This Row],[Customer Name]]," ",Table1[[#This Row],[Product Name]]," ",Table1[[#This Row],[Country]])</f>
        <v>Julian Keith Mayer Gyration RF Keyboard United States</v>
      </c>
      <c r="AF547" s="10" t="str">
        <f>LEFT(Table1[[#This Row],[Product Name]],4)</f>
        <v>Gyra</v>
      </c>
    </row>
    <row r="548" spans="1:32" ht="12.75" customHeight="1" x14ac:dyDescent="0.2">
      <c r="A548" s="18">
        <v>19484</v>
      </c>
      <c r="B548" s="25">
        <v>86913</v>
      </c>
      <c r="C548" s="10" t="s">
        <v>25</v>
      </c>
      <c r="D548" s="36">
        <v>7.0000000000000007E-2</v>
      </c>
      <c r="E548" s="28">
        <v>2.61</v>
      </c>
      <c r="F548" s="32">
        <v>0.5</v>
      </c>
      <c r="G548" s="25">
        <v>1182</v>
      </c>
      <c r="H548" s="10" t="s">
        <v>1271</v>
      </c>
      <c r="I548" s="10" t="s">
        <v>49</v>
      </c>
      <c r="J548" s="10" t="s">
        <v>40</v>
      </c>
      <c r="K548" s="10" t="s">
        <v>29</v>
      </c>
      <c r="L548" s="10" t="s">
        <v>134</v>
      </c>
      <c r="M548" s="10" t="s">
        <v>59</v>
      </c>
      <c r="N548" s="9" t="s">
        <v>1138</v>
      </c>
      <c r="O548" s="22">
        <v>0.39</v>
      </c>
      <c r="P548" s="10" t="s">
        <v>33</v>
      </c>
      <c r="Q548" s="10" t="s">
        <v>34</v>
      </c>
      <c r="R548" s="10" t="s">
        <v>212</v>
      </c>
      <c r="S548" s="10" t="s">
        <v>1272</v>
      </c>
      <c r="T548" s="25">
        <v>84660</v>
      </c>
      <c r="U548" s="11">
        <v>42147</v>
      </c>
      <c r="V548" s="25">
        <f>YEAR(Table1[[#This Row],[Order Date]])</f>
        <v>2015</v>
      </c>
      <c r="W548" s="25">
        <f>MONTH(Table1[[#This Row],[Order Date]])</f>
        <v>5</v>
      </c>
      <c r="X548" s="25">
        <f>DAY(Table1[[#This Row],[Order Date]])</f>
        <v>23</v>
      </c>
      <c r="Y548" s="11">
        <v>42147</v>
      </c>
      <c r="Z548" s="25">
        <f>DATEDIF(Table1[[#This Row],[Order Date]],Table1[[#This Row],[Ship Date]],"D")</f>
        <v>0</v>
      </c>
      <c r="AA548" s="25">
        <v>27.013499999999997</v>
      </c>
      <c r="AB548" s="10">
        <v>15</v>
      </c>
      <c r="AC548" s="12">
        <v>39.15</v>
      </c>
      <c r="AD548" s="10" t="str">
        <f>IF(Table1[[#This Row],[Profit]]&gt;0,"Profit","loss")</f>
        <v>Profit</v>
      </c>
      <c r="AE548" s="10" t="str">
        <f>_xlfn.CONCAT(Table1[[#This Row],[Customer Name]]," ",Table1[[#This Row],[Product Name]]," ",Table1[[#This Row],[Country]])</f>
        <v>Jesse Williamson Avery 494 United States</v>
      </c>
      <c r="AF548" s="10" t="str">
        <f>LEFT(Table1[[#This Row],[Product Name]],4)</f>
        <v>Aver</v>
      </c>
    </row>
    <row r="549" spans="1:32" ht="12.75" customHeight="1" x14ac:dyDescent="0.2">
      <c r="A549" s="18">
        <v>21522</v>
      </c>
      <c r="B549" s="25">
        <v>86914</v>
      </c>
      <c r="C549" s="10" t="s">
        <v>37</v>
      </c>
      <c r="D549" s="36">
        <v>0.04</v>
      </c>
      <c r="E549" s="28">
        <v>35.99</v>
      </c>
      <c r="F549" s="32">
        <v>3.3</v>
      </c>
      <c r="G549" s="25">
        <v>1183</v>
      </c>
      <c r="H549" s="10" t="s">
        <v>1273</v>
      </c>
      <c r="I549" s="10" t="s">
        <v>49</v>
      </c>
      <c r="J549" s="10" t="s">
        <v>40</v>
      </c>
      <c r="K549" s="10" t="s">
        <v>77</v>
      </c>
      <c r="L549" s="10" t="s">
        <v>78</v>
      </c>
      <c r="M549" s="10" t="s">
        <v>51</v>
      </c>
      <c r="N549" s="9" t="s">
        <v>1274</v>
      </c>
      <c r="O549" s="22">
        <v>0.39</v>
      </c>
      <c r="P549" s="10" t="s">
        <v>33</v>
      </c>
      <c r="Q549" s="10" t="s">
        <v>34</v>
      </c>
      <c r="R549" s="10" t="s">
        <v>212</v>
      </c>
      <c r="S549" s="10" t="s">
        <v>1275</v>
      </c>
      <c r="T549" s="25">
        <v>84663</v>
      </c>
      <c r="U549" s="11">
        <v>42184</v>
      </c>
      <c r="V549" s="25">
        <f>YEAR(Table1[[#This Row],[Order Date]])</f>
        <v>2015</v>
      </c>
      <c r="W549" s="25">
        <f>MONTH(Table1[[#This Row],[Order Date]])</f>
        <v>6</v>
      </c>
      <c r="X549" s="25">
        <f>DAY(Table1[[#This Row],[Order Date]])</f>
        <v>29</v>
      </c>
      <c r="Y549" s="11">
        <v>42184</v>
      </c>
      <c r="Z549" s="25">
        <f>DATEDIF(Table1[[#This Row],[Order Date]],Table1[[#This Row],[Ship Date]],"D")</f>
        <v>0</v>
      </c>
      <c r="AA549" s="25">
        <v>184.19549999999998</v>
      </c>
      <c r="AB549" s="10">
        <v>9</v>
      </c>
      <c r="AC549" s="12">
        <v>266.95</v>
      </c>
      <c r="AD549" s="10" t="str">
        <f>IF(Table1[[#This Row],[Profit]]&gt;0,"Profit","loss")</f>
        <v>Profit</v>
      </c>
      <c r="AE549" s="10" t="str">
        <f>_xlfn.CONCAT(Table1[[#This Row],[Customer Name]]," ",Table1[[#This Row],[Product Name]]," ",Table1[[#This Row],[Country]])</f>
        <v>Becky O'Brien Accessory9 United States</v>
      </c>
      <c r="AF549" s="10" t="str">
        <f>LEFT(Table1[[#This Row],[Product Name]],4)</f>
        <v>Acce</v>
      </c>
    </row>
    <row r="550" spans="1:32" ht="12.75" customHeight="1" x14ac:dyDescent="0.2">
      <c r="A550" s="18">
        <v>19909</v>
      </c>
      <c r="B550" s="25">
        <v>86925</v>
      </c>
      <c r="C550" s="10" t="s">
        <v>106</v>
      </c>
      <c r="D550" s="36">
        <v>0.02</v>
      </c>
      <c r="E550" s="28">
        <v>880.98</v>
      </c>
      <c r="F550" s="32">
        <v>44.55</v>
      </c>
      <c r="G550" s="25">
        <v>2896</v>
      </c>
      <c r="H550" s="10" t="s">
        <v>2646</v>
      </c>
      <c r="I550" s="10" t="s">
        <v>39</v>
      </c>
      <c r="J550" s="10" t="s">
        <v>40</v>
      </c>
      <c r="K550" s="10" t="s">
        <v>41</v>
      </c>
      <c r="L550" s="10" t="s">
        <v>191</v>
      </c>
      <c r="M550" s="10" t="s">
        <v>121</v>
      </c>
      <c r="N550" s="9" t="s">
        <v>769</v>
      </c>
      <c r="O550" s="22">
        <v>0.62</v>
      </c>
      <c r="P550" s="10" t="s">
        <v>33</v>
      </c>
      <c r="Q550" s="10" t="s">
        <v>61</v>
      </c>
      <c r="R550" s="10" t="s">
        <v>62</v>
      </c>
      <c r="S550" s="10" t="s">
        <v>2647</v>
      </c>
      <c r="T550" s="25">
        <v>56001</v>
      </c>
      <c r="U550" s="11">
        <v>42026</v>
      </c>
      <c r="V550" s="25">
        <f>YEAR(Table1[[#This Row],[Order Date]])</f>
        <v>2015</v>
      </c>
      <c r="W550" s="25">
        <f>MONTH(Table1[[#This Row],[Order Date]])</f>
        <v>1</v>
      </c>
      <c r="X550" s="25">
        <f>DAY(Table1[[#This Row],[Order Date]])</f>
        <v>22</v>
      </c>
      <c r="Y550" s="11">
        <v>42030</v>
      </c>
      <c r="Z550" s="25">
        <f>DATEDIF(Table1[[#This Row],[Order Date]],Table1[[#This Row],[Ship Date]],"D")</f>
        <v>4</v>
      </c>
      <c r="AA550" s="25">
        <v>4861.0637999999999</v>
      </c>
      <c r="AB550" s="10">
        <v>8</v>
      </c>
      <c r="AC550" s="12">
        <v>7045.02</v>
      </c>
      <c r="AD550" s="10" t="str">
        <f>IF(Table1[[#This Row],[Profit]]&gt;0,"Profit","loss")</f>
        <v>Profit</v>
      </c>
      <c r="AE550" s="10" t="str">
        <f>_xlfn.CONCAT(Table1[[#This Row],[Customer Name]]," ",Table1[[#This Row],[Product Name]]," ",Table1[[#This Row],[Country]])</f>
        <v>Anna Ellis Riverside Palais Royal Lawyers Bookcase, Royale Cherry Finish United States</v>
      </c>
      <c r="AF550" s="10" t="str">
        <f>LEFT(Table1[[#This Row],[Product Name]],4)</f>
        <v>Rive</v>
      </c>
    </row>
    <row r="551" spans="1:32" ht="12.75" customHeight="1" x14ac:dyDescent="0.2">
      <c r="A551" s="18">
        <v>20304</v>
      </c>
      <c r="B551" s="25">
        <v>86926</v>
      </c>
      <c r="C551" s="10" t="s">
        <v>25</v>
      </c>
      <c r="D551" s="36">
        <v>0.05</v>
      </c>
      <c r="E551" s="28">
        <v>80.97</v>
      </c>
      <c r="F551" s="32">
        <v>30.06</v>
      </c>
      <c r="G551" s="25">
        <v>2897</v>
      </c>
      <c r="H551" s="10" t="s">
        <v>2649</v>
      </c>
      <c r="I551" s="10" t="s">
        <v>39</v>
      </c>
      <c r="J551" s="10" t="s">
        <v>40</v>
      </c>
      <c r="K551" s="10" t="s">
        <v>77</v>
      </c>
      <c r="L551" s="10" t="s">
        <v>85</v>
      </c>
      <c r="M551" s="10" t="s">
        <v>121</v>
      </c>
      <c r="N551" s="9" t="s">
        <v>386</v>
      </c>
      <c r="O551" s="22">
        <v>0.4</v>
      </c>
      <c r="P551" s="10" t="s">
        <v>33</v>
      </c>
      <c r="Q551" s="10" t="s">
        <v>61</v>
      </c>
      <c r="R551" s="10" t="s">
        <v>62</v>
      </c>
      <c r="S551" s="10" t="s">
        <v>2650</v>
      </c>
      <c r="T551" s="25">
        <v>55369</v>
      </c>
      <c r="U551" s="11">
        <v>42048</v>
      </c>
      <c r="V551" s="25">
        <f>YEAR(Table1[[#This Row],[Order Date]])</f>
        <v>2015</v>
      </c>
      <c r="W551" s="25">
        <f>MONTH(Table1[[#This Row],[Order Date]])</f>
        <v>2</v>
      </c>
      <c r="X551" s="25">
        <f>DAY(Table1[[#This Row],[Order Date]])</f>
        <v>13</v>
      </c>
      <c r="Y551" s="11">
        <v>42049</v>
      </c>
      <c r="Z551" s="25">
        <f>DATEDIF(Table1[[#This Row],[Order Date]],Table1[[#This Row],[Ship Date]],"D")</f>
        <v>1</v>
      </c>
      <c r="AA551" s="25">
        <v>565.17999999999995</v>
      </c>
      <c r="AB551" s="10">
        <v>11</v>
      </c>
      <c r="AC551" s="12">
        <v>904.25</v>
      </c>
      <c r="AD551" s="10" t="str">
        <f>IF(Table1[[#This Row],[Profit]]&gt;0,"Profit","loss")</f>
        <v>Profit</v>
      </c>
      <c r="AE551" s="10" t="str">
        <f>_xlfn.CONCAT(Table1[[#This Row],[Customer Name]]," ",Table1[[#This Row],[Product Name]]," ",Table1[[#This Row],[Country]])</f>
        <v>Betty Giles Hewlett-Packard Deskjet 940 REFURBISHED Color Inkjet Printer United States</v>
      </c>
      <c r="AF551" s="10" t="str">
        <f>LEFT(Table1[[#This Row],[Product Name]],4)</f>
        <v>Hewl</v>
      </c>
    </row>
    <row r="552" spans="1:32" ht="12.75" customHeight="1" x14ac:dyDescent="0.2">
      <c r="A552" s="18">
        <v>20305</v>
      </c>
      <c r="B552" s="25">
        <v>86926</v>
      </c>
      <c r="C552" s="10" t="s">
        <v>25</v>
      </c>
      <c r="D552" s="36">
        <v>0</v>
      </c>
      <c r="E552" s="28">
        <v>6.48</v>
      </c>
      <c r="F552" s="32">
        <v>10.050000000000001</v>
      </c>
      <c r="G552" s="25">
        <v>2897</v>
      </c>
      <c r="H552" s="10" t="s">
        <v>2649</v>
      </c>
      <c r="I552" s="10" t="s">
        <v>49</v>
      </c>
      <c r="J552" s="10" t="s">
        <v>40</v>
      </c>
      <c r="K552" s="10" t="s">
        <v>29</v>
      </c>
      <c r="L552" s="10" t="s">
        <v>93</v>
      </c>
      <c r="M552" s="10" t="s">
        <v>59</v>
      </c>
      <c r="N552" s="9" t="s">
        <v>2651</v>
      </c>
      <c r="O552" s="22">
        <v>0.37</v>
      </c>
      <c r="P552" s="10" t="s">
        <v>33</v>
      </c>
      <c r="Q552" s="10" t="s">
        <v>61</v>
      </c>
      <c r="R552" s="10" t="s">
        <v>62</v>
      </c>
      <c r="S552" s="10" t="s">
        <v>2650</v>
      </c>
      <c r="T552" s="25">
        <v>55369</v>
      </c>
      <c r="U552" s="11">
        <v>42048</v>
      </c>
      <c r="V552" s="25">
        <f>YEAR(Table1[[#This Row],[Order Date]])</f>
        <v>2015</v>
      </c>
      <c r="W552" s="25">
        <f>MONTH(Table1[[#This Row],[Order Date]])</f>
        <v>2</v>
      </c>
      <c r="X552" s="25">
        <f>DAY(Table1[[#This Row],[Order Date]])</f>
        <v>13</v>
      </c>
      <c r="Y552" s="11">
        <v>42050</v>
      </c>
      <c r="Z552" s="25">
        <f>DATEDIF(Table1[[#This Row],[Order Date]],Table1[[#This Row],[Ship Date]],"D")</f>
        <v>2</v>
      </c>
      <c r="AA552" s="25">
        <v>-38.72</v>
      </c>
      <c r="AB552" s="10">
        <v>2</v>
      </c>
      <c r="AC552" s="12">
        <v>16.309999999999999</v>
      </c>
      <c r="AD552" s="10" t="str">
        <f>IF(Table1[[#This Row],[Profit]]&gt;0,"Profit","loss")</f>
        <v>loss</v>
      </c>
      <c r="AE552" s="10" t="str">
        <f>_xlfn.CONCAT(Table1[[#This Row],[Customer Name]]," ",Table1[[#This Row],[Product Name]]," ",Table1[[#This Row],[Country]])</f>
        <v>Betty Giles Xerox 1997 United States</v>
      </c>
      <c r="AF552" s="10" t="str">
        <f>LEFT(Table1[[#This Row],[Product Name]],4)</f>
        <v>Xero</v>
      </c>
    </row>
    <row r="553" spans="1:32" ht="12.75" customHeight="1" x14ac:dyDescent="0.2">
      <c r="A553" s="18">
        <v>18198</v>
      </c>
      <c r="B553" s="25">
        <v>86927</v>
      </c>
      <c r="C553" s="10" t="s">
        <v>47</v>
      </c>
      <c r="D553" s="36">
        <v>0</v>
      </c>
      <c r="E553" s="28">
        <v>22.84</v>
      </c>
      <c r="F553" s="32">
        <v>16.920000000000002</v>
      </c>
      <c r="G553" s="25">
        <v>2896</v>
      </c>
      <c r="H553" s="10" t="s">
        <v>2646</v>
      </c>
      <c r="I553" s="10" t="s">
        <v>49</v>
      </c>
      <c r="J553" s="10" t="s">
        <v>40</v>
      </c>
      <c r="K553" s="10" t="s">
        <v>29</v>
      </c>
      <c r="L553" s="10" t="s">
        <v>93</v>
      </c>
      <c r="M553" s="10" t="s">
        <v>59</v>
      </c>
      <c r="N553" s="9" t="s">
        <v>2648</v>
      </c>
      <c r="O553" s="22">
        <v>0.39</v>
      </c>
      <c r="P553" s="10" t="s">
        <v>33</v>
      </c>
      <c r="Q553" s="10" t="s">
        <v>61</v>
      </c>
      <c r="R553" s="10" t="s">
        <v>62</v>
      </c>
      <c r="S553" s="10" t="s">
        <v>2647</v>
      </c>
      <c r="T553" s="25">
        <v>56001</v>
      </c>
      <c r="U553" s="11">
        <v>42075</v>
      </c>
      <c r="V553" s="25">
        <f>YEAR(Table1[[#This Row],[Order Date]])</f>
        <v>2015</v>
      </c>
      <c r="W553" s="25">
        <f>MONTH(Table1[[#This Row],[Order Date]])</f>
        <v>3</v>
      </c>
      <c r="X553" s="25">
        <f>DAY(Table1[[#This Row],[Order Date]])</f>
        <v>12</v>
      </c>
      <c r="Y553" s="11">
        <v>42077</v>
      </c>
      <c r="Z553" s="25">
        <f>DATEDIF(Table1[[#This Row],[Order Date]],Table1[[#This Row],[Ship Date]],"D")</f>
        <v>2</v>
      </c>
      <c r="AA553" s="25">
        <v>-83.75</v>
      </c>
      <c r="AB553" s="10">
        <v>15</v>
      </c>
      <c r="AC553" s="12">
        <v>370.62</v>
      </c>
      <c r="AD553" s="10" t="str">
        <f>IF(Table1[[#This Row],[Profit]]&gt;0,"Profit","loss")</f>
        <v>loss</v>
      </c>
      <c r="AE553" s="10" t="str">
        <f>_xlfn.CONCAT(Table1[[#This Row],[Customer Name]]," ",Table1[[#This Row],[Product Name]]," ",Table1[[#This Row],[Country]])</f>
        <v>Anna Ellis Xerox 1973 United States</v>
      </c>
      <c r="AF553" s="10" t="str">
        <f>LEFT(Table1[[#This Row],[Product Name]],4)</f>
        <v>Xero</v>
      </c>
    </row>
    <row r="554" spans="1:32" ht="12.75" customHeight="1" x14ac:dyDescent="0.2">
      <c r="A554" s="18">
        <v>25557</v>
      </c>
      <c r="B554" s="25">
        <v>86933</v>
      </c>
      <c r="C554" s="10" t="s">
        <v>47</v>
      </c>
      <c r="D554" s="36">
        <v>0.02</v>
      </c>
      <c r="E554" s="28">
        <v>120.98</v>
      </c>
      <c r="F554" s="32">
        <v>58.64</v>
      </c>
      <c r="G554" s="25">
        <v>2020</v>
      </c>
      <c r="H554" s="10" t="s">
        <v>1951</v>
      </c>
      <c r="I554" s="10" t="s">
        <v>39</v>
      </c>
      <c r="J554" s="10" t="s">
        <v>40</v>
      </c>
      <c r="K554" s="10" t="s">
        <v>41</v>
      </c>
      <c r="L554" s="10" t="s">
        <v>191</v>
      </c>
      <c r="M554" s="10" t="s">
        <v>121</v>
      </c>
      <c r="N554" s="9" t="s">
        <v>1952</v>
      </c>
      <c r="O554" s="22">
        <v>0.75</v>
      </c>
      <c r="P554" s="10" t="s">
        <v>33</v>
      </c>
      <c r="Q554" s="10" t="s">
        <v>53</v>
      </c>
      <c r="R554" s="10" t="s">
        <v>234</v>
      </c>
      <c r="S554" s="10" t="s">
        <v>1953</v>
      </c>
      <c r="T554" s="25">
        <v>15239</v>
      </c>
      <c r="U554" s="11">
        <v>42048</v>
      </c>
      <c r="V554" s="25">
        <f>YEAR(Table1[[#This Row],[Order Date]])</f>
        <v>2015</v>
      </c>
      <c r="W554" s="25">
        <f>MONTH(Table1[[#This Row],[Order Date]])</f>
        <v>2</v>
      </c>
      <c r="X554" s="25">
        <f>DAY(Table1[[#This Row],[Order Date]])</f>
        <v>13</v>
      </c>
      <c r="Y554" s="11">
        <v>42050</v>
      </c>
      <c r="Z554" s="25">
        <f>DATEDIF(Table1[[#This Row],[Order Date]],Table1[[#This Row],[Ship Date]],"D")</f>
        <v>2</v>
      </c>
      <c r="AA554" s="25">
        <v>-1330.5</v>
      </c>
      <c r="AB554" s="10">
        <v>11</v>
      </c>
      <c r="AC554" s="12">
        <v>1370.99</v>
      </c>
      <c r="AD554" s="10" t="str">
        <f>IF(Table1[[#This Row],[Profit]]&gt;0,"Profit","loss")</f>
        <v>loss</v>
      </c>
      <c r="AE554" s="10" t="str">
        <f>_xlfn.CONCAT(Table1[[#This Row],[Customer Name]]," ",Table1[[#This Row],[Product Name]]," ",Table1[[#This Row],[Country]])</f>
        <v>Erika Jordan O'Sullivan Living Dimensions 2-Shelf Bookcases United States</v>
      </c>
      <c r="AF554" s="10" t="str">
        <f>LEFT(Table1[[#This Row],[Product Name]],4)</f>
        <v>O'Su</v>
      </c>
    </row>
    <row r="555" spans="1:32" ht="12.75" customHeight="1" x14ac:dyDescent="0.2">
      <c r="A555" s="18">
        <v>20197</v>
      </c>
      <c r="B555" s="25">
        <v>86949</v>
      </c>
      <c r="C555" s="10" t="s">
        <v>47</v>
      </c>
      <c r="D555" s="36">
        <v>0.01</v>
      </c>
      <c r="E555" s="28">
        <v>11.7</v>
      </c>
      <c r="F555" s="32">
        <v>5.63</v>
      </c>
      <c r="G555" s="25">
        <v>2394</v>
      </c>
      <c r="H555" s="10" t="s">
        <v>2255</v>
      </c>
      <c r="I555" s="10" t="s">
        <v>49</v>
      </c>
      <c r="J555" s="10" t="s">
        <v>28</v>
      </c>
      <c r="K555" s="10" t="s">
        <v>29</v>
      </c>
      <c r="L555" s="10" t="s">
        <v>109</v>
      </c>
      <c r="M555" s="10" t="s">
        <v>59</v>
      </c>
      <c r="N555" s="9" t="s">
        <v>2256</v>
      </c>
      <c r="O555" s="22">
        <v>0.4</v>
      </c>
      <c r="P555" s="10" t="s">
        <v>33</v>
      </c>
      <c r="Q555" s="10" t="s">
        <v>136</v>
      </c>
      <c r="R555" s="10" t="s">
        <v>387</v>
      </c>
      <c r="S555" s="10" t="s">
        <v>2257</v>
      </c>
      <c r="T555" s="25">
        <v>30328</v>
      </c>
      <c r="U555" s="11">
        <v>42125</v>
      </c>
      <c r="V555" s="25">
        <f>YEAR(Table1[[#This Row],[Order Date]])</f>
        <v>2015</v>
      </c>
      <c r="W555" s="25">
        <f>MONTH(Table1[[#This Row],[Order Date]])</f>
        <v>5</v>
      </c>
      <c r="X555" s="25">
        <f>DAY(Table1[[#This Row],[Order Date]])</f>
        <v>1</v>
      </c>
      <c r="Y555" s="11">
        <v>42127</v>
      </c>
      <c r="Z555" s="25">
        <f>DATEDIF(Table1[[#This Row],[Order Date]],Table1[[#This Row],[Ship Date]],"D")</f>
        <v>2</v>
      </c>
      <c r="AA555" s="25">
        <v>39.209999999999994</v>
      </c>
      <c r="AB555" s="10">
        <v>16</v>
      </c>
      <c r="AC555" s="12">
        <v>196.69</v>
      </c>
      <c r="AD555" s="10" t="str">
        <f>IF(Table1[[#This Row],[Profit]]&gt;0,"Profit","loss")</f>
        <v>Profit</v>
      </c>
      <c r="AE555" s="10" t="str">
        <f>_xlfn.CONCAT(Table1[[#This Row],[Customer Name]]," ",Table1[[#This Row],[Product Name]]," ",Table1[[#This Row],[Country]])</f>
        <v>Tina Monroe Fellowes Binding Cases United States</v>
      </c>
      <c r="AF555" s="10" t="str">
        <f>LEFT(Table1[[#This Row],[Product Name]],4)</f>
        <v>Fell</v>
      </c>
    </row>
    <row r="556" spans="1:32" ht="12.75" customHeight="1" x14ac:dyDescent="0.2">
      <c r="A556" s="18">
        <v>20198</v>
      </c>
      <c r="B556" s="25">
        <v>86949</v>
      </c>
      <c r="C556" s="10" t="s">
        <v>47</v>
      </c>
      <c r="D556" s="36">
        <v>0.03</v>
      </c>
      <c r="E556" s="28">
        <v>4.55</v>
      </c>
      <c r="F556" s="32">
        <v>1.49</v>
      </c>
      <c r="G556" s="25">
        <v>2394</v>
      </c>
      <c r="H556" s="10" t="s">
        <v>2255</v>
      </c>
      <c r="I556" s="10" t="s">
        <v>49</v>
      </c>
      <c r="J556" s="10" t="s">
        <v>28</v>
      </c>
      <c r="K556" s="10" t="s">
        <v>29</v>
      </c>
      <c r="L556" s="10" t="s">
        <v>109</v>
      </c>
      <c r="M556" s="10" t="s">
        <v>59</v>
      </c>
      <c r="N556" s="9" t="s">
        <v>1441</v>
      </c>
      <c r="O556" s="22">
        <v>0.35</v>
      </c>
      <c r="P556" s="10" t="s">
        <v>33</v>
      </c>
      <c r="Q556" s="10" t="s">
        <v>136</v>
      </c>
      <c r="R556" s="10" t="s">
        <v>387</v>
      </c>
      <c r="S556" s="10" t="s">
        <v>2257</v>
      </c>
      <c r="T556" s="25">
        <v>30328</v>
      </c>
      <c r="U556" s="11">
        <v>42125</v>
      </c>
      <c r="V556" s="25">
        <f>YEAR(Table1[[#This Row],[Order Date]])</f>
        <v>2015</v>
      </c>
      <c r="W556" s="25">
        <f>MONTH(Table1[[#This Row],[Order Date]])</f>
        <v>5</v>
      </c>
      <c r="X556" s="25">
        <f>DAY(Table1[[#This Row],[Order Date]])</f>
        <v>1</v>
      </c>
      <c r="Y556" s="11">
        <v>42125</v>
      </c>
      <c r="Z556" s="25">
        <f>DATEDIF(Table1[[#This Row],[Order Date]],Table1[[#This Row],[Ship Date]],"D")</f>
        <v>0</v>
      </c>
      <c r="AA556" s="25">
        <v>100.38000000000001</v>
      </c>
      <c r="AB556" s="10">
        <v>9</v>
      </c>
      <c r="AC556" s="12">
        <v>40.28</v>
      </c>
      <c r="AD556" s="10" t="str">
        <f>IF(Table1[[#This Row],[Profit]]&gt;0,"Profit","loss")</f>
        <v>Profit</v>
      </c>
      <c r="AE556" s="10" t="str">
        <f>_xlfn.CONCAT(Table1[[#This Row],[Customer Name]]," ",Table1[[#This Row],[Product Name]]," ",Table1[[#This Row],[Country]])</f>
        <v>Tina Monroe Presstex Flexible Ring Binders United States</v>
      </c>
      <c r="AF556" s="10" t="str">
        <f>LEFT(Table1[[#This Row],[Product Name]],4)</f>
        <v>Pres</v>
      </c>
    </row>
    <row r="557" spans="1:32" ht="12.75" customHeight="1" x14ac:dyDescent="0.2">
      <c r="A557" s="18">
        <v>18277</v>
      </c>
      <c r="B557" s="25">
        <v>86950</v>
      </c>
      <c r="C557" s="10" t="s">
        <v>56</v>
      </c>
      <c r="D557" s="36">
        <v>0.02</v>
      </c>
      <c r="E557" s="28">
        <v>6.48</v>
      </c>
      <c r="F557" s="32">
        <v>7.91</v>
      </c>
      <c r="G557" s="25">
        <v>2393</v>
      </c>
      <c r="H557" s="10" t="s">
        <v>2253</v>
      </c>
      <c r="I557" s="10" t="s">
        <v>49</v>
      </c>
      <c r="J557" s="10" t="s">
        <v>28</v>
      </c>
      <c r="K557" s="10" t="s">
        <v>29</v>
      </c>
      <c r="L557" s="10" t="s">
        <v>93</v>
      </c>
      <c r="M557" s="10" t="s">
        <v>59</v>
      </c>
      <c r="N557" s="9" t="s">
        <v>2254</v>
      </c>
      <c r="O557" s="22">
        <v>0.37</v>
      </c>
      <c r="P557" s="10" t="s">
        <v>33</v>
      </c>
      <c r="Q557" s="10" t="s">
        <v>136</v>
      </c>
      <c r="R557" s="10" t="s">
        <v>387</v>
      </c>
      <c r="S557" s="10" t="s">
        <v>652</v>
      </c>
      <c r="T557" s="25">
        <v>30076</v>
      </c>
      <c r="U557" s="11">
        <v>42153</v>
      </c>
      <c r="V557" s="25">
        <f>YEAR(Table1[[#This Row],[Order Date]])</f>
        <v>2015</v>
      </c>
      <c r="W557" s="25">
        <f>MONTH(Table1[[#This Row],[Order Date]])</f>
        <v>5</v>
      </c>
      <c r="X557" s="25">
        <f>DAY(Table1[[#This Row],[Order Date]])</f>
        <v>29</v>
      </c>
      <c r="Y557" s="11">
        <v>42155</v>
      </c>
      <c r="Z557" s="25">
        <f>DATEDIF(Table1[[#This Row],[Order Date]],Table1[[#This Row],[Ship Date]],"D")</f>
        <v>2</v>
      </c>
      <c r="AA557" s="25">
        <v>-1191.5260000000001</v>
      </c>
      <c r="AB557" s="10">
        <v>2</v>
      </c>
      <c r="AC557" s="12">
        <v>16.5</v>
      </c>
      <c r="AD557" s="10" t="str">
        <f>IF(Table1[[#This Row],[Profit]]&gt;0,"Profit","loss")</f>
        <v>loss</v>
      </c>
      <c r="AE557" s="10" t="str">
        <f>_xlfn.CONCAT(Table1[[#This Row],[Customer Name]]," ",Table1[[#This Row],[Product Name]]," ",Table1[[#This Row],[Country]])</f>
        <v>Debbie Dillon Xerox 216 United States</v>
      </c>
      <c r="AF557" s="10" t="str">
        <f>LEFT(Table1[[#This Row],[Product Name]],4)</f>
        <v>Xero</v>
      </c>
    </row>
    <row r="558" spans="1:32" ht="12.75" customHeight="1" x14ac:dyDescent="0.2">
      <c r="A558" s="18">
        <v>18197</v>
      </c>
      <c r="B558" s="25">
        <v>86951</v>
      </c>
      <c r="C558" s="10" t="s">
        <v>25</v>
      </c>
      <c r="D558" s="36">
        <v>0.06</v>
      </c>
      <c r="E558" s="28">
        <v>105.29</v>
      </c>
      <c r="F558" s="32">
        <v>10.119999999999999</v>
      </c>
      <c r="G558" s="25">
        <v>2393</v>
      </c>
      <c r="H558" s="10" t="s">
        <v>2253</v>
      </c>
      <c r="I558" s="10" t="s">
        <v>49</v>
      </c>
      <c r="J558" s="10" t="s">
        <v>28</v>
      </c>
      <c r="K558" s="10" t="s">
        <v>41</v>
      </c>
      <c r="L558" s="10" t="s">
        <v>50</v>
      </c>
      <c r="M558" s="10" t="s">
        <v>236</v>
      </c>
      <c r="N558" s="9" t="s">
        <v>1507</v>
      </c>
      <c r="O558" s="22">
        <v>0.79</v>
      </c>
      <c r="P558" s="10" t="s">
        <v>33</v>
      </c>
      <c r="Q558" s="10" t="s">
        <v>136</v>
      </c>
      <c r="R558" s="10" t="s">
        <v>387</v>
      </c>
      <c r="S558" s="10" t="s">
        <v>652</v>
      </c>
      <c r="T558" s="25">
        <v>30076</v>
      </c>
      <c r="U558" s="11">
        <v>42008</v>
      </c>
      <c r="V558" s="25">
        <f>YEAR(Table1[[#This Row],[Order Date]])</f>
        <v>2015</v>
      </c>
      <c r="W558" s="25">
        <f>MONTH(Table1[[#This Row],[Order Date]])</f>
        <v>1</v>
      </c>
      <c r="X558" s="25">
        <f>DAY(Table1[[#This Row],[Order Date]])</f>
        <v>4</v>
      </c>
      <c r="Y558" s="11">
        <v>42010</v>
      </c>
      <c r="Z558" s="25">
        <f>DATEDIF(Table1[[#This Row],[Order Date]],Table1[[#This Row],[Ship Date]],"D")</f>
        <v>2</v>
      </c>
      <c r="AA558" s="25">
        <v>-45.01</v>
      </c>
      <c r="AB558" s="10">
        <v>12</v>
      </c>
      <c r="AC558" s="12">
        <v>1202.6600000000001</v>
      </c>
      <c r="AD558" s="10" t="str">
        <f>IF(Table1[[#This Row],[Profit]]&gt;0,"Profit","loss")</f>
        <v>loss</v>
      </c>
      <c r="AE558" s="10" t="str">
        <f>_xlfn.CONCAT(Table1[[#This Row],[Customer Name]]," ",Table1[[#This Row],[Product Name]]," ",Table1[[#This Row],[Country]])</f>
        <v>Debbie Dillon Eldon Antistatic Chair Mats for Low to Medium Pile Carpets United States</v>
      </c>
      <c r="AF558" s="10" t="str">
        <f>LEFT(Table1[[#This Row],[Product Name]],4)</f>
        <v>Eldo</v>
      </c>
    </row>
    <row r="559" spans="1:32" ht="12.75" customHeight="1" x14ac:dyDescent="0.2">
      <c r="A559" s="18">
        <v>24954</v>
      </c>
      <c r="B559" s="25">
        <v>86952</v>
      </c>
      <c r="C559" s="10" t="s">
        <v>37</v>
      </c>
      <c r="D559" s="36">
        <v>0.04</v>
      </c>
      <c r="E559" s="28">
        <v>60.97</v>
      </c>
      <c r="F559" s="32">
        <v>4.5</v>
      </c>
      <c r="G559" s="25">
        <v>2395</v>
      </c>
      <c r="H559" s="10" t="s">
        <v>2258</v>
      </c>
      <c r="I559" s="10" t="s">
        <v>49</v>
      </c>
      <c r="J559" s="10" t="s">
        <v>28</v>
      </c>
      <c r="K559" s="10" t="s">
        <v>29</v>
      </c>
      <c r="L559" s="10" t="s">
        <v>257</v>
      </c>
      <c r="M559" s="10" t="s">
        <v>59</v>
      </c>
      <c r="N559" s="9" t="s">
        <v>2132</v>
      </c>
      <c r="O559" s="22">
        <v>0.56000000000000005</v>
      </c>
      <c r="P559" s="10" t="s">
        <v>33</v>
      </c>
      <c r="Q559" s="10" t="s">
        <v>136</v>
      </c>
      <c r="R559" s="10" t="s">
        <v>387</v>
      </c>
      <c r="S559" s="10" t="s">
        <v>2259</v>
      </c>
      <c r="T559" s="25">
        <v>31401</v>
      </c>
      <c r="U559" s="11">
        <v>42086</v>
      </c>
      <c r="V559" s="25">
        <f>YEAR(Table1[[#This Row],[Order Date]])</f>
        <v>2015</v>
      </c>
      <c r="W559" s="25">
        <f>MONTH(Table1[[#This Row],[Order Date]])</f>
        <v>3</v>
      </c>
      <c r="X559" s="25">
        <f>DAY(Table1[[#This Row],[Order Date]])</f>
        <v>23</v>
      </c>
      <c r="Y559" s="11">
        <v>42087</v>
      </c>
      <c r="Z559" s="25">
        <f>DATEDIF(Table1[[#This Row],[Order Date]],Table1[[#This Row],[Ship Date]],"D")</f>
        <v>1</v>
      </c>
      <c r="AA559" s="25">
        <v>79.423200000000008</v>
      </c>
      <c r="AB559" s="10">
        <v>15</v>
      </c>
      <c r="AC559" s="12">
        <v>904.31</v>
      </c>
      <c r="AD559" s="10" t="str">
        <f>IF(Table1[[#This Row],[Profit]]&gt;0,"Profit","loss")</f>
        <v>Profit</v>
      </c>
      <c r="AE559" s="10" t="str">
        <f>_xlfn.CONCAT(Table1[[#This Row],[Customer Name]]," ",Table1[[#This Row],[Product Name]]," ",Table1[[#This Row],[Country]])</f>
        <v>Beverly Roberts Tripp Lite Isotel 6 Outlet Surge Protector with Fax/Modem Protection United States</v>
      </c>
      <c r="AF559" s="10" t="str">
        <f>LEFT(Table1[[#This Row],[Product Name]],4)</f>
        <v>Trip</v>
      </c>
    </row>
    <row r="560" spans="1:32" ht="12.75" customHeight="1" x14ac:dyDescent="0.2">
      <c r="A560" s="18">
        <v>20551</v>
      </c>
      <c r="B560" s="25">
        <v>86956</v>
      </c>
      <c r="C560" s="10" t="s">
        <v>37</v>
      </c>
      <c r="D560" s="36">
        <v>0</v>
      </c>
      <c r="E560" s="28">
        <v>5.98</v>
      </c>
      <c r="F560" s="32">
        <v>0.96</v>
      </c>
      <c r="G560" s="25">
        <v>1827</v>
      </c>
      <c r="H560" s="10" t="s">
        <v>1818</v>
      </c>
      <c r="I560" s="10" t="s">
        <v>49</v>
      </c>
      <c r="J560" s="10" t="s">
        <v>28</v>
      </c>
      <c r="K560" s="10" t="s">
        <v>29</v>
      </c>
      <c r="L560" s="10" t="s">
        <v>30</v>
      </c>
      <c r="M560" s="10" t="s">
        <v>31</v>
      </c>
      <c r="N560" s="9" t="s">
        <v>1819</v>
      </c>
      <c r="O560" s="22">
        <v>0.6</v>
      </c>
      <c r="P560" s="10" t="s">
        <v>33</v>
      </c>
      <c r="Q560" s="10" t="s">
        <v>61</v>
      </c>
      <c r="R560" s="10" t="s">
        <v>330</v>
      </c>
      <c r="S560" s="10" t="s">
        <v>150</v>
      </c>
      <c r="T560" s="25">
        <v>52601</v>
      </c>
      <c r="U560" s="11">
        <v>42054</v>
      </c>
      <c r="V560" s="25">
        <f>YEAR(Table1[[#This Row],[Order Date]])</f>
        <v>2015</v>
      </c>
      <c r="W560" s="25">
        <f>MONTH(Table1[[#This Row],[Order Date]])</f>
        <v>2</v>
      </c>
      <c r="X560" s="25">
        <f>DAY(Table1[[#This Row],[Order Date]])</f>
        <v>19</v>
      </c>
      <c r="Y560" s="11">
        <v>42055</v>
      </c>
      <c r="Z560" s="25">
        <f>DATEDIF(Table1[[#This Row],[Order Date]],Table1[[#This Row],[Ship Date]],"D")</f>
        <v>1</v>
      </c>
      <c r="AA560" s="25">
        <v>38.039699999999996</v>
      </c>
      <c r="AB560" s="10">
        <v>9</v>
      </c>
      <c r="AC560" s="12">
        <v>55.13</v>
      </c>
      <c r="AD560" s="10" t="str">
        <f>IF(Table1[[#This Row],[Profit]]&gt;0,"Profit","loss")</f>
        <v>Profit</v>
      </c>
      <c r="AE560" s="10" t="str">
        <f>_xlfn.CONCAT(Table1[[#This Row],[Customer Name]]," ",Table1[[#This Row],[Product Name]]," ",Table1[[#This Row],[Country]])</f>
        <v>Vincent Hale Newell 315 United States</v>
      </c>
      <c r="AF560" s="10" t="str">
        <f>LEFT(Table1[[#This Row],[Product Name]],4)</f>
        <v>Newe</v>
      </c>
    </row>
    <row r="561" spans="1:32" ht="12.75" customHeight="1" x14ac:dyDescent="0.2">
      <c r="A561" s="18">
        <v>20553</v>
      </c>
      <c r="B561" s="25">
        <v>86956</v>
      </c>
      <c r="C561" s="10" t="s">
        <v>37</v>
      </c>
      <c r="D561" s="36">
        <v>0.02</v>
      </c>
      <c r="E561" s="28">
        <v>5.98</v>
      </c>
      <c r="F561" s="32">
        <v>5.46</v>
      </c>
      <c r="G561" s="25">
        <v>1828</v>
      </c>
      <c r="H561" s="10" t="s">
        <v>1821</v>
      </c>
      <c r="I561" s="10" t="s">
        <v>49</v>
      </c>
      <c r="J561" s="10" t="s">
        <v>28</v>
      </c>
      <c r="K561" s="10" t="s">
        <v>29</v>
      </c>
      <c r="L561" s="10" t="s">
        <v>93</v>
      </c>
      <c r="M561" s="10" t="s">
        <v>59</v>
      </c>
      <c r="N561" s="9" t="s">
        <v>1051</v>
      </c>
      <c r="O561" s="22">
        <v>0.36</v>
      </c>
      <c r="P561" s="10" t="s">
        <v>33</v>
      </c>
      <c r="Q561" s="10" t="s">
        <v>61</v>
      </c>
      <c r="R561" s="10" t="s">
        <v>330</v>
      </c>
      <c r="S561" s="10" t="s">
        <v>1822</v>
      </c>
      <c r="T561" s="25">
        <v>50613</v>
      </c>
      <c r="U561" s="11">
        <v>42054</v>
      </c>
      <c r="V561" s="25">
        <f>YEAR(Table1[[#This Row],[Order Date]])</f>
        <v>2015</v>
      </c>
      <c r="W561" s="25">
        <f>MONTH(Table1[[#This Row],[Order Date]])</f>
        <v>2</v>
      </c>
      <c r="X561" s="25">
        <f>DAY(Table1[[#This Row],[Order Date]])</f>
        <v>19</v>
      </c>
      <c r="Y561" s="11">
        <v>42055</v>
      </c>
      <c r="Z561" s="25">
        <f>DATEDIF(Table1[[#This Row],[Order Date]],Table1[[#This Row],[Ship Date]],"D")</f>
        <v>1</v>
      </c>
      <c r="AA561" s="25">
        <v>-47.12</v>
      </c>
      <c r="AB561" s="10">
        <v>7</v>
      </c>
      <c r="AC561" s="12">
        <v>44.8</v>
      </c>
      <c r="AD561" s="10" t="str">
        <f>IF(Table1[[#This Row],[Profit]]&gt;0,"Profit","loss")</f>
        <v>loss</v>
      </c>
      <c r="AE561" s="10" t="str">
        <f>_xlfn.CONCAT(Table1[[#This Row],[Customer Name]]," ",Table1[[#This Row],[Product Name]]," ",Table1[[#This Row],[Country]])</f>
        <v>Stacey Lucas Xerox 1983 United States</v>
      </c>
      <c r="AF561" s="10" t="str">
        <f>LEFT(Table1[[#This Row],[Product Name]],4)</f>
        <v>Xero</v>
      </c>
    </row>
    <row r="562" spans="1:32" ht="12.75" customHeight="1" x14ac:dyDescent="0.2">
      <c r="A562" s="18">
        <v>23430</v>
      </c>
      <c r="B562" s="25">
        <v>86957</v>
      </c>
      <c r="C562" s="10" t="s">
        <v>47</v>
      </c>
      <c r="D562" s="36">
        <v>0.01</v>
      </c>
      <c r="E562" s="28">
        <v>10.64</v>
      </c>
      <c r="F562" s="32">
        <v>5.16</v>
      </c>
      <c r="G562" s="25">
        <v>1829</v>
      </c>
      <c r="H562" s="10" t="s">
        <v>1823</v>
      </c>
      <c r="I562" s="10" t="s">
        <v>27</v>
      </c>
      <c r="J562" s="10" t="s">
        <v>28</v>
      </c>
      <c r="K562" s="10" t="s">
        <v>41</v>
      </c>
      <c r="L562" s="10" t="s">
        <v>50</v>
      </c>
      <c r="M562" s="10" t="s">
        <v>59</v>
      </c>
      <c r="N562" s="9" t="s">
        <v>851</v>
      </c>
      <c r="O562" s="22">
        <v>0.56999999999999995</v>
      </c>
      <c r="P562" s="10" t="s">
        <v>33</v>
      </c>
      <c r="Q562" s="10" t="s">
        <v>61</v>
      </c>
      <c r="R562" s="10" t="s">
        <v>330</v>
      </c>
      <c r="S562" s="10" t="s">
        <v>1824</v>
      </c>
      <c r="T562" s="25">
        <v>52402</v>
      </c>
      <c r="U562" s="11">
        <v>42088</v>
      </c>
      <c r="V562" s="25">
        <f>YEAR(Table1[[#This Row],[Order Date]])</f>
        <v>2015</v>
      </c>
      <c r="W562" s="25">
        <f>MONTH(Table1[[#This Row],[Order Date]])</f>
        <v>3</v>
      </c>
      <c r="X562" s="25">
        <f>DAY(Table1[[#This Row],[Order Date]])</f>
        <v>25</v>
      </c>
      <c r="Y562" s="11">
        <v>42090</v>
      </c>
      <c r="Z562" s="25">
        <f>DATEDIF(Table1[[#This Row],[Order Date]],Table1[[#This Row],[Ship Date]],"D")</f>
        <v>2</v>
      </c>
      <c r="AA562" s="25">
        <v>-11.69</v>
      </c>
      <c r="AB562" s="10">
        <v>5</v>
      </c>
      <c r="AC562" s="12">
        <v>58.52</v>
      </c>
      <c r="AD562" s="10" t="str">
        <f>IF(Table1[[#This Row],[Profit]]&gt;0,"Profit","loss")</f>
        <v>loss</v>
      </c>
      <c r="AE562" s="10" t="str">
        <f>_xlfn.CONCAT(Table1[[#This Row],[Customer Name]]," ",Table1[[#This Row],[Product Name]]," ",Table1[[#This Row],[Country]])</f>
        <v>Suzanne Cochran Eldon Expressions Punched Metal &amp; Wood Desk Accessories, Pewter &amp; Cherry United States</v>
      </c>
      <c r="AF562" s="10" t="str">
        <f>LEFT(Table1[[#This Row],[Product Name]],4)</f>
        <v>Eldo</v>
      </c>
    </row>
    <row r="563" spans="1:32" ht="12.75" customHeight="1" x14ac:dyDescent="0.2">
      <c r="A563" s="18">
        <v>19596</v>
      </c>
      <c r="B563" s="25">
        <v>86958</v>
      </c>
      <c r="C563" s="10" t="s">
        <v>56</v>
      </c>
      <c r="D563" s="36">
        <v>0.1</v>
      </c>
      <c r="E563" s="28">
        <v>52.99</v>
      </c>
      <c r="F563" s="32">
        <v>19.989999999999998</v>
      </c>
      <c r="G563" s="25">
        <v>1826</v>
      </c>
      <c r="H563" s="10" t="s">
        <v>1814</v>
      </c>
      <c r="I563" s="10" t="s">
        <v>27</v>
      </c>
      <c r="J563" s="10" t="s">
        <v>28</v>
      </c>
      <c r="K563" s="10" t="s">
        <v>29</v>
      </c>
      <c r="L563" s="10" t="s">
        <v>141</v>
      </c>
      <c r="M563" s="10" t="s">
        <v>59</v>
      </c>
      <c r="N563" s="9" t="s">
        <v>1815</v>
      </c>
      <c r="O563" s="22">
        <v>0.81</v>
      </c>
      <c r="P563" s="10" t="s">
        <v>33</v>
      </c>
      <c r="Q563" s="10" t="s">
        <v>61</v>
      </c>
      <c r="R563" s="10" t="s">
        <v>330</v>
      </c>
      <c r="S563" s="10" t="s">
        <v>1816</v>
      </c>
      <c r="T563" s="25">
        <v>52722</v>
      </c>
      <c r="U563" s="11">
        <v>42112</v>
      </c>
      <c r="V563" s="25">
        <f>YEAR(Table1[[#This Row],[Order Date]])</f>
        <v>2015</v>
      </c>
      <c r="W563" s="25">
        <f>MONTH(Table1[[#This Row],[Order Date]])</f>
        <v>4</v>
      </c>
      <c r="X563" s="25">
        <f>DAY(Table1[[#This Row],[Order Date]])</f>
        <v>18</v>
      </c>
      <c r="Y563" s="11">
        <v>42113</v>
      </c>
      <c r="Z563" s="25">
        <f>DATEDIF(Table1[[#This Row],[Order Date]],Table1[[#This Row],[Ship Date]],"D")</f>
        <v>1</v>
      </c>
      <c r="AA563" s="25">
        <v>-517.16999999999996</v>
      </c>
      <c r="AB563" s="10">
        <v>7</v>
      </c>
      <c r="AC563" s="12">
        <v>337.59</v>
      </c>
      <c r="AD563" s="10" t="str">
        <f>IF(Table1[[#This Row],[Profit]]&gt;0,"Profit","loss")</f>
        <v>loss</v>
      </c>
      <c r="AE563" s="10" t="str">
        <f>_xlfn.CONCAT(Table1[[#This Row],[Customer Name]]," ",Table1[[#This Row],[Product Name]]," ",Table1[[#This Row],[Country]])</f>
        <v>Kate Peck Gould Plastics 9-Pocket Panel Bin, 18-3/8w x 5-1/4d x 20-1/2h, Black United States</v>
      </c>
      <c r="AF563" s="10" t="str">
        <f>LEFT(Table1[[#This Row],[Product Name]],4)</f>
        <v>Goul</v>
      </c>
    </row>
    <row r="564" spans="1:32" ht="12.75" customHeight="1" x14ac:dyDescent="0.2">
      <c r="A564" s="18">
        <v>19597</v>
      </c>
      <c r="B564" s="25">
        <v>86958</v>
      </c>
      <c r="C564" s="10" t="s">
        <v>56</v>
      </c>
      <c r="D564" s="36">
        <v>7.0000000000000007E-2</v>
      </c>
      <c r="E564" s="28">
        <v>100.98</v>
      </c>
      <c r="F564" s="32">
        <v>57.38</v>
      </c>
      <c r="G564" s="25">
        <v>1827</v>
      </c>
      <c r="H564" s="10" t="s">
        <v>1818</v>
      </c>
      <c r="I564" s="10" t="s">
        <v>39</v>
      </c>
      <c r="J564" s="10" t="s">
        <v>28</v>
      </c>
      <c r="K564" s="10" t="s">
        <v>41</v>
      </c>
      <c r="L564" s="10" t="s">
        <v>191</v>
      </c>
      <c r="M564" s="10" t="s">
        <v>121</v>
      </c>
      <c r="N564" s="9" t="s">
        <v>1820</v>
      </c>
      <c r="O564" s="22">
        <v>0.78</v>
      </c>
      <c r="P564" s="10" t="s">
        <v>33</v>
      </c>
      <c r="Q564" s="10" t="s">
        <v>61</v>
      </c>
      <c r="R564" s="10" t="s">
        <v>330</v>
      </c>
      <c r="S564" s="10" t="s">
        <v>150</v>
      </c>
      <c r="T564" s="25">
        <v>52601</v>
      </c>
      <c r="U564" s="11">
        <v>42112</v>
      </c>
      <c r="V564" s="25">
        <f>YEAR(Table1[[#This Row],[Order Date]])</f>
        <v>2015</v>
      </c>
      <c r="W564" s="25">
        <f>MONTH(Table1[[#This Row],[Order Date]])</f>
        <v>4</v>
      </c>
      <c r="X564" s="25">
        <f>DAY(Table1[[#This Row],[Order Date]])</f>
        <v>18</v>
      </c>
      <c r="Y564" s="11">
        <v>42115</v>
      </c>
      <c r="Z564" s="25">
        <f>DATEDIF(Table1[[#This Row],[Order Date]],Table1[[#This Row],[Ship Date]],"D")</f>
        <v>3</v>
      </c>
      <c r="AA564" s="25">
        <v>-429.86</v>
      </c>
      <c r="AB564" s="10">
        <v>2</v>
      </c>
      <c r="AC564" s="12">
        <v>215.32</v>
      </c>
      <c r="AD564" s="10" t="str">
        <f>IF(Table1[[#This Row],[Profit]]&gt;0,"Profit","loss")</f>
        <v>loss</v>
      </c>
      <c r="AE564" s="10" t="str">
        <f>_xlfn.CONCAT(Table1[[#This Row],[Customer Name]]," ",Table1[[#This Row],[Product Name]]," ",Table1[[#This Row],[Country]])</f>
        <v>Vincent Hale Bush Westfield Collection Bookcases, Dark Cherry Finish, Fully Assembled United States</v>
      </c>
      <c r="AF564" s="10" t="str">
        <f>LEFT(Table1[[#This Row],[Product Name]],4)</f>
        <v>Bush</v>
      </c>
    </row>
    <row r="565" spans="1:32" ht="12.75" customHeight="1" x14ac:dyDescent="0.2">
      <c r="A565" s="18">
        <v>19598</v>
      </c>
      <c r="B565" s="25">
        <v>86958</v>
      </c>
      <c r="C565" s="10" t="s">
        <v>56</v>
      </c>
      <c r="D565" s="36">
        <v>0.03</v>
      </c>
      <c r="E565" s="28">
        <v>85.99</v>
      </c>
      <c r="F565" s="32">
        <v>0.99</v>
      </c>
      <c r="G565" s="25">
        <v>1827</v>
      </c>
      <c r="H565" s="10" t="s">
        <v>1818</v>
      </c>
      <c r="I565" s="10" t="s">
        <v>49</v>
      </c>
      <c r="J565" s="10" t="s">
        <v>28</v>
      </c>
      <c r="K565" s="10" t="s">
        <v>77</v>
      </c>
      <c r="L565" s="10" t="s">
        <v>78</v>
      </c>
      <c r="M565" s="10" t="s">
        <v>31</v>
      </c>
      <c r="N565" s="9" t="s">
        <v>417</v>
      </c>
      <c r="O565" s="22">
        <v>0.55000000000000004</v>
      </c>
      <c r="P565" s="10" t="s">
        <v>33</v>
      </c>
      <c r="Q565" s="10" t="s">
        <v>61</v>
      </c>
      <c r="R565" s="10" t="s">
        <v>330</v>
      </c>
      <c r="S565" s="10" t="s">
        <v>150</v>
      </c>
      <c r="T565" s="25">
        <v>52601</v>
      </c>
      <c r="U565" s="11">
        <v>42112</v>
      </c>
      <c r="V565" s="25">
        <f>YEAR(Table1[[#This Row],[Order Date]])</f>
        <v>2015</v>
      </c>
      <c r="W565" s="25">
        <f>MONTH(Table1[[#This Row],[Order Date]])</f>
        <v>4</v>
      </c>
      <c r="X565" s="25">
        <f>DAY(Table1[[#This Row],[Order Date]])</f>
        <v>18</v>
      </c>
      <c r="Y565" s="11">
        <v>42114</v>
      </c>
      <c r="Z565" s="25">
        <f>DATEDIF(Table1[[#This Row],[Order Date]],Table1[[#This Row],[Ship Date]],"D")</f>
        <v>2</v>
      </c>
      <c r="AA565" s="25">
        <v>264.16649999999998</v>
      </c>
      <c r="AB565" s="10">
        <v>5</v>
      </c>
      <c r="AC565" s="12">
        <v>382.85</v>
      </c>
      <c r="AD565" s="10" t="str">
        <f>IF(Table1[[#This Row],[Profit]]&gt;0,"Profit","loss")</f>
        <v>Profit</v>
      </c>
      <c r="AE565" s="10" t="str">
        <f>_xlfn.CONCAT(Table1[[#This Row],[Customer Name]]," ",Table1[[#This Row],[Product Name]]," ",Table1[[#This Row],[Country]])</f>
        <v>Vincent Hale Accessory34 United States</v>
      </c>
      <c r="AF565" s="10" t="str">
        <f>LEFT(Table1[[#This Row],[Product Name]],4)</f>
        <v>Acce</v>
      </c>
    </row>
    <row r="566" spans="1:32" ht="12.75" customHeight="1" x14ac:dyDescent="0.2">
      <c r="A566" s="18">
        <v>18199</v>
      </c>
      <c r="B566" s="25">
        <v>86959</v>
      </c>
      <c r="C566" s="10" t="s">
        <v>56</v>
      </c>
      <c r="D566" s="36">
        <v>0</v>
      </c>
      <c r="E566" s="28">
        <v>9.27</v>
      </c>
      <c r="F566" s="32">
        <v>4.3899999999999997</v>
      </c>
      <c r="G566" s="25">
        <v>1826</v>
      </c>
      <c r="H566" s="10" t="s">
        <v>1814</v>
      </c>
      <c r="I566" s="10" t="s">
        <v>49</v>
      </c>
      <c r="J566" s="10" t="s">
        <v>28</v>
      </c>
      <c r="K566" s="10" t="s">
        <v>29</v>
      </c>
      <c r="L566" s="10" t="s">
        <v>93</v>
      </c>
      <c r="M566" s="10" t="s">
        <v>31</v>
      </c>
      <c r="N566" s="9" t="s">
        <v>1817</v>
      </c>
      <c r="O566" s="22">
        <v>0.38</v>
      </c>
      <c r="P566" s="10" t="s">
        <v>33</v>
      </c>
      <c r="Q566" s="10" t="s">
        <v>61</v>
      </c>
      <c r="R566" s="10" t="s">
        <v>330</v>
      </c>
      <c r="S566" s="10" t="s">
        <v>1816</v>
      </c>
      <c r="T566" s="25">
        <v>52722</v>
      </c>
      <c r="U566" s="11">
        <v>42136</v>
      </c>
      <c r="V566" s="25">
        <f>YEAR(Table1[[#This Row],[Order Date]])</f>
        <v>2015</v>
      </c>
      <c r="W566" s="25">
        <f>MONTH(Table1[[#This Row],[Order Date]])</f>
        <v>5</v>
      </c>
      <c r="X566" s="25">
        <f>DAY(Table1[[#This Row],[Order Date]])</f>
        <v>12</v>
      </c>
      <c r="Y566" s="11">
        <v>42138</v>
      </c>
      <c r="Z566" s="25">
        <f>DATEDIF(Table1[[#This Row],[Order Date]],Table1[[#This Row],[Ship Date]],"D")</f>
        <v>2</v>
      </c>
      <c r="AA566" s="25">
        <v>-7.61</v>
      </c>
      <c r="AB566" s="10">
        <v>1</v>
      </c>
      <c r="AC566" s="12">
        <v>10.65</v>
      </c>
      <c r="AD566" s="10" t="str">
        <f>IF(Table1[[#This Row],[Profit]]&gt;0,"Profit","loss")</f>
        <v>loss</v>
      </c>
      <c r="AE566" s="10" t="str">
        <f>_xlfn.CONCAT(Table1[[#This Row],[Customer Name]]," ",Table1[[#This Row],[Product Name]]," ",Table1[[#This Row],[Country]])</f>
        <v>Kate Peck Wirebound Message Books, Four 2 3/4" x 5" Forms per Page, 600 Sets per Book United States</v>
      </c>
      <c r="AF566" s="10" t="str">
        <f>LEFT(Table1[[#This Row],[Product Name]],4)</f>
        <v>Wire</v>
      </c>
    </row>
    <row r="567" spans="1:32" ht="12.75" customHeight="1" x14ac:dyDescent="0.2">
      <c r="A567" s="18">
        <v>21383</v>
      </c>
      <c r="B567" s="25">
        <v>86960</v>
      </c>
      <c r="C567" s="10" t="s">
        <v>106</v>
      </c>
      <c r="D567" s="36">
        <v>0.05</v>
      </c>
      <c r="E567" s="28">
        <v>7.1</v>
      </c>
      <c r="F567" s="32">
        <v>6.05</v>
      </c>
      <c r="G567" s="25">
        <v>1828</v>
      </c>
      <c r="H567" s="10" t="s">
        <v>1821</v>
      </c>
      <c r="I567" s="10" t="s">
        <v>49</v>
      </c>
      <c r="J567" s="10" t="s">
        <v>28</v>
      </c>
      <c r="K567" s="10" t="s">
        <v>29</v>
      </c>
      <c r="L567" s="10" t="s">
        <v>109</v>
      </c>
      <c r="M567" s="10" t="s">
        <v>59</v>
      </c>
      <c r="N567" s="9" t="s">
        <v>651</v>
      </c>
      <c r="O567" s="22">
        <v>0.39</v>
      </c>
      <c r="P567" s="10" t="s">
        <v>33</v>
      </c>
      <c r="Q567" s="10" t="s">
        <v>61</v>
      </c>
      <c r="R567" s="10" t="s">
        <v>330</v>
      </c>
      <c r="S567" s="10" t="s">
        <v>1822</v>
      </c>
      <c r="T567" s="25">
        <v>50613</v>
      </c>
      <c r="U567" s="11">
        <v>42010</v>
      </c>
      <c r="V567" s="25">
        <f>YEAR(Table1[[#This Row],[Order Date]])</f>
        <v>2015</v>
      </c>
      <c r="W567" s="25">
        <f>MONTH(Table1[[#This Row],[Order Date]])</f>
        <v>1</v>
      </c>
      <c r="X567" s="25">
        <f>DAY(Table1[[#This Row],[Order Date]])</f>
        <v>6</v>
      </c>
      <c r="Y567" s="11">
        <v>42010</v>
      </c>
      <c r="Z567" s="25">
        <f>DATEDIF(Table1[[#This Row],[Order Date]],Table1[[#This Row],[Ship Date]],"D")</f>
        <v>0</v>
      </c>
      <c r="AA567" s="25">
        <v>-101.24600000000001</v>
      </c>
      <c r="AB567" s="10">
        <v>14</v>
      </c>
      <c r="AC567" s="12">
        <v>100.99</v>
      </c>
      <c r="AD567" s="10" t="str">
        <f>IF(Table1[[#This Row],[Profit]]&gt;0,"Profit","loss")</f>
        <v>loss</v>
      </c>
      <c r="AE567" s="10" t="str">
        <f>_xlfn.CONCAT(Table1[[#This Row],[Customer Name]]," ",Table1[[#This Row],[Product Name]]," ",Table1[[#This Row],[Country]])</f>
        <v>Stacey Lucas Wilson Jones Hanging View Binder, White, 1" United States</v>
      </c>
      <c r="AF567" s="10" t="str">
        <f>LEFT(Table1[[#This Row],[Product Name]],4)</f>
        <v>Wils</v>
      </c>
    </row>
    <row r="568" spans="1:32" ht="12.75" customHeight="1" x14ac:dyDescent="0.2">
      <c r="A568" s="18">
        <v>21384</v>
      </c>
      <c r="B568" s="25">
        <v>86960</v>
      </c>
      <c r="C568" s="10" t="s">
        <v>106</v>
      </c>
      <c r="D568" s="36">
        <v>0.04</v>
      </c>
      <c r="E568" s="28">
        <v>20.95</v>
      </c>
      <c r="F568" s="32">
        <v>4</v>
      </c>
      <c r="G568" s="25">
        <v>1828</v>
      </c>
      <c r="H568" s="10" t="s">
        <v>1821</v>
      </c>
      <c r="I568" s="10" t="s">
        <v>49</v>
      </c>
      <c r="J568" s="10" t="s">
        <v>28</v>
      </c>
      <c r="K568" s="10" t="s">
        <v>77</v>
      </c>
      <c r="L568" s="10" t="s">
        <v>180</v>
      </c>
      <c r="M568" s="10" t="s">
        <v>59</v>
      </c>
      <c r="N568" s="9" t="s">
        <v>1591</v>
      </c>
      <c r="O568" s="22">
        <v>0.6</v>
      </c>
      <c r="P568" s="10" t="s">
        <v>33</v>
      </c>
      <c r="Q568" s="10" t="s">
        <v>61</v>
      </c>
      <c r="R568" s="10" t="s">
        <v>330</v>
      </c>
      <c r="S568" s="10" t="s">
        <v>1822</v>
      </c>
      <c r="T568" s="25">
        <v>50613</v>
      </c>
      <c r="U568" s="11">
        <v>42010</v>
      </c>
      <c r="V568" s="25">
        <f>YEAR(Table1[[#This Row],[Order Date]])</f>
        <v>2015</v>
      </c>
      <c r="W568" s="25">
        <f>MONTH(Table1[[#This Row],[Order Date]])</f>
        <v>1</v>
      </c>
      <c r="X568" s="25">
        <f>DAY(Table1[[#This Row],[Order Date]])</f>
        <v>6</v>
      </c>
      <c r="Y568" s="11">
        <v>42015</v>
      </c>
      <c r="Z568" s="25">
        <f>DATEDIF(Table1[[#This Row],[Order Date]],Table1[[#This Row],[Ship Date]],"D")</f>
        <v>5</v>
      </c>
      <c r="AA568" s="25">
        <v>-1.88</v>
      </c>
      <c r="AB568" s="10">
        <v>7</v>
      </c>
      <c r="AC568" s="12">
        <v>142.06</v>
      </c>
      <c r="AD568" s="10" t="str">
        <f>IF(Table1[[#This Row],[Profit]]&gt;0,"Profit","loss")</f>
        <v>loss</v>
      </c>
      <c r="AE568" s="10" t="str">
        <f>_xlfn.CONCAT(Table1[[#This Row],[Customer Name]]," ",Table1[[#This Row],[Product Name]]," ",Table1[[#This Row],[Country]])</f>
        <v>Stacey Lucas Fellowes Basic 104-Key Keyboard, Platinum United States</v>
      </c>
      <c r="AF568" s="10" t="str">
        <f>LEFT(Table1[[#This Row],[Product Name]],4)</f>
        <v>Fell</v>
      </c>
    </row>
    <row r="569" spans="1:32" ht="12.75" customHeight="1" x14ac:dyDescent="0.2">
      <c r="A569" s="18">
        <v>21385</v>
      </c>
      <c r="B569" s="25">
        <v>86960</v>
      </c>
      <c r="C569" s="10" t="s">
        <v>106</v>
      </c>
      <c r="D569" s="36">
        <v>0.05</v>
      </c>
      <c r="E569" s="28">
        <v>39.06</v>
      </c>
      <c r="F569" s="32">
        <v>10.55</v>
      </c>
      <c r="G569" s="25">
        <v>1829</v>
      </c>
      <c r="H569" s="10" t="s">
        <v>1823</v>
      </c>
      <c r="I569" s="10" t="s">
        <v>49</v>
      </c>
      <c r="J569" s="10" t="s">
        <v>28</v>
      </c>
      <c r="K569" s="10" t="s">
        <v>29</v>
      </c>
      <c r="L569" s="10" t="s">
        <v>109</v>
      </c>
      <c r="M569" s="10" t="s">
        <v>59</v>
      </c>
      <c r="N569" s="9" t="s">
        <v>1132</v>
      </c>
      <c r="O569" s="22">
        <v>0.37</v>
      </c>
      <c r="P569" s="10" t="s">
        <v>33</v>
      </c>
      <c r="Q569" s="10" t="s">
        <v>61</v>
      </c>
      <c r="R569" s="10" t="s">
        <v>330</v>
      </c>
      <c r="S569" s="10" t="s">
        <v>1824</v>
      </c>
      <c r="T569" s="25">
        <v>52402</v>
      </c>
      <c r="U569" s="11">
        <v>42010</v>
      </c>
      <c r="V569" s="25">
        <f>YEAR(Table1[[#This Row],[Order Date]])</f>
        <v>2015</v>
      </c>
      <c r="W569" s="25">
        <f>MONTH(Table1[[#This Row],[Order Date]])</f>
        <v>1</v>
      </c>
      <c r="X569" s="25">
        <f>DAY(Table1[[#This Row],[Order Date]])</f>
        <v>6</v>
      </c>
      <c r="Y569" s="11">
        <v>42017</v>
      </c>
      <c r="Z569" s="25">
        <f>DATEDIF(Table1[[#This Row],[Order Date]],Table1[[#This Row],[Ship Date]],"D")</f>
        <v>7</v>
      </c>
      <c r="AA569" s="25">
        <v>250.98059999999998</v>
      </c>
      <c r="AB569" s="10">
        <v>9</v>
      </c>
      <c r="AC569" s="12">
        <v>363.74</v>
      </c>
      <c r="AD569" s="10" t="str">
        <f>IF(Table1[[#This Row],[Profit]]&gt;0,"Profit","loss")</f>
        <v>Profit</v>
      </c>
      <c r="AE569" s="10" t="str">
        <f>_xlfn.CONCAT(Table1[[#This Row],[Customer Name]]," ",Table1[[#This Row],[Product Name]]," ",Table1[[#This Row],[Country]])</f>
        <v>Suzanne Cochran Ibico Recycled Linen-Style Covers United States</v>
      </c>
      <c r="AF569" s="10" t="str">
        <f>LEFT(Table1[[#This Row],[Product Name]],4)</f>
        <v>Ibic</v>
      </c>
    </row>
    <row r="570" spans="1:32" ht="12.75" customHeight="1" x14ac:dyDescent="0.2">
      <c r="A570" s="18">
        <v>21386</v>
      </c>
      <c r="B570" s="25">
        <v>86960</v>
      </c>
      <c r="C570" s="10" t="s">
        <v>106</v>
      </c>
      <c r="D570" s="36">
        <v>0.04</v>
      </c>
      <c r="E570" s="28">
        <v>3.52</v>
      </c>
      <c r="F570" s="32">
        <v>6.83</v>
      </c>
      <c r="G570" s="25">
        <v>1829</v>
      </c>
      <c r="H570" s="10" t="s">
        <v>1823</v>
      </c>
      <c r="I570" s="10" t="s">
        <v>49</v>
      </c>
      <c r="J570" s="10" t="s">
        <v>28</v>
      </c>
      <c r="K570" s="10" t="s">
        <v>29</v>
      </c>
      <c r="L570" s="10" t="s">
        <v>109</v>
      </c>
      <c r="M570" s="10" t="s">
        <v>59</v>
      </c>
      <c r="N570" s="9" t="s">
        <v>1825</v>
      </c>
      <c r="O570" s="22">
        <v>0.38</v>
      </c>
      <c r="P570" s="10" t="s">
        <v>33</v>
      </c>
      <c r="Q570" s="10" t="s">
        <v>61</v>
      </c>
      <c r="R570" s="10" t="s">
        <v>330</v>
      </c>
      <c r="S570" s="10" t="s">
        <v>1824</v>
      </c>
      <c r="T570" s="25">
        <v>52402</v>
      </c>
      <c r="U570" s="11">
        <v>42010</v>
      </c>
      <c r="V570" s="25">
        <f>YEAR(Table1[[#This Row],[Order Date]])</f>
        <v>2015</v>
      </c>
      <c r="W570" s="25">
        <f>MONTH(Table1[[#This Row],[Order Date]])</f>
        <v>1</v>
      </c>
      <c r="X570" s="25">
        <f>DAY(Table1[[#This Row],[Order Date]])</f>
        <v>6</v>
      </c>
      <c r="Y570" s="11">
        <v>42019</v>
      </c>
      <c r="Z570" s="25">
        <f>DATEDIF(Table1[[#This Row],[Order Date]],Table1[[#This Row],[Ship Date]],"D")</f>
        <v>9</v>
      </c>
      <c r="AA570" s="25">
        <v>-57.753</v>
      </c>
      <c r="AB570" s="10">
        <v>4</v>
      </c>
      <c r="AC570" s="12">
        <v>15.93</v>
      </c>
      <c r="AD570" s="10" t="str">
        <f>IF(Table1[[#This Row],[Profit]]&gt;0,"Profit","loss")</f>
        <v>loss</v>
      </c>
      <c r="AE570" s="10" t="str">
        <f>_xlfn.CONCAT(Table1[[#This Row],[Customer Name]]," ",Table1[[#This Row],[Product Name]]," ",Table1[[#This Row],[Country]])</f>
        <v>Suzanne Cochran Self-Adhesive Ring Binder Labels United States</v>
      </c>
      <c r="AF570" s="10" t="str">
        <f>LEFT(Table1[[#This Row],[Product Name]],4)</f>
        <v>Self</v>
      </c>
    </row>
    <row r="571" spans="1:32" ht="12.75" customHeight="1" x14ac:dyDescent="0.2">
      <c r="A571" s="18">
        <v>21387</v>
      </c>
      <c r="B571" s="25">
        <v>86960</v>
      </c>
      <c r="C571" s="10" t="s">
        <v>106</v>
      </c>
      <c r="D571" s="36">
        <v>0.02</v>
      </c>
      <c r="E571" s="28">
        <v>15.51</v>
      </c>
      <c r="F571" s="32">
        <v>17.78</v>
      </c>
      <c r="G571" s="25">
        <v>1829</v>
      </c>
      <c r="H571" s="10" t="s">
        <v>1823</v>
      </c>
      <c r="I571" s="10" t="s">
        <v>49</v>
      </c>
      <c r="J571" s="10" t="s">
        <v>28</v>
      </c>
      <c r="K571" s="10" t="s">
        <v>29</v>
      </c>
      <c r="L571" s="10" t="s">
        <v>141</v>
      </c>
      <c r="M571" s="10" t="s">
        <v>59</v>
      </c>
      <c r="N571" s="9" t="s">
        <v>691</v>
      </c>
      <c r="O571" s="22">
        <v>0.59</v>
      </c>
      <c r="P571" s="10" t="s">
        <v>33</v>
      </c>
      <c r="Q571" s="10" t="s">
        <v>61</v>
      </c>
      <c r="R571" s="10" t="s">
        <v>330</v>
      </c>
      <c r="S571" s="10" t="s">
        <v>1824</v>
      </c>
      <c r="T571" s="25">
        <v>52402</v>
      </c>
      <c r="U571" s="11">
        <v>42010</v>
      </c>
      <c r="V571" s="25">
        <f>YEAR(Table1[[#This Row],[Order Date]])</f>
        <v>2015</v>
      </c>
      <c r="W571" s="25">
        <f>MONTH(Table1[[#This Row],[Order Date]])</f>
        <v>1</v>
      </c>
      <c r="X571" s="25">
        <f>DAY(Table1[[#This Row],[Order Date]])</f>
        <v>6</v>
      </c>
      <c r="Y571" s="11">
        <v>42017</v>
      </c>
      <c r="Z571" s="25">
        <f>DATEDIF(Table1[[#This Row],[Order Date]],Table1[[#This Row],[Ship Date]],"D")</f>
        <v>7</v>
      </c>
      <c r="AA571" s="25">
        <v>-47.97</v>
      </c>
      <c r="AB571" s="10">
        <v>1</v>
      </c>
      <c r="AC571" s="12">
        <v>21.28</v>
      </c>
      <c r="AD571" s="10" t="str">
        <f>IF(Table1[[#This Row],[Profit]]&gt;0,"Profit","loss")</f>
        <v>loss</v>
      </c>
      <c r="AE571" s="10" t="str">
        <f>_xlfn.CONCAT(Table1[[#This Row],[Customer Name]]," ",Table1[[#This Row],[Product Name]]," ",Table1[[#This Row],[Country]])</f>
        <v>Suzanne Cochran Tenex File Box, Personal Filing Tote with Lid, Black United States</v>
      </c>
      <c r="AF571" s="10" t="str">
        <f>LEFT(Table1[[#This Row],[Product Name]],4)</f>
        <v>Tene</v>
      </c>
    </row>
    <row r="572" spans="1:32" ht="12.75" customHeight="1" x14ac:dyDescent="0.2">
      <c r="A572" s="18">
        <v>20464</v>
      </c>
      <c r="B572" s="25">
        <v>86966</v>
      </c>
      <c r="C572" s="10" t="s">
        <v>56</v>
      </c>
      <c r="D572" s="36">
        <v>7.0000000000000007E-2</v>
      </c>
      <c r="E572" s="28">
        <v>20.95</v>
      </c>
      <c r="F572" s="32">
        <v>5.99</v>
      </c>
      <c r="G572" s="25">
        <v>1574</v>
      </c>
      <c r="H572" s="10" t="s">
        <v>1590</v>
      </c>
      <c r="I572" s="10" t="s">
        <v>49</v>
      </c>
      <c r="J572" s="10" t="s">
        <v>114</v>
      </c>
      <c r="K572" s="10" t="s">
        <v>77</v>
      </c>
      <c r="L572" s="10" t="s">
        <v>180</v>
      </c>
      <c r="M572" s="10" t="s">
        <v>59</v>
      </c>
      <c r="N572" s="9" t="s">
        <v>1591</v>
      </c>
      <c r="O572" s="22">
        <v>0.65</v>
      </c>
      <c r="P572" s="10" t="s">
        <v>33</v>
      </c>
      <c r="Q572" s="10" t="s">
        <v>136</v>
      </c>
      <c r="R572" s="10" t="s">
        <v>322</v>
      </c>
      <c r="S572" s="10" t="s">
        <v>1592</v>
      </c>
      <c r="T572" s="25">
        <v>28314</v>
      </c>
      <c r="U572" s="11">
        <v>42044</v>
      </c>
      <c r="V572" s="25">
        <f>YEAR(Table1[[#This Row],[Order Date]])</f>
        <v>2015</v>
      </c>
      <c r="W572" s="25">
        <f>MONTH(Table1[[#This Row],[Order Date]])</f>
        <v>2</v>
      </c>
      <c r="X572" s="25">
        <f>DAY(Table1[[#This Row],[Order Date]])</f>
        <v>9</v>
      </c>
      <c r="Y572" s="11">
        <v>42045</v>
      </c>
      <c r="Z572" s="25">
        <f>DATEDIF(Table1[[#This Row],[Order Date]],Table1[[#This Row],[Ship Date]],"D")</f>
        <v>1</v>
      </c>
      <c r="AA572" s="25">
        <v>27.233999999999998</v>
      </c>
      <c r="AB572" s="10">
        <v>19</v>
      </c>
      <c r="AC572" s="12">
        <v>391.4</v>
      </c>
      <c r="AD572" s="10" t="str">
        <f>IF(Table1[[#This Row],[Profit]]&gt;0,"Profit","loss")</f>
        <v>Profit</v>
      </c>
      <c r="AE572" s="10" t="str">
        <f>_xlfn.CONCAT(Table1[[#This Row],[Customer Name]]," ",Table1[[#This Row],[Product Name]]," ",Table1[[#This Row],[Country]])</f>
        <v>Sherry Hurley Fellowes Basic 104-Key Keyboard, Platinum United States</v>
      </c>
      <c r="AF572" s="10" t="str">
        <f>LEFT(Table1[[#This Row],[Product Name]],4)</f>
        <v>Fell</v>
      </c>
    </row>
    <row r="573" spans="1:32" ht="12.75" customHeight="1" x14ac:dyDescent="0.2">
      <c r="A573" s="18">
        <v>19751</v>
      </c>
      <c r="B573" s="25">
        <v>86973</v>
      </c>
      <c r="C573" s="10" t="s">
        <v>106</v>
      </c>
      <c r="D573" s="36">
        <v>0.08</v>
      </c>
      <c r="E573" s="28">
        <v>2.08</v>
      </c>
      <c r="F573" s="32">
        <v>5.33</v>
      </c>
      <c r="G573" s="25">
        <v>1686</v>
      </c>
      <c r="H573" s="10" t="s">
        <v>1689</v>
      </c>
      <c r="I573" s="10" t="s">
        <v>49</v>
      </c>
      <c r="J573" s="10" t="s">
        <v>28</v>
      </c>
      <c r="K573" s="10" t="s">
        <v>41</v>
      </c>
      <c r="L573" s="10" t="s">
        <v>50</v>
      </c>
      <c r="M573" s="10" t="s">
        <v>59</v>
      </c>
      <c r="N573" s="9" t="s">
        <v>744</v>
      </c>
      <c r="O573" s="22">
        <v>0.43</v>
      </c>
      <c r="P573" s="10" t="s">
        <v>33</v>
      </c>
      <c r="Q573" s="10" t="s">
        <v>61</v>
      </c>
      <c r="R573" s="10" t="s">
        <v>178</v>
      </c>
      <c r="S573" s="10" t="s">
        <v>1690</v>
      </c>
      <c r="T573" s="25">
        <v>60123</v>
      </c>
      <c r="U573" s="11">
        <v>42066</v>
      </c>
      <c r="V573" s="25">
        <f>YEAR(Table1[[#This Row],[Order Date]])</f>
        <v>2015</v>
      </c>
      <c r="W573" s="25">
        <f>MONTH(Table1[[#This Row],[Order Date]])</f>
        <v>3</v>
      </c>
      <c r="X573" s="25">
        <f>DAY(Table1[[#This Row],[Order Date]])</f>
        <v>3</v>
      </c>
      <c r="Y573" s="11">
        <v>42073</v>
      </c>
      <c r="Z573" s="25">
        <f>DATEDIF(Table1[[#This Row],[Order Date]],Table1[[#This Row],[Ship Date]],"D")</f>
        <v>7</v>
      </c>
      <c r="AA573" s="25">
        <v>-129.01</v>
      </c>
      <c r="AB573" s="10">
        <v>9</v>
      </c>
      <c r="AC573" s="12">
        <v>19.670000000000002</v>
      </c>
      <c r="AD573" s="10" t="str">
        <f>IF(Table1[[#This Row],[Profit]]&gt;0,"Profit","loss")</f>
        <v>loss</v>
      </c>
      <c r="AE573" s="10" t="str">
        <f>_xlfn.CONCAT(Table1[[#This Row],[Customer Name]]," ",Table1[[#This Row],[Product Name]]," ",Table1[[#This Row],[Country]])</f>
        <v>Lynn O'Donnell Eldon® Wave Desk Accessories United States</v>
      </c>
      <c r="AF573" s="10" t="str">
        <f>LEFT(Table1[[#This Row],[Product Name]],4)</f>
        <v>Eldo</v>
      </c>
    </row>
    <row r="574" spans="1:32" ht="12.75" customHeight="1" x14ac:dyDescent="0.2">
      <c r="A574" s="18">
        <v>21554</v>
      </c>
      <c r="B574" s="25">
        <v>86989</v>
      </c>
      <c r="C574" s="10" t="s">
        <v>106</v>
      </c>
      <c r="D574" s="36">
        <v>7.0000000000000007E-2</v>
      </c>
      <c r="E574" s="28">
        <v>35.44</v>
      </c>
      <c r="F574" s="32">
        <v>7.5</v>
      </c>
      <c r="G574" s="25">
        <v>3179</v>
      </c>
      <c r="H574" s="10" t="s">
        <v>2865</v>
      </c>
      <c r="I574" s="10" t="s">
        <v>49</v>
      </c>
      <c r="J574" s="10" t="s">
        <v>28</v>
      </c>
      <c r="K574" s="10" t="s">
        <v>29</v>
      </c>
      <c r="L574" s="10" t="s">
        <v>93</v>
      </c>
      <c r="M574" s="10" t="s">
        <v>59</v>
      </c>
      <c r="N574" s="9" t="s">
        <v>2746</v>
      </c>
      <c r="O574" s="22">
        <v>0.38</v>
      </c>
      <c r="P574" s="10" t="s">
        <v>33</v>
      </c>
      <c r="Q574" s="10" t="s">
        <v>61</v>
      </c>
      <c r="R574" s="10" t="s">
        <v>62</v>
      </c>
      <c r="S574" s="10" t="s">
        <v>2866</v>
      </c>
      <c r="T574" s="25">
        <v>55060</v>
      </c>
      <c r="U574" s="11">
        <v>42167</v>
      </c>
      <c r="V574" s="25">
        <f>YEAR(Table1[[#This Row],[Order Date]])</f>
        <v>2015</v>
      </c>
      <c r="W574" s="25">
        <f>MONTH(Table1[[#This Row],[Order Date]])</f>
        <v>6</v>
      </c>
      <c r="X574" s="25">
        <f>DAY(Table1[[#This Row],[Order Date]])</f>
        <v>12</v>
      </c>
      <c r="Y574" s="11">
        <v>42174</v>
      </c>
      <c r="Z574" s="25">
        <f>DATEDIF(Table1[[#This Row],[Order Date]],Table1[[#This Row],[Ship Date]],"D")</f>
        <v>7</v>
      </c>
      <c r="AA574" s="25">
        <v>262.2</v>
      </c>
      <c r="AB574" s="10">
        <v>11</v>
      </c>
      <c r="AC574" s="12">
        <v>380</v>
      </c>
      <c r="AD574" s="10" t="str">
        <f>IF(Table1[[#This Row],[Profit]]&gt;0,"Profit","loss")</f>
        <v>Profit</v>
      </c>
      <c r="AE574" s="10" t="str">
        <f>_xlfn.CONCAT(Table1[[#This Row],[Customer Name]]," ",Table1[[#This Row],[Product Name]]," ",Table1[[#This Row],[Country]])</f>
        <v>Marie Pittman Xerox 1906 United States</v>
      </c>
      <c r="AF574" s="10" t="str">
        <f>LEFT(Table1[[#This Row],[Product Name]],4)</f>
        <v>Xero</v>
      </c>
    </row>
    <row r="575" spans="1:32" ht="12.75" customHeight="1" x14ac:dyDescent="0.2">
      <c r="A575" s="18">
        <v>26274</v>
      </c>
      <c r="B575" s="25">
        <v>87002</v>
      </c>
      <c r="C575" s="10" t="s">
        <v>25</v>
      </c>
      <c r="D575" s="36">
        <v>0.04</v>
      </c>
      <c r="E575" s="28">
        <v>62.18</v>
      </c>
      <c r="F575" s="32">
        <v>10.84</v>
      </c>
      <c r="G575" s="25">
        <v>1305</v>
      </c>
      <c r="H575" s="10" t="s">
        <v>1389</v>
      </c>
      <c r="I575" s="10" t="s">
        <v>49</v>
      </c>
      <c r="J575" s="10" t="s">
        <v>114</v>
      </c>
      <c r="K575" s="10" t="s">
        <v>41</v>
      </c>
      <c r="L575" s="10" t="s">
        <v>50</v>
      </c>
      <c r="M575" s="10" t="s">
        <v>86</v>
      </c>
      <c r="N575" s="9" t="s">
        <v>1390</v>
      </c>
      <c r="O575" s="22">
        <v>0.63</v>
      </c>
      <c r="P575" s="10" t="s">
        <v>33</v>
      </c>
      <c r="Q575" s="10" t="s">
        <v>34</v>
      </c>
      <c r="R575" s="10" t="s">
        <v>212</v>
      </c>
      <c r="S575" s="10" t="s">
        <v>1391</v>
      </c>
      <c r="T575" s="25">
        <v>84120</v>
      </c>
      <c r="U575" s="11">
        <v>42052</v>
      </c>
      <c r="V575" s="25">
        <f>YEAR(Table1[[#This Row],[Order Date]])</f>
        <v>2015</v>
      </c>
      <c r="W575" s="25">
        <f>MONTH(Table1[[#This Row],[Order Date]])</f>
        <v>2</v>
      </c>
      <c r="X575" s="25">
        <f>DAY(Table1[[#This Row],[Order Date]])</f>
        <v>17</v>
      </c>
      <c r="Y575" s="11">
        <v>42054</v>
      </c>
      <c r="Z575" s="25">
        <f>DATEDIF(Table1[[#This Row],[Order Date]],Table1[[#This Row],[Ship Date]],"D")</f>
        <v>2</v>
      </c>
      <c r="AA575" s="25">
        <v>125.8077</v>
      </c>
      <c r="AB575" s="10">
        <v>3</v>
      </c>
      <c r="AC575" s="12">
        <v>182.33</v>
      </c>
      <c r="AD575" s="10" t="str">
        <f>IF(Table1[[#This Row],[Profit]]&gt;0,"Profit","loss")</f>
        <v>Profit</v>
      </c>
      <c r="AE575" s="10" t="str">
        <f>_xlfn.CONCAT(Table1[[#This Row],[Customer Name]]," ",Table1[[#This Row],[Product Name]]," ",Table1[[#This Row],[Country]])</f>
        <v>Chris Pritchard Deflect-o Glass Clear Studded Chair Mats United States</v>
      </c>
      <c r="AF575" s="10" t="str">
        <f>LEFT(Table1[[#This Row],[Product Name]],4)</f>
        <v>Defl</v>
      </c>
    </row>
    <row r="576" spans="1:32" ht="12.75" customHeight="1" x14ac:dyDescent="0.2">
      <c r="A576" s="18">
        <v>23120</v>
      </c>
      <c r="B576" s="25">
        <v>87003</v>
      </c>
      <c r="C576" s="10" t="s">
        <v>25</v>
      </c>
      <c r="D576" s="36">
        <v>0.03</v>
      </c>
      <c r="E576" s="28">
        <v>39.479999999999997</v>
      </c>
      <c r="F576" s="32">
        <v>1.99</v>
      </c>
      <c r="G576" s="25">
        <v>1303</v>
      </c>
      <c r="H576" s="10" t="s">
        <v>1383</v>
      </c>
      <c r="I576" s="10" t="s">
        <v>49</v>
      </c>
      <c r="J576" s="10" t="s">
        <v>114</v>
      </c>
      <c r="K576" s="10" t="s">
        <v>77</v>
      </c>
      <c r="L576" s="10" t="s">
        <v>180</v>
      </c>
      <c r="M576" s="10" t="s">
        <v>51</v>
      </c>
      <c r="N576" s="9" t="s">
        <v>705</v>
      </c>
      <c r="O576" s="22">
        <v>0.54</v>
      </c>
      <c r="P576" s="10" t="s">
        <v>33</v>
      </c>
      <c r="Q576" s="10" t="s">
        <v>34</v>
      </c>
      <c r="R576" s="10" t="s">
        <v>212</v>
      </c>
      <c r="S576" s="10" t="s">
        <v>1384</v>
      </c>
      <c r="T576" s="25">
        <v>84074</v>
      </c>
      <c r="U576" s="11">
        <v>42054</v>
      </c>
      <c r="V576" s="25">
        <f>YEAR(Table1[[#This Row],[Order Date]])</f>
        <v>2015</v>
      </c>
      <c r="W576" s="25">
        <f>MONTH(Table1[[#This Row],[Order Date]])</f>
        <v>2</v>
      </c>
      <c r="X576" s="25">
        <f>DAY(Table1[[#This Row],[Order Date]])</f>
        <v>19</v>
      </c>
      <c r="Y576" s="11">
        <v>42056</v>
      </c>
      <c r="Z576" s="25">
        <f>DATEDIF(Table1[[#This Row],[Order Date]],Table1[[#This Row],[Ship Date]],"D")</f>
        <v>2</v>
      </c>
      <c r="AA576" s="25">
        <v>317.08949999999999</v>
      </c>
      <c r="AB576" s="10">
        <v>12</v>
      </c>
      <c r="AC576" s="12">
        <v>459.55</v>
      </c>
      <c r="AD576" s="10" t="str">
        <f>IF(Table1[[#This Row],[Profit]]&gt;0,"Profit","loss")</f>
        <v>Profit</v>
      </c>
      <c r="AE576" s="10" t="str">
        <f>_xlfn.CONCAT(Table1[[#This Row],[Customer Name]]," ",Table1[[#This Row],[Product Name]]," ",Table1[[#This Row],[Country]])</f>
        <v>Cindy Harvey 80 Minute CD-R Spindle, 100/Pack - Staples United States</v>
      </c>
      <c r="AF576" s="10" t="str">
        <f>LEFT(Table1[[#This Row],[Product Name]],4)</f>
        <v>80 M</v>
      </c>
    </row>
    <row r="577" spans="1:32" ht="12.75" customHeight="1" x14ac:dyDescent="0.2">
      <c r="A577" s="18">
        <v>25092</v>
      </c>
      <c r="B577" s="25">
        <v>87004</v>
      </c>
      <c r="C577" s="10" t="s">
        <v>56</v>
      </c>
      <c r="D577" s="36">
        <v>0.08</v>
      </c>
      <c r="E577" s="28">
        <v>2.88</v>
      </c>
      <c r="F577" s="32">
        <v>0.5</v>
      </c>
      <c r="G577" s="25">
        <v>1304</v>
      </c>
      <c r="H577" s="10" t="s">
        <v>1386</v>
      </c>
      <c r="I577" s="10" t="s">
        <v>49</v>
      </c>
      <c r="J577" s="10" t="s">
        <v>114</v>
      </c>
      <c r="K577" s="10" t="s">
        <v>29</v>
      </c>
      <c r="L577" s="10" t="s">
        <v>134</v>
      </c>
      <c r="M577" s="10" t="s">
        <v>59</v>
      </c>
      <c r="N577" s="9" t="s">
        <v>1387</v>
      </c>
      <c r="O577" s="22">
        <v>0.39</v>
      </c>
      <c r="P577" s="10" t="s">
        <v>33</v>
      </c>
      <c r="Q577" s="10" t="s">
        <v>34</v>
      </c>
      <c r="R577" s="10" t="s">
        <v>212</v>
      </c>
      <c r="S577" s="10" t="s">
        <v>1388</v>
      </c>
      <c r="T577" s="25">
        <v>84084</v>
      </c>
      <c r="U577" s="11">
        <v>42117</v>
      </c>
      <c r="V577" s="25">
        <f>YEAR(Table1[[#This Row],[Order Date]])</f>
        <v>2015</v>
      </c>
      <c r="W577" s="25">
        <f>MONTH(Table1[[#This Row],[Order Date]])</f>
        <v>4</v>
      </c>
      <c r="X577" s="25">
        <f>DAY(Table1[[#This Row],[Order Date]])</f>
        <v>23</v>
      </c>
      <c r="Y577" s="11">
        <v>42118</v>
      </c>
      <c r="Z577" s="25">
        <f>DATEDIF(Table1[[#This Row],[Order Date]],Table1[[#This Row],[Ship Date]],"D")</f>
        <v>1</v>
      </c>
      <c r="AA577" s="25">
        <v>6.0305999999999997</v>
      </c>
      <c r="AB577" s="10">
        <v>3</v>
      </c>
      <c r="AC577" s="12">
        <v>8.74</v>
      </c>
      <c r="AD577" s="10" t="str">
        <f>IF(Table1[[#This Row],[Profit]]&gt;0,"Profit","loss")</f>
        <v>Profit</v>
      </c>
      <c r="AE577" s="10" t="str">
        <f>_xlfn.CONCAT(Table1[[#This Row],[Customer Name]]," ",Table1[[#This Row],[Product Name]]," ",Table1[[#This Row],[Country]])</f>
        <v>Sherri McIntosh Avery 507 United States</v>
      </c>
      <c r="AF577" s="10" t="str">
        <f>LEFT(Table1[[#This Row],[Product Name]],4)</f>
        <v>Aver</v>
      </c>
    </row>
    <row r="578" spans="1:32" ht="12.75" customHeight="1" x14ac:dyDescent="0.2">
      <c r="A578" s="18">
        <v>20652</v>
      </c>
      <c r="B578" s="25">
        <v>87005</v>
      </c>
      <c r="C578" s="10" t="s">
        <v>106</v>
      </c>
      <c r="D578" s="36">
        <v>0.01</v>
      </c>
      <c r="E578" s="28">
        <v>65.989999999999995</v>
      </c>
      <c r="F578" s="32">
        <v>5.31</v>
      </c>
      <c r="G578" s="25">
        <v>1303</v>
      </c>
      <c r="H578" s="10" t="s">
        <v>1383</v>
      </c>
      <c r="I578" s="10" t="s">
        <v>49</v>
      </c>
      <c r="J578" s="10" t="s">
        <v>114</v>
      </c>
      <c r="K578" s="10" t="s">
        <v>77</v>
      </c>
      <c r="L578" s="10" t="s">
        <v>78</v>
      </c>
      <c r="M578" s="10" t="s">
        <v>59</v>
      </c>
      <c r="N578" s="9" t="s">
        <v>1385</v>
      </c>
      <c r="O578" s="22">
        <v>0.56999999999999995</v>
      </c>
      <c r="P578" s="10" t="s">
        <v>33</v>
      </c>
      <c r="Q578" s="10" t="s">
        <v>34</v>
      </c>
      <c r="R578" s="10" t="s">
        <v>212</v>
      </c>
      <c r="S578" s="10" t="s">
        <v>1384</v>
      </c>
      <c r="T578" s="25">
        <v>84074</v>
      </c>
      <c r="U578" s="11">
        <v>42054</v>
      </c>
      <c r="V578" s="25">
        <f>YEAR(Table1[[#This Row],[Order Date]])</f>
        <v>2015</v>
      </c>
      <c r="W578" s="25">
        <f>MONTH(Table1[[#This Row],[Order Date]])</f>
        <v>2</v>
      </c>
      <c r="X578" s="25">
        <f>DAY(Table1[[#This Row],[Order Date]])</f>
        <v>19</v>
      </c>
      <c r="Y578" s="11">
        <v>42061</v>
      </c>
      <c r="Z578" s="25">
        <f>DATEDIF(Table1[[#This Row],[Order Date]],Table1[[#This Row],[Ship Date]],"D")</f>
        <v>7</v>
      </c>
      <c r="AA578" s="25">
        <v>250.36272000000002</v>
      </c>
      <c r="AB578" s="10">
        <v>9</v>
      </c>
      <c r="AC578" s="12">
        <v>536.9</v>
      </c>
      <c r="AD578" s="10" t="str">
        <f>IF(Table1[[#This Row],[Profit]]&gt;0,"Profit","loss")</f>
        <v>Profit</v>
      </c>
      <c r="AE578" s="10" t="str">
        <f>_xlfn.CONCAT(Table1[[#This Row],[Customer Name]]," ",Table1[[#This Row],[Product Name]]," ",Table1[[#This Row],[Country]])</f>
        <v>Cindy Harvey 3390 United States</v>
      </c>
      <c r="AF578" s="10" t="str">
        <f>LEFT(Table1[[#This Row],[Product Name]],4)</f>
        <v>3390</v>
      </c>
    </row>
    <row r="579" spans="1:32" ht="12.75" customHeight="1" x14ac:dyDescent="0.2">
      <c r="A579" s="18">
        <v>20612</v>
      </c>
      <c r="B579" s="25">
        <v>87015</v>
      </c>
      <c r="C579" s="10" t="s">
        <v>25</v>
      </c>
      <c r="D579" s="36">
        <v>0.03</v>
      </c>
      <c r="E579" s="28">
        <v>7.3</v>
      </c>
      <c r="F579" s="32">
        <v>7.72</v>
      </c>
      <c r="G579" s="25">
        <v>1123</v>
      </c>
      <c r="H579" s="10" t="s">
        <v>1226</v>
      </c>
      <c r="I579" s="10" t="s">
        <v>49</v>
      </c>
      <c r="J579" s="10" t="s">
        <v>58</v>
      </c>
      <c r="K579" s="10" t="s">
        <v>29</v>
      </c>
      <c r="L579" s="10" t="s">
        <v>109</v>
      </c>
      <c r="M579" s="10" t="s">
        <v>59</v>
      </c>
      <c r="N579" s="9" t="s">
        <v>1227</v>
      </c>
      <c r="O579" s="22">
        <v>0.38</v>
      </c>
      <c r="P579" s="10" t="s">
        <v>33</v>
      </c>
      <c r="Q579" s="10" t="s">
        <v>34</v>
      </c>
      <c r="R579" s="10" t="s">
        <v>45</v>
      </c>
      <c r="S579" s="10" t="s">
        <v>547</v>
      </c>
      <c r="T579" s="25">
        <v>95661</v>
      </c>
      <c r="U579" s="11">
        <v>42078</v>
      </c>
      <c r="V579" s="25">
        <f>YEAR(Table1[[#This Row],[Order Date]])</f>
        <v>2015</v>
      </c>
      <c r="W579" s="25">
        <f>MONTH(Table1[[#This Row],[Order Date]])</f>
        <v>3</v>
      </c>
      <c r="X579" s="25">
        <f>DAY(Table1[[#This Row],[Order Date]])</f>
        <v>15</v>
      </c>
      <c r="Y579" s="11">
        <v>42081</v>
      </c>
      <c r="Z579" s="25">
        <f>DATEDIF(Table1[[#This Row],[Order Date]],Table1[[#This Row],[Ship Date]],"D")</f>
        <v>3</v>
      </c>
      <c r="AA579" s="25">
        <v>-127.05200000000001</v>
      </c>
      <c r="AB579" s="10">
        <v>14</v>
      </c>
      <c r="AC579" s="12">
        <v>103.61</v>
      </c>
      <c r="AD579" s="10" t="str">
        <f>IF(Table1[[#This Row],[Profit]]&gt;0,"Profit","loss")</f>
        <v>loss</v>
      </c>
      <c r="AE579" s="10" t="str">
        <f>_xlfn.CONCAT(Table1[[#This Row],[Customer Name]]," ",Table1[[#This Row],[Product Name]]," ",Table1[[#This Row],[Country]])</f>
        <v>Peggy Lanier Angle-D Binders with Locking Rings, Label Holders United States</v>
      </c>
      <c r="AF579" s="10" t="str">
        <f>LEFT(Table1[[#This Row],[Product Name]],4)</f>
        <v>Angl</v>
      </c>
    </row>
    <row r="580" spans="1:32" ht="12.75" customHeight="1" x14ac:dyDescent="0.2">
      <c r="A580" s="18">
        <v>18212</v>
      </c>
      <c r="B580" s="25">
        <v>87016</v>
      </c>
      <c r="C580" s="10" t="s">
        <v>25</v>
      </c>
      <c r="D580" s="36">
        <v>0.09</v>
      </c>
      <c r="E580" s="28">
        <v>175.99</v>
      </c>
      <c r="F580" s="32">
        <v>4.99</v>
      </c>
      <c r="G580" s="25">
        <v>1123</v>
      </c>
      <c r="H580" s="10" t="s">
        <v>1226</v>
      </c>
      <c r="I580" s="10" t="s">
        <v>49</v>
      </c>
      <c r="J580" s="10" t="s">
        <v>58</v>
      </c>
      <c r="K580" s="10" t="s">
        <v>77</v>
      </c>
      <c r="L580" s="10" t="s">
        <v>78</v>
      </c>
      <c r="M580" s="10" t="s">
        <v>59</v>
      </c>
      <c r="N580" s="9" t="s">
        <v>139</v>
      </c>
      <c r="O580" s="22">
        <v>0.59</v>
      </c>
      <c r="P580" s="10" t="s">
        <v>33</v>
      </c>
      <c r="Q580" s="10" t="s">
        <v>34</v>
      </c>
      <c r="R580" s="10" t="s">
        <v>45</v>
      </c>
      <c r="S580" s="10" t="s">
        <v>547</v>
      </c>
      <c r="T580" s="25">
        <v>95661</v>
      </c>
      <c r="U580" s="11">
        <v>42175</v>
      </c>
      <c r="V580" s="25">
        <f>YEAR(Table1[[#This Row],[Order Date]])</f>
        <v>2015</v>
      </c>
      <c r="W580" s="25">
        <f>MONTH(Table1[[#This Row],[Order Date]])</f>
        <v>6</v>
      </c>
      <c r="X580" s="25">
        <f>DAY(Table1[[#This Row],[Order Date]])</f>
        <v>20</v>
      </c>
      <c r="Y580" s="11">
        <v>42177</v>
      </c>
      <c r="Z580" s="25">
        <f>DATEDIF(Table1[[#This Row],[Order Date]],Table1[[#This Row],[Ship Date]],"D")</f>
        <v>2</v>
      </c>
      <c r="AA580" s="25">
        <v>2169.7464</v>
      </c>
      <c r="AB580" s="10">
        <v>22</v>
      </c>
      <c r="AC580" s="12">
        <v>3144.56</v>
      </c>
      <c r="AD580" s="10" t="str">
        <f>IF(Table1[[#This Row],[Profit]]&gt;0,"Profit","loss")</f>
        <v>Profit</v>
      </c>
      <c r="AE580" s="10" t="str">
        <f>_xlfn.CONCAT(Table1[[#This Row],[Customer Name]]," ",Table1[[#This Row],[Product Name]]," ",Table1[[#This Row],[Country]])</f>
        <v>Peggy Lanier 5165 United States</v>
      </c>
      <c r="AF580" s="10" t="str">
        <f>LEFT(Table1[[#This Row],[Product Name]],4)</f>
        <v>5165</v>
      </c>
    </row>
    <row r="581" spans="1:32" ht="12.75" customHeight="1" x14ac:dyDescent="0.2">
      <c r="A581" s="18">
        <v>18211</v>
      </c>
      <c r="B581" s="25">
        <v>87016</v>
      </c>
      <c r="C581" s="10" t="s">
        <v>25</v>
      </c>
      <c r="D581" s="36">
        <v>0.09</v>
      </c>
      <c r="E581" s="28">
        <v>160.97999999999999</v>
      </c>
      <c r="F581" s="32">
        <v>35.020000000000003</v>
      </c>
      <c r="G581" s="25">
        <v>1124</v>
      </c>
      <c r="H581" s="10" t="s">
        <v>1228</v>
      </c>
      <c r="I581" s="10" t="s">
        <v>39</v>
      </c>
      <c r="J581" s="10" t="s">
        <v>58</v>
      </c>
      <c r="K581" s="10" t="s">
        <v>41</v>
      </c>
      <c r="L581" s="10" t="s">
        <v>191</v>
      </c>
      <c r="M581" s="10" t="s">
        <v>121</v>
      </c>
      <c r="N581" s="9" t="s">
        <v>748</v>
      </c>
      <c r="O581" s="22">
        <v>0.72</v>
      </c>
      <c r="P581" s="10" t="s">
        <v>33</v>
      </c>
      <c r="Q581" s="10" t="s">
        <v>53</v>
      </c>
      <c r="R581" s="10" t="s">
        <v>228</v>
      </c>
      <c r="S581" s="10" t="s">
        <v>1229</v>
      </c>
      <c r="T581" s="25">
        <v>6360</v>
      </c>
      <c r="U581" s="11">
        <v>42175</v>
      </c>
      <c r="V581" s="25">
        <f>YEAR(Table1[[#This Row],[Order Date]])</f>
        <v>2015</v>
      </c>
      <c r="W581" s="25">
        <f>MONTH(Table1[[#This Row],[Order Date]])</f>
        <v>6</v>
      </c>
      <c r="X581" s="25">
        <f>DAY(Table1[[#This Row],[Order Date]])</f>
        <v>20</v>
      </c>
      <c r="Y581" s="11">
        <v>42176</v>
      </c>
      <c r="Z581" s="25">
        <f>DATEDIF(Table1[[#This Row],[Order Date]],Table1[[#This Row],[Ship Date]],"D")</f>
        <v>1</v>
      </c>
      <c r="AA581" s="25">
        <v>-229.93</v>
      </c>
      <c r="AB581" s="10">
        <v>18</v>
      </c>
      <c r="AC581" s="12">
        <v>2653.02</v>
      </c>
      <c r="AD581" s="10" t="str">
        <f>IF(Table1[[#This Row],[Profit]]&gt;0,"Profit","loss")</f>
        <v>loss</v>
      </c>
      <c r="AE581" s="10" t="str">
        <f>_xlfn.CONCAT(Table1[[#This Row],[Customer Name]]," ",Table1[[#This Row],[Product Name]]," ",Table1[[#This Row],[Country]])</f>
        <v>Randy Jiang Rush Hierlooms Collection Rich Wood Bookcases United States</v>
      </c>
      <c r="AF581" s="10" t="str">
        <f>LEFT(Table1[[#This Row],[Product Name]],4)</f>
        <v>Rush</v>
      </c>
    </row>
    <row r="582" spans="1:32" ht="12.75" customHeight="1" x14ac:dyDescent="0.2">
      <c r="A582" s="18">
        <v>20929</v>
      </c>
      <c r="B582" s="25">
        <v>87020</v>
      </c>
      <c r="C582" s="10" t="s">
        <v>37</v>
      </c>
      <c r="D582" s="36">
        <v>0.02</v>
      </c>
      <c r="E582" s="28">
        <v>35.99</v>
      </c>
      <c r="F582" s="32">
        <v>5</v>
      </c>
      <c r="G582" s="25">
        <v>603</v>
      </c>
      <c r="H582" s="10" t="s">
        <v>716</v>
      </c>
      <c r="I582" s="10" t="s">
        <v>49</v>
      </c>
      <c r="J582" s="10" t="s">
        <v>40</v>
      </c>
      <c r="K582" s="10" t="s">
        <v>77</v>
      </c>
      <c r="L582" s="10" t="s">
        <v>78</v>
      </c>
      <c r="M582" s="10" t="s">
        <v>59</v>
      </c>
      <c r="N582" s="9" t="s">
        <v>717</v>
      </c>
      <c r="O582" s="22">
        <v>0.85</v>
      </c>
      <c r="P582" s="10" t="s">
        <v>33</v>
      </c>
      <c r="Q582" s="10" t="s">
        <v>34</v>
      </c>
      <c r="R582" s="10" t="s">
        <v>255</v>
      </c>
      <c r="S582" s="10" t="s">
        <v>718</v>
      </c>
      <c r="T582" s="25">
        <v>81001</v>
      </c>
      <c r="U582" s="11">
        <v>42038</v>
      </c>
      <c r="V582" s="25">
        <f>YEAR(Table1[[#This Row],[Order Date]])</f>
        <v>2015</v>
      </c>
      <c r="W582" s="25">
        <f>MONTH(Table1[[#This Row],[Order Date]])</f>
        <v>2</v>
      </c>
      <c r="X582" s="25">
        <f>DAY(Table1[[#This Row],[Order Date]])</f>
        <v>3</v>
      </c>
      <c r="Y582" s="11">
        <v>42040</v>
      </c>
      <c r="Z582" s="25">
        <f>DATEDIF(Table1[[#This Row],[Order Date]],Table1[[#This Row],[Ship Date]],"D")</f>
        <v>2</v>
      </c>
      <c r="AA582" s="25">
        <v>-120.934</v>
      </c>
      <c r="AB582" s="10">
        <v>7</v>
      </c>
      <c r="AC582" s="12">
        <v>227.79</v>
      </c>
      <c r="AD582" s="10" t="str">
        <f>IF(Table1[[#This Row],[Profit]]&gt;0,"Profit","loss")</f>
        <v>loss</v>
      </c>
      <c r="AE582" s="10" t="str">
        <f>_xlfn.CONCAT(Table1[[#This Row],[Customer Name]]," ",Table1[[#This Row],[Product Name]]," ",Table1[[#This Row],[Country]])</f>
        <v>Gretchen Ball Accessory27 United States</v>
      </c>
      <c r="AF582" s="10" t="str">
        <f>LEFT(Table1[[#This Row],[Product Name]],4)</f>
        <v>Acce</v>
      </c>
    </row>
    <row r="583" spans="1:32" ht="12.75" customHeight="1" x14ac:dyDescent="0.2">
      <c r="A583" s="18">
        <v>21918</v>
      </c>
      <c r="B583" s="25">
        <v>87029</v>
      </c>
      <c r="C583" s="10" t="s">
        <v>56</v>
      </c>
      <c r="D583" s="36">
        <v>0.05</v>
      </c>
      <c r="E583" s="28">
        <v>30.98</v>
      </c>
      <c r="F583" s="32">
        <v>9.18</v>
      </c>
      <c r="G583" s="25">
        <v>2509</v>
      </c>
      <c r="H583" s="10" t="s">
        <v>2356</v>
      </c>
      <c r="I583" s="10" t="s">
        <v>49</v>
      </c>
      <c r="J583" s="10" t="s">
        <v>40</v>
      </c>
      <c r="K583" s="10" t="s">
        <v>29</v>
      </c>
      <c r="L583" s="10" t="s">
        <v>93</v>
      </c>
      <c r="M583" s="10" t="s">
        <v>59</v>
      </c>
      <c r="N583" s="9" t="s">
        <v>2357</v>
      </c>
      <c r="O583" s="22">
        <v>0.4</v>
      </c>
      <c r="P583" s="10" t="s">
        <v>33</v>
      </c>
      <c r="Q583" s="10" t="s">
        <v>53</v>
      </c>
      <c r="R583" s="10" t="s">
        <v>188</v>
      </c>
      <c r="S583" s="10" t="s">
        <v>594</v>
      </c>
      <c r="T583" s="25">
        <v>4106</v>
      </c>
      <c r="U583" s="11">
        <v>42129</v>
      </c>
      <c r="V583" s="25">
        <f>YEAR(Table1[[#This Row],[Order Date]])</f>
        <v>2015</v>
      </c>
      <c r="W583" s="25">
        <f>MONTH(Table1[[#This Row],[Order Date]])</f>
        <v>5</v>
      </c>
      <c r="X583" s="25">
        <f>DAY(Table1[[#This Row],[Order Date]])</f>
        <v>5</v>
      </c>
      <c r="Y583" s="11">
        <v>42129</v>
      </c>
      <c r="Z583" s="25">
        <f>DATEDIF(Table1[[#This Row],[Order Date]],Table1[[#This Row],[Ship Date]],"D")</f>
        <v>0</v>
      </c>
      <c r="AA583" s="25">
        <v>308.67</v>
      </c>
      <c r="AB583" s="10">
        <v>15</v>
      </c>
      <c r="AC583" s="12">
        <v>462.57</v>
      </c>
      <c r="AD583" s="10" t="str">
        <f>IF(Table1[[#This Row],[Profit]]&gt;0,"Profit","loss")</f>
        <v>Profit</v>
      </c>
      <c r="AE583" s="10" t="str">
        <f>_xlfn.CONCAT(Table1[[#This Row],[Customer Name]]," ",Table1[[#This Row],[Product Name]]," ",Table1[[#This Row],[Country]])</f>
        <v>Sidney Larson Xerox 1951 United States</v>
      </c>
      <c r="AF583" s="10" t="str">
        <f>LEFT(Table1[[#This Row],[Product Name]],4)</f>
        <v>Xero</v>
      </c>
    </row>
    <row r="584" spans="1:32" ht="12.75" customHeight="1" x14ac:dyDescent="0.2">
      <c r="A584" s="18">
        <v>21102</v>
      </c>
      <c r="B584" s="25">
        <v>87030</v>
      </c>
      <c r="C584" s="10" t="s">
        <v>37</v>
      </c>
      <c r="D584" s="36">
        <v>0.04</v>
      </c>
      <c r="E584" s="28">
        <v>6.48</v>
      </c>
      <c r="F584" s="32">
        <v>9.5399999999999991</v>
      </c>
      <c r="G584" s="25">
        <v>2512</v>
      </c>
      <c r="H584" s="10" t="s">
        <v>2358</v>
      </c>
      <c r="I584" s="10" t="s">
        <v>49</v>
      </c>
      <c r="J584" s="10" t="s">
        <v>40</v>
      </c>
      <c r="K584" s="10" t="s">
        <v>29</v>
      </c>
      <c r="L584" s="10" t="s">
        <v>93</v>
      </c>
      <c r="M584" s="10" t="s">
        <v>59</v>
      </c>
      <c r="N584" s="9" t="s">
        <v>2359</v>
      </c>
      <c r="O584" s="22">
        <v>0.37</v>
      </c>
      <c r="P584" s="10" t="s">
        <v>33</v>
      </c>
      <c r="Q584" s="10" t="s">
        <v>53</v>
      </c>
      <c r="R584" s="10" t="s">
        <v>193</v>
      </c>
      <c r="S584" s="10" t="s">
        <v>2360</v>
      </c>
      <c r="T584" s="25">
        <v>2138</v>
      </c>
      <c r="U584" s="11">
        <v>42170</v>
      </c>
      <c r="V584" s="25">
        <f>YEAR(Table1[[#This Row],[Order Date]])</f>
        <v>2015</v>
      </c>
      <c r="W584" s="25">
        <f>MONTH(Table1[[#This Row],[Order Date]])</f>
        <v>6</v>
      </c>
      <c r="X584" s="25">
        <f>DAY(Table1[[#This Row],[Order Date]])</f>
        <v>15</v>
      </c>
      <c r="Y584" s="11">
        <v>42172</v>
      </c>
      <c r="Z584" s="25">
        <f>DATEDIF(Table1[[#This Row],[Order Date]],Table1[[#This Row],[Ship Date]],"D")</f>
        <v>2</v>
      </c>
      <c r="AA584" s="25">
        <v>-223.94400000000002</v>
      </c>
      <c r="AB584" s="10">
        <v>19</v>
      </c>
      <c r="AC584" s="12">
        <v>125.37</v>
      </c>
      <c r="AD584" s="10" t="str">
        <f>IF(Table1[[#This Row],[Profit]]&gt;0,"Profit","loss")</f>
        <v>loss</v>
      </c>
      <c r="AE584" s="10" t="str">
        <f>_xlfn.CONCAT(Table1[[#This Row],[Customer Name]]," ",Table1[[#This Row],[Product Name]]," ",Table1[[#This Row],[Country]])</f>
        <v>Frances Holt Xerox 1905 United States</v>
      </c>
      <c r="AF584" s="10" t="str">
        <f>LEFT(Table1[[#This Row],[Product Name]],4)</f>
        <v>Xero</v>
      </c>
    </row>
    <row r="585" spans="1:32" ht="12.75" customHeight="1" x14ac:dyDescent="0.2">
      <c r="A585" s="18">
        <v>23265</v>
      </c>
      <c r="B585" s="25">
        <v>87031</v>
      </c>
      <c r="C585" s="10" t="s">
        <v>106</v>
      </c>
      <c r="D585" s="36">
        <v>0.02</v>
      </c>
      <c r="E585" s="28">
        <v>5.81</v>
      </c>
      <c r="F585" s="32">
        <v>8.49</v>
      </c>
      <c r="G585" s="25">
        <v>2508</v>
      </c>
      <c r="H585" s="10" t="s">
        <v>2355</v>
      </c>
      <c r="I585" s="10" t="s">
        <v>49</v>
      </c>
      <c r="J585" s="10" t="s">
        <v>40</v>
      </c>
      <c r="K585" s="10" t="s">
        <v>29</v>
      </c>
      <c r="L585" s="10" t="s">
        <v>109</v>
      </c>
      <c r="M585" s="10" t="s">
        <v>59</v>
      </c>
      <c r="N585" s="9" t="s">
        <v>325</v>
      </c>
      <c r="O585" s="22">
        <v>0.39</v>
      </c>
      <c r="P585" s="10" t="s">
        <v>33</v>
      </c>
      <c r="Q585" s="10" t="s">
        <v>53</v>
      </c>
      <c r="R585" s="10" t="s">
        <v>188</v>
      </c>
      <c r="S585" s="10" t="s">
        <v>433</v>
      </c>
      <c r="T585" s="25">
        <v>4073</v>
      </c>
      <c r="U585" s="11">
        <v>42012</v>
      </c>
      <c r="V585" s="25">
        <f>YEAR(Table1[[#This Row],[Order Date]])</f>
        <v>2015</v>
      </c>
      <c r="W585" s="25">
        <f>MONTH(Table1[[#This Row],[Order Date]])</f>
        <v>1</v>
      </c>
      <c r="X585" s="25">
        <f>DAY(Table1[[#This Row],[Order Date]])</f>
        <v>8</v>
      </c>
      <c r="Y585" s="11">
        <v>42016</v>
      </c>
      <c r="Z585" s="25">
        <f>DATEDIF(Table1[[#This Row],[Order Date]],Table1[[#This Row],[Ship Date]],"D")</f>
        <v>4</v>
      </c>
      <c r="AA585" s="25">
        <v>-137.494</v>
      </c>
      <c r="AB585" s="10">
        <v>7</v>
      </c>
      <c r="AC585" s="12">
        <v>42.44</v>
      </c>
      <c r="AD585" s="10" t="str">
        <f>IF(Table1[[#This Row],[Profit]]&gt;0,"Profit","loss")</f>
        <v>loss</v>
      </c>
      <c r="AE585" s="10" t="str">
        <f>_xlfn.CONCAT(Table1[[#This Row],[Customer Name]]," ",Table1[[#This Row],[Product Name]]," ",Table1[[#This Row],[Country]])</f>
        <v>Pauline Brooks Fellowes Black Plastic Comb Bindings United States</v>
      </c>
      <c r="AF585" s="10" t="str">
        <f>LEFT(Table1[[#This Row],[Product Name]],4)</f>
        <v>Fell</v>
      </c>
    </row>
    <row r="586" spans="1:32" ht="12.75" customHeight="1" x14ac:dyDescent="0.2">
      <c r="A586" s="18">
        <v>25463</v>
      </c>
      <c r="B586" s="25">
        <v>87032</v>
      </c>
      <c r="C586" s="10" t="s">
        <v>56</v>
      </c>
      <c r="D586" s="36">
        <v>0</v>
      </c>
      <c r="E586" s="28">
        <v>175.99</v>
      </c>
      <c r="F586" s="32">
        <v>4.99</v>
      </c>
      <c r="G586" s="25">
        <v>2521</v>
      </c>
      <c r="H586" s="10" t="s">
        <v>2364</v>
      </c>
      <c r="I586" s="10" t="s">
        <v>49</v>
      </c>
      <c r="J586" s="10" t="s">
        <v>40</v>
      </c>
      <c r="K586" s="10" t="s">
        <v>77</v>
      </c>
      <c r="L586" s="10" t="s">
        <v>78</v>
      </c>
      <c r="M586" s="10" t="s">
        <v>59</v>
      </c>
      <c r="N586" s="9" t="s">
        <v>139</v>
      </c>
      <c r="O586" s="22">
        <v>0.59</v>
      </c>
      <c r="P586" s="10" t="s">
        <v>33</v>
      </c>
      <c r="Q586" s="10" t="s">
        <v>61</v>
      </c>
      <c r="R586" s="10" t="s">
        <v>130</v>
      </c>
      <c r="S586" s="10" t="s">
        <v>2365</v>
      </c>
      <c r="T586" s="25">
        <v>75109</v>
      </c>
      <c r="U586" s="11">
        <v>42053</v>
      </c>
      <c r="V586" s="25">
        <f>YEAR(Table1[[#This Row],[Order Date]])</f>
        <v>2015</v>
      </c>
      <c r="W586" s="25">
        <f>MONTH(Table1[[#This Row],[Order Date]])</f>
        <v>2</v>
      </c>
      <c r="X586" s="25">
        <f>DAY(Table1[[#This Row],[Order Date]])</f>
        <v>18</v>
      </c>
      <c r="Y586" s="11">
        <v>42056</v>
      </c>
      <c r="Z586" s="25">
        <f>DATEDIF(Table1[[#This Row],[Order Date]],Table1[[#This Row],[Ship Date]],"D")</f>
        <v>3</v>
      </c>
      <c r="AA586" s="25">
        <v>1656.6554999999998</v>
      </c>
      <c r="AB586" s="10">
        <v>15</v>
      </c>
      <c r="AC586" s="12">
        <v>2400.9499999999998</v>
      </c>
      <c r="AD586" s="10" t="str">
        <f>IF(Table1[[#This Row],[Profit]]&gt;0,"Profit","loss")</f>
        <v>Profit</v>
      </c>
      <c r="AE586" s="10" t="str">
        <f>_xlfn.CONCAT(Table1[[#This Row],[Customer Name]]," ",Table1[[#This Row],[Product Name]]," ",Table1[[#This Row],[Country]])</f>
        <v>Shawn Meyer 5165 United States</v>
      </c>
      <c r="AF586" s="10" t="str">
        <f>LEFT(Table1[[#This Row],[Product Name]],4)</f>
        <v>5165</v>
      </c>
    </row>
    <row r="587" spans="1:32" ht="12.75" customHeight="1" x14ac:dyDescent="0.2">
      <c r="A587" s="18">
        <v>18219</v>
      </c>
      <c r="B587" s="25">
        <v>87033</v>
      </c>
      <c r="C587" s="10" t="s">
        <v>56</v>
      </c>
      <c r="D587" s="36">
        <v>0.02</v>
      </c>
      <c r="E587" s="28">
        <v>6.48</v>
      </c>
      <c r="F587" s="32">
        <v>8.74</v>
      </c>
      <c r="G587" s="25">
        <v>2506</v>
      </c>
      <c r="H587" s="10" t="s">
        <v>2351</v>
      </c>
      <c r="I587" s="10" t="s">
        <v>49</v>
      </c>
      <c r="J587" s="10" t="s">
        <v>40</v>
      </c>
      <c r="K587" s="10" t="s">
        <v>29</v>
      </c>
      <c r="L587" s="10" t="s">
        <v>93</v>
      </c>
      <c r="M587" s="10" t="s">
        <v>59</v>
      </c>
      <c r="N587" s="9" t="s">
        <v>2352</v>
      </c>
      <c r="O587" s="22">
        <v>0.36</v>
      </c>
      <c r="P587" s="10" t="s">
        <v>33</v>
      </c>
      <c r="Q587" s="10" t="s">
        <v>53</v>
      </c>
      <c r="R587" s="10" t="s">
        <v>228</v>
      </c>
      <c r="S587" s="10" t="s">
        <v>2353</v>
      </c>
      <c r="T587" s="25">
        <v>6408</v>
      </c>
      <c r="U587" s="11">
        <v>42160</v>
      </c>
      <c r="V587" s="25">
        <f>YEAR(Table1[[#This Row],[Order Date]])</f>
        <v>2015</v>
      </c>
      <c r="W587" s="25">
        <f>MONTH(Table1[[#This Row],[Order Date]])</f>
        <v>6</v>
      </c>
      <c r="X587" s="25">
        <f>DAY(Table1[[#This Row],[Order Date]])</f>
        <v>5</v>
      </c>
      <c r="Y587" s="11">
        <v>42162</v>
      </c>
      <c r="Z587" s="25">
        <f>DATEDIF(Table1[[#This Row],[Order Date]],Table1[[#This Row],[Ship Date]],"D")</f>
        <v>2</v>
      </c>
      <c r="AA587" s="25">
        <v>-6.835</v>
      </c>
      <c r="AB587" s="10">
        <v>1</v>
      </c>
      <c r="AC587" s="12">
        <v>10.72</v>
      </c>
      <c r="AD587" s="10" t="str">
        <f>IF(Table1[[#This Row],[Profit]]&gt;0,"Profit","loss")</f>
        <v>loss</v>
      </c>
      <c r="AE587" s="10" t="str">
        <f>_xlfn.CONCAT(Table1[[#This Row],[Customer Name]]," ",Table1[[#This Row],[Product Name]]," ",Table1[[#This Row],[Country]])</f>
        <v>Alfred Harmon Xerox 1984 United States</v>
      </c>
      <c r="AF587" s="10" t="str">
        <f>LEFT(Table1[[#This Row],[Product Name]],4)</f>
        <v>Xero</v>
      </c>
    </row>
    <row r="588" spans="1:32" ht="12.75" customHeight="1" x14ac:dyDescent="0.2">
      <c r="A588" s="18">
        <v>18217</v>
      </c>
      <c r="B588" s="25">
        <v>87033</v>
      </c>
      <c r="C588" s="10" t="s">
        <v>56</v>
      </c>
      <c r="D588" s="36">
        <v>0.06</v>
      </c>
      <c r="E588" s="28">
        <v>699.99</v>
      </c>
      <c r="F588" s="32">
        <v>24.49</v>
      </c>
      <c r="G588" s="25">
        <v>2507</v>
      </c>
      <c r="H588" s="10" t="s">
        <v>2354</v>
      </c>
      <c r="I588" s="10" t="s">
        <v>27</v>
      </c>
      <c r="J588" s="10" t="s">
        <v>40</v>
      </c>
      <c r="K588" s="10" t="s">
        <v>77</v>
      </c>
      <c r="L588" s="10" t="s">
        <v>587</v>
      </c>
      <c r="M588" s="10" t="s">
        <v>236</v>
      </c>
      <c r="N588" s="9" t="s">
        <v>588</v>
      </c>
      <c r="O588" s="22">
        <v>0.41</v>
      </c>
      <c r="P588" s="10" t="s">
        <v>33</v>
      </c>
      <c r="Q588" s="10" t="s">
        <v>53</v>
      </c>
      <c r="R588" s="10" t="s">
        <v>188</v>
      </c>
      <c r="S588" s="10" t="s">
        <v>450</v>
      </c>
      <c r="T588" s="25">
        <v>4401</v>
      </c>
      <c r="U588" s="11">
        <v>42160</v>
      </c>
      <c r="V588" s="25">
        <f>YEAR(Table1[[#This Row],[Order Date]])</f>
        <v>2015</v>
      </c>
      <c r="W588" s="25">
        <f>MONTH(Table1[[#This Row],[Order Date]])</f>
        <v>6</v>
      </c>
      <c r="X588" s="25">
        <f>DAY(Table1[[#This Row],[Order Date]])</f>
        <v>5</v>
      </c>
      <c r="Y588" s="11">
        <v>42162</v>
      </c>
      <c r="Z588" s="25">
        <f>DATEDIF(Table1[[#This Row],[Order Date]],Table1[[#This Row],[Ship Date]],"D")</f>
        <v>2</v>
      </c>
      <c r="AA588" s="25">
        <v>7024.2068999999992</v>
      </c>
      <c r="AB588" s="10">
        <v>15</v>
      </c>
      <c r="AC588" s="12">
        <v>10180.01</v>
      </c>
      <c r="AD588" s="10" t="str">
        <f>IF(Table1[[#This Row],[Profit]]&gt;0,"Profit","loss")</f>
        <v>Profit</v>
      </c>
      <c r="AE588" s="10" t="str">
        <f>_xlfn.CONCAT(Table1[[#This Row],[Customer Name]]," ",Table1[[#This Row],[Product Name]]," ",Table1[[#This Row],[Country]])</f>
        <v>Jeanette Davies Canon PC1060 Personal Laser Copier United States</v>
      </c>
      <c r="AF588" s="10" t="str">
        <f>LEFT(Table1[[#This Row],[Product Name]],4)</f>
        <v>Cano</v>
      </c>
    </row>
    <row r="589" spans="1:32" ht="12.75" customHeight="1" x14ac:dyDescent="0.2">
      <c r="A589" s="18">
        <v>18220</v>
      </c>
      <c r="B589" s="25">
        <v>87033</v>
      </c>
      <c r="C589" s="10" t="s">
        <v>56</v>
      </c>
      <c r="D589" s="36">
        <v>0.02</v>
      </c>
      <c r="E589" s="28">
        <v>17.149999999999999</v>
      </c>
      <c r="F589" s="32">
        <v>4.96</v>
      </c>
      <c r="G589" s="25">
        <v>2516</v>
      </c>
      <c r="H589" s="10" t="s">
        <v>2361</v>
      </c>
      <c r="I589" s="10" t="s">
        <v>49</v>
      </c>
      <c r="J589" s="10" t="s">
        <v>40</v>
      </c>
      <c r="K589" s="10" t="s">
        <v>29</v>
      </c>
      <c r="L589" s="10" t="s">
        <v>141</v>
      </c>
      <c r="M589" s="10" t="s">
        <v>59</v>
      </c>
      <c r="N589" s="9" t="s">
        <v>605</v>
      </c>
      <c r="O589" s="22">
        <v>0.57999999999999996</v>
      </c>
      <c r="P589" s="10" t="s">
        <v>33</v>
      </c>
      <c r="Q589" s="10" t="s">
        <v>53</v>
      </c>
      <c r="R589" s="10" t="s">
        <v>54</v>
      </c>
      <c r="S589" s="10" t="s">
        <v>1481</v>
      </c>
      <c r="T589" s="25">
        <v>7631</v>
      </c>
      <c r="U589" s="11">
        <v>42160</v>
      </c>
      <c r="V589" s="25">
        <f>YEAR(Table1[[#This Row],[Order Date]])</f>
        <v>2015</v>
      </c>
      <c r="W589" s="25">
        <f>MONTH(Table1[[#This Row],[Order Date]])</f>
        <v>6</v>
      </c>
      <c r="X589" s="25">
        <f>DAY(Table1[[#This Row],[Order Date]])</f>
        <v>5</v>
      </c>
      <c r="Y589" s="11">
        <v>42162</v>
      </c>
      <c r="Z589" s="25">
        <f>DATEDIF(Table1[[#This Row],[Order Date]],Table1[[#This Row],[Ship Date]],"D")</f>
        <v>2</v>
      </c>
      <c r="AA589" s="25">
        <v>36.494999999999997</v>
      </c>
      <c r="AB589" s="10">
        <v>11</v>
      </c>
      <c r="AC589" s="12">
        <v>190.85</v>
      </c>
      <c r="AD589" s="10" t="str">
        <f>IF(Table1[[#This Row],[Profit]]&gt;0,"Profit","loss")</f>
        <v>Profit</v>
      </c>
      <c r="AE589" s="10" t="str">
        <f>_xlfn.CONCAT(Table1[[#This Row],[Customer Name]]," ",Table1[[#This Row],[Product Name]]," ",Table1[[#This Row],[Country]])</f>
        <v>Leo E Underwood Advantus Rolling Storage Box United States</v>
      </c>
      <c r="AF589" s="10" t="str">
        <f>LEFT(Table1[[#This Row],[Product Name]],4)</f>
        <v>Adva</v>
      </c>
    </row>
    <row r="590" spans="1:32" ht="12.75" customHeight="1" x14ac:dyDescent="0.2">
      <c r="A590" s="18">
        <v>18221</v>
      </c>
      <c r="B590" s="25">
        <v>87033</v>
      </c>
      <c r="C590" s="10" t="s">
        <v>56</v>
      </c>
      <c r="D590" s="36">
        <v>7.0000000000000007E-2</v>
      </c>
      <c r="E590" s="28">
        <v>30.98</v>
      </c>
      <c r="F590" s="32">
        <v>8.74</v>
      </c>
      <c r="G590" s="25">
        <v>2520</v>
      </c>
      <c r="H590" s="10" t="s">
        <v>2362</v>
      </c>
      <c r="I590" s="10" t="s">
        <v>49</v>
      </c>
      <c r="J590" s="10" t="s">
        <v>40</v>
      </c>
      <c r="K590" s="10" t="s">
        <v>29</v>
      </c>
      <c r="L590" s="10" t="s">
        <v>93</v>
      </c>
      <c r="M590" s="10" t="s">
        <v>59</v>
      </c>
      <c r="N590" s="9" t="s">
        <v>2066</v>
      </c>
      <c r="O590" s="22">
        <v>0.4</v>
      </c>
      <c r="P590" s="10" t="s">
        <v>33</v>
      </c>
      <c r="Q590" s="10" t="s">
        <v>53</v>
      </c>
      <c r="R590" s="10" t="s">
        <v>469</v>
      </c>
      <c r="S590" s="10" t="s">
        <v>2363</v>
      </c>
      <c r="T590" s="25">
        <v>2908</v>
      </c>
      <c r="U590" s="11">
        <v>42160</v>
      </c>
      <c r="V590" s="25">
        <f>YEAR(Table1[[#This Row],[Order Date]])</f>
        <v>2015</v>
      </c>
      <c r="W590" s="25">
        <f>MONTH(Table1[[#This Row],[Order Date]])</f>
        <v>6</v>
      </c>
      <c r="X590" s="25">
        <f>DAY(Table1[[#This Row],[Order Date]])</f>
        <v>5</v>
      </c>
      <c r="Y590" s="11">
        <v>42161</v>
      </c>
      <c r="Z590" s="25">
        <f>DATEDIF(Table1[[#This Row],[Order Date]],Table1[[#This Row],[Ship Date]],"D")</f>
        <v>1</v>
      </c>
      <c r="AA590" s="25">
        <v>255.76919999999998</v>
      </c>
      <c r="AB590" s="10">
        <v>12</v>
      </c>
      <c r="AC590" s="12">
        <v>370.68</v>
      </c>
      <c r="AD590" s="10" t="str">
        <f>IF(Table1[[#This Row],[Profit]]&gt;0,"Profit","loss")</f>
        <v>Profit</v>
      </c>
      <c r="AE590" s="10" t="str">
        <f>_xlfn.CONCAT(Table1[[#This Row],[Customer Name]]," ",Table1[[#This Row],[Product Name]]," ",Table1[[#This Row],[Country]])</f>
        <v>Sandy Mueller Xerox 1979 United States</v>
      </c>
      <c r="AF590" s="10" t="str">
        <f>LEFT(Table1[[#This Row],[Product Name]],4)</f>
        <v>Xero</v>
      </c>
    </row>
    <row r="591" spans="1:32" ht="12.75" customHeight="1" x14ac:dyDescent="0.2">
      <c r="A591" s="18">
        <v>18218</v>
      </c>
      <c r="B591" s="25">
        <v>87033</v>
      </c>
      <c r="C591" s="10" t="s">
        <v>56</v>
      </c>
      <c r="D591" s="36">
        <v>0.04</v>
      </c>
      <c r="E591" s="28">
        <v>1360.14</v>
      </c>
      <c r="F591" s="32">
        <v>14.7</v>
      </c>
      <c r="G591" s="25">
        <v>2522</v>
      </c>
      <c r="H591" s="10" t="s">
        <v>2366</v>
      </c>
      <c r="I591" s="10" t="s">
        <v>39</v>
      </c>
      <c r="J591" s="10" t="s">
        <v>40</v>
      </c>
      <c r="K591" s="10" t="s">
        <v>77</v>
      </c>
      <c r="L591" s="10" t="s">
        <v>85</v>
      </c>
      <c r="M591" s="10" t="s">
        <v>43</v>
      </c>
      <c r="N591" s="9" t="s">
        <v>600</v>
      </c>
      <c r="O591" s="22">
        <v>0.59</v>
      </c>
      <c r="P591" s="10" t="s">
        <v>33</v>
      </c>
      <c r="Q591" s="10" t="s">
        <v>53</v>
      </c>
      <c r="R591" s="10" t="s">
        <v>149</v>
      </c>
      <c r="S591" s="10" t="s">
        <v>150</v>
      </c>
      <c r="T591" s="25">
        <v>5401</v>
      </c>
      <c r="U591" s="11">
        <v>42160</v>
      </c>
      <c r="V591" s="25">
        <f>YEAR(Table1[[#This Row],[Order Date]])</f>
        <v>2015</v>
      </c>
      <c r="W591" s="25">
        <f>MONTH(Table1[[#This Row],[Order Date]])</f>
        <v>6</v>
      </c>
      <c r="X591" s="25">
        <f>DAY(Table1[[#This Row],[Order Date]])</f>
        <v>5</v>
      </c>
      <c r="Y591" s="11">
        <v>42163</v>
      </c>
      <c r="Z591" s="25">
        <f>DATEDIF(Table1[[#This Row],[Order Date]],Table1[[#This Row],[Ship Date]],"D")</f>
        <v>3</v>
      </c>
      <c r="AA591" s="25">
        <v>2639.0099999999998</v>
      </c>
      <c r="AB591" s="10">
        <v>6</v>
      </c>
      <c r="AC591" s="12">
        <v>7303.05</v>
      </c>
      <c r="AD591" s="10" t="str">
        <f>IF(Table1[[#This Row],[Profit]]&gt;0,"Profit","loss")</f>
        <v>Profit</v>
      </c>
      <c r="AE591" s="10" t="str">
        <f>_xlfn.CONCAT(Table1[[#This Row],[Customer Name]]," ",Table1[[#This Row],[Product Name]]," ",Table1[[#This Row],[Country]])</f>
        <v>Harriet Wooten Okidata ML395C Color Dot Matrix Printer United States</v>
      </c>
      <c r="AF591" s="10" t="str">
        <f>LEFT(Table1[[#This Row],[Product Name]],4)</f>
        <v>Okid</v>
      </c>
    </row>
    <row r="592" spans="1:32" x14ac:dyDescent="0.2">
      <c r="A592" s="18">
        <v>20891</v>
      </c>
      <c r="B592" s="25">
        <v>87041</v>
      </c>
      <c r="C592" s="10" t="s">
        <v>37</v>
      </c>
      <c r="D592" s="36">
        <v>0.03</v>
      </c>
      <c r="E592" s="28">
        <v>10.98</v>
      </c>
      <c r="F592" s="32">
        <v>3.37</v>
      </c>
      <c r="G592" s="25">
        <v>2999</v>
      </c>
      <c r="H592" s="10" t="s">
        <v>2717</v>
      </c>
      <c r="I592" s="10" t="s">
        <v>49</v>
      </c>
      <c r="J592" s="10" t="s">
        <v>114</v>
      </c>
      <c r="K592" s="10" t="s">
        <v>29</v>
      </c>
      <c r="L592" s="10" t="s">
        <v>174</v>
      </c>
      <c r="M592" s="10" t="s">
        <v>51</v>
      </c>
      <c r="N592" s="9" t="s">
        <v>225</v>
      </c>
      <c r="O592" s="22">
        <v>0.56999999999999995</v>
      </c>
      <c r="P592" s="10" t="s">
        <v>33</v>
      </c>
      <c r="Q592" s="10" t="s">
        <v>61</v>
      </c>
      <c r="R592" s="10" t="s">
        <v>300</v>
      </c>
      <c r="S592" s="10" t="s">
        <v>2718</v>
      </c>
      <c r="T592" s="25">
        <v>48237</v>
      </c>
      <c r="U592" s="11">
        <v>42104</v>
      </c>
      <c r="V592" s="25">
        <f>YEAR(Table1[[#This Row],[Order Date]])</f>
        <v>2015</v>
      </c>
      <c r="W592" s="25">
        <f>MONTH(Table1[[#This Row],[Order Date]])</f>
        <v>4</v>
      </c>
      <c r="X592" s="25">
        <f>DAY(Table1[[#This Row],[Order Date]])</f>
        <v>10</v>
      </c>
      <c r="Y592" s="11">
        <v>42105</v>
      </c>
      <c r="Z592" s="25">
        <f>DATEDIF(Table1[[#This Row],[Order Date]],Table1[[#This Row],[Ship Date]],"D")</f>
        <v>1</v>
      </c>
      <c r="AA592" s="25">
        <v>11.82</v>
      </c>
      <c r="AB592" s="10">
        <v>5</v>
      </c>
      <c r="AC592" s="12">
        <v>56.19</v>
      </c>
      <c r="AD592" s="10" t="str">
        <f>IF(Table1[[#This Row],[Profit]]&gt;0,"Profit","loss")</f>
        <v>Profit</v>
      </c>
      <c r="AE592" s="10" t="str">
        <f>_xlfn.CONCAT(Table1[[#This Row],[Customer Name]]," ",Table1[[#This Row],[Product Name]]," ",Table1[[#This Row],[Country]])</f>
        <v>Kim McCarthy Fiskars® Softgrip Scissors United States</v>
      </c>
      <c r="AF592" s="10" t="str">
        <f>LEFT(Table1[[#This Row],[Product Name]],4)</f>
        <v>Fisk</v>
      </c>
    </row>
    <row r="593" spans="1:32" x14ac:dyDescent="0.2">
      <c r="A593" s="18">
        <v>21499</v>
      </c>
      <c r="B593" s="25">
        <v>87042</v>
      </c>
      <c r="C593" s="10" t="s">
        <v>106</v>
      </c>
      <c r="D593" s="36">
        <v>0.01</v>
      </c>
      <c r="E593" s="28">
        <v>10.14</v>
      </c>
      <c r="F593" s="32">
        <v>2.27</v>
      </c>
      <c r="G593" s="25">
        <v>3000</v>
      </c>
      <c r="H593" s="10" t="s">
        <v>2719</v>
      </c>
      <c r="I593" s="10" t="s">
        <v>49</v>
      </c>
      <c r="J593" s="10" t="s">
        <v>114</v>
      </c>
      <c r="K593" s="10" t="s">
        <v>29</v>
      </c>
      <c r="L593" s="10" t="s">
        <v>93</v>
      </c>
      <c r="M593" s="10" t="s">
        <v>31</v>
      </c>
      <c r="N593" s="9" t="s">
        <v>270</v>
      </c>
      <c r="O593" s="22">
        <v>0.36</v>
      </c>
      <c r="P593" s="10" t="s">
        <v>33</v>
      </c>
      <c r="Q593" s="10" t="s">
        <v>61</v>
      </c>
      <c r="R593" s="10" t="s">
        <v>300</v>
      </c>
      <c r="S593" s="10" t="s">
        <v>2720</v>
      </c>
      <c r="T593" s="25">
        <v>48342</v>
      </c>
      <c r="U593" s="11">
        <v>42030</v>
      </c>
      <c r="V593" s="25">
        <f>YEAR(Table1[[#This Row],[Order Date]])</f>
        <v>2015</v>
      </c>
      <c r="W593" s="25">
        <f>MONTH(Table1[[#This Row],[Order Date]])</f>
        <v>1</v>
      </c>
      <c r="X593" s="25">
        <f>DAY(Table1[[#This Row],[Order Date]])</f>
        <v>26</v>
      </c>
      <c r="Y593" s="11">
        <v>42032</v>
      </c>
      <c r="Z593" s="25">
        <f>DATEDIF(Table1[[#This Row],[Order Date]],Table1[[#This Row],[Ship Date]],"D")</f>
        <v>2</v>
      </c>
      <c r="AA593" s="25">
        <v>28.151999999999997</v>
      </c>
      <c r="AB593" s="10">
        <v>4</v>
      </c>
      <c r="AC593" s="12">
        <v>40.799999999999997</v>
      </c>
      <c r="AD593" s="10" t="str">
        <f>IF(Table1[[#This Row],[Profit]]&gt;0,"Profit","loss")</f>
        <v>Profit</v>
      </c>
      <c r="AE593" s="10" t="str">
        <f>_xlfn.CONCAT(Table1[[#This Row],[Customer Name]]," ",Table1[[#This Row],[Product Name]]," ",Table1[[#This Row],[Country]])</f>
        <v>Priscilla Allen Staples Wirebound Steno Books, 6" x 9", 12/Pack United States</v>
      </c>
      <c r="AF593" s="10" t="str">
        <f>LEFT(Table1[[#This Row],[Product Name]],4)</f>
        <v>Stap</v>
      </c>
    </row>
    <row r="594" spans="1:32" x14ac:dyDescent="0.2">
      <c r="A594" s="18">
        <v>23836</v>
      </c>
      <c r="B594" s="25">
        <v>87043</v>
      </c>
      <c r="C594" s="10" t="s">
        <v>37</v>
      </c>
      <c r="D594" s="36">
        <v>0.03</v>
      </c>
      <c r="E594" s="28">
        <v>5.4</v>
      </c>
      <c r="F594" s="32">
        <v>7.78</v>
      </c>
      <c r="G594" s="25">
        <v>3001</v>
      </c>
      <c r="H594" s="10" t="s">
        <v>2721</v>
      </c>
      <c r="I594" s="10" t="s">
        <v>49</v>
      </c>
      <c r="J594" s="10" t="s">
        <v>114</v>
      </c>
      <c r="K594" s="10" t="s">
        <v>29</v>
      </c>
      <c r="L594" s="10" t="s">
        <v>109</v>
      </c>
      <c r="M594" s="10" t="s">
        <v>59</v>
      </c>
      <c r="N594" s="9" t="s">
        <v>310</v>
      </c>
      <c r="O594" s="22">
        <v>0.37</v>
      </c>
      <c r="P594" s="10" t="s">
        <v>33</v>
      </c>
      <c r="Q594" s="10" t="s">
        <v>61</v>
      </c>
      <c r="R594" s="10" t="s">
        <v>300</v>
      </c>
      <c r="S594" s="10" t="s">
        <v>2722</v>
      </c>
      <c r="T594" s="25">
        <v>48060</v>
      </c>
      <c r="U594" s="11">
        <v>42080</v>
      </c>
      <c r="V594" s="25">
        <f>YEAR(Table1[[#This Row],[Order Date]])</f>
        <v>2015</v>
      </c>
      <c r="W594" s="25">
        <f>MONTH(Table1[[#This Row],[Order Date]])</f>
        <v>3</v>
      </c>
      <c r="X594" s="25">
        <f>DAY(Table1[[#This Row],[Order Date]])</f>
        <v>17</v>
      </c>
      <c r="Y594" s="11">
        <v>42082</v>
      </c>
      <c r="Z594" s="25">
        <f>DATEDIF(Table1[[#This Row],[Order Date]],Table1[[#This Row],[Ship Date]],"D")</f>
        <v>2</v>
      </c>
      <c r="AA594" s="25">
        <v>-237.54400000000001</v>
      </c>
      <c r="AB594" s="10">
        <v>21</v>
      </c>
      <c r="AC594" s="12">
        <v>117.87</v>
      </c>
      <c r="AD594" s="10" t="str">
        <f>IF(Table1[[#This Row],[Profit]]&gt;0,"Profit","loss")</f>
        <v>loss</v>
      </c>
      <c r="AE594" s="10" t="str">
        <f>_xlfn.CONCAT(Table1[[#This Row],[Customer Name]]," ",Table1[[#This Row],[Product Name]]," ",Table1[[#This Row],[Country]])</f>
        <v>Anthony Foley 3M Organizer Strips United States</v>
      </c>
      <c r="AF594" s="10" t="str">
        <f>LEFT(Table1[[#This Row],[Product Name]],4)</f>
        <v>3M O</v>
      </c>
    </row>
    <row r="595" spans="1:32" ht="12.75" customHeight="1" x14ac:dyDescent="0.2">
      <c r="A595" s="18">
        <v>23302</v>
      </c>
      <c r="B595" s="25">
        <v>87057</v>
      </c>
      <c r="C595" s="10" t="s">
        <v>25</v>
      </c>
      <c r="D595" s="36">
        <v>0.01</v>
      </c>
      <c r="E595" s="28">
        <v>8.33</v>
      </c>
      <c r="F595" s="32">
        <v>1.99</v>
      </c>
      <c r="G595" s="25">
        <v>306</v>
      </c>
      <c r="H595" s="10" t="s">
        <v>413</v>
      </c>
      <c r="I595" s="10" t="s">
        <v>49</v>
      </c>
      <c r="J595" s="10" t="s">
        <v>58</v>
      </c>
      <c r="K595" s="10" t="s">
        <v>77</v>
      </c>
      <c r="L595" s="10" t="s">
        <v>180</v>
      </c>
      <c r="M595" s="10" t="s">
        <v>51</v>
      </c>
      <c r="N595" s="9" t="s">
        <v>414</v>
      </c>
      <c r="O595" s="22">
        <v>0.52</v>
      </c>
      <c r="P595" s="10" t="s">
        <v>33</v>
      </c>
      <c r="Q595" s="10" t="s">
        <v>53</v>
      </c>
      <c r="R595" s="10" t="s">
        <v>415</v>
      </c>
      <c r="S595" s="10" t="s">
        <v>416</v>
      </c>
      <c r="T595" s="25">
        <v>21208</v>
      </c>
      <c r="U595" s="11">
        <v>42049</v>
      </c>
      <c r="V595" s="25">
        <f>YEAR(Table1[[#This Row],[Order Date]])</f>
        <v>2015</v>
      </c>
      <c r="W595" s="25">
        <f>MONTH(Table1[[#This Row],[Order Date]])</f>
        <v>2</v>
      </c>
      <c r="X595" s="25">
        <f>DAY(Table1[[#This Row],[Order Date]])</f>
        <v>14</v>
      </c>
      <c r="Y595" s="11">
        <v>42050</v>
      </c>
      <c r="Z595" s="25">
        <f>DATEDIF(Table1[[#This Row],[Order Date]],Table1[[#This Row],[Ship Date]],"D")</f>
        <v>1</v>
      </c>
      <c r="AA595" s="25">
        <v>15.895199999999999</v>
      </c>
      <c r="AB595" s="10">
        <v>8</v>
      </c>
      <c r="AC595" s="12">
        <v>70.16</v>
      </c>
      <c r="AD595" s="10" t="str">
        <f>IF(Table1[[#This Row],[Profit]]&gt;0,"Profit","loss")</f>
        <v>Profit</v>
      </c>
      <c r="AE595" s="10" t="str">
        <f>_xlfn.CONCAT(Table1[[#This Row],[Customer Name]]," ",Table1[[#This Row],[Product Name]]," ",Table1[[#This Row],[Country]])</f>
        <v>Thomas McAllister 80 Minute Slim Jewel Case CD-R , 10/Pack - Staples United States</v>
      </c>
      <c r="AF595" s="10" t="str">
        <f>LEFT(Table1[[#This Row],[Product Name]],4)</f>
        <v>80 M</v>
      </c>
    </row>
    <row r="596" spans="1:32" ht="12.75" customHeight="1" x14ac:dyDescent="0.2">
      <c r="A596" s="18">
        <v>23303</v>
      </c>
      <c r="B596" s="25">
        <v>87057</v>
      </c>
      <c r="C596" s="10" t="s">
        <v>25</v>
      </c>
      <c r="D596" s="36">
        <v>0.04</v>
      </c>
      <c r="E596" s="28">
        <v>85.99</v>
      </c>
      <c r="F596" s="32">
        <v>0.99</v>
      </c>
      <c r="G596" s="25">
        <v>306</v>
      </c>
      <c r="H596" s="10" t="s">
        <v>413</v>
      </c>
      <c r="I596" s="10" t="s">
        <v>49</v>
      </c>
      <c r="J596" s="10" t="s">
        <v>58</v>
      </c>
      <c r="K596" s="10" t="s">
        <v>77</v>
      </c>
      <c r="L596" s="10" t="s">
        <v>78</v>
      </c>
      <c r="M596" s="10" t="s">
        <v>31</v>
      </c>
      <c r="N596" s="9" t="s">
        <v>417</v>
      </c>
      <c r="O596" s="22">
        <v>0.55000000000000004</v>
      </c>
      <c r="P596" s="10" t="s">
        <v>33</v>
      </c>
      <c r="Q596" s="10" t="s">
        <v>53</v>
      </c>
      <c r="R596" s="10" t="s">
        <v>415</v>
      </c>
      <c r="S596" s="10" t="s">
        <v>416</v>
      </c>
      <c r="T596" s="25">
        <v>21208</v>
      </c>
      <c r="U596" s="11">
        <v>42049</v>
      </c>
      <c r="V596" s="25">
        <f>YEAR(Table1[[#This Row],[Order Date]])</f>
        <v>2015</v>
      </c>
      <c r="W596" s="25">
        <f>MONTH(Table1[[#This Row],[Order Date]])</f>
        <v>2</v>
      </c>
      <c r="X596" s="25">
        <f>DAY(Table1[[#This Row],[Order Date]])</f>
        <v>14</v>
      </c>
      <c r="Y596" s="11">
        <v>42051</v>
      </c>
      <c r="Z596" s="25">
        <f>DATEDIF(Table1[[#This Row],[Order Date]],Table1[[#This Row],[Ship Date]],"D")</f>
        <v>2</v>
      </c>
      <c r="AA596" s="25">
        <v>855.99329999999986</v>
      </c>
      <c r="AB596" s="10">
        <v>17</v>
      </c>
      <c r="AC596" s="12">
        <v>1240.57</v>
      </c>
      <c r="AD596" s="10" t="str">
        <f>IF(Table1[[#This Row],[Profit]]&gt;0,"Profit","loss")</f>
        <v>Profit</v>
      </c>
      <c r="AE596" s="10" t="str">
        <f>_xlfn.CONCAT(Table1[[#This Row],[Customer Name]]," ",Table1[[#This Row],[Product Name]]," ",Table1[[#This Row],[Country]])</f>
        <v>Thomas McAllister Accessory34 United States</v>
      </c>
      <c r="AF596" s="10" t="str">
        <f>LEFT(Table1[[#This Row],[Product Name]],4)</f>
        <v>Acce</v>
      </c>
    </row>
    <row r="597" spans="1:32" ht="12.75" customHeight="1" x14ac:dyDescent="0.2">
      <c r="A597" s="18">
        <v>23795</v>
      </c>
      <c r="B597" s="25">
        <v>87071</v>
      </c>
      <c r="C597" s="10" t="s">
        <v>106</v>
      </c>
      <c r="D597" s="36">
        <v>0.05</v>
      </c>
      <c r="E597" s="28">
        <v>20.34</v>
      </c>
      <c r="F597" s="32">
        <v>35</v>
      </c>
      <c r="G597" s="25">
        <v>2146</v>
      </c>
      <c r="H597" s="10" t="s">
        <v>2057</v>
      </c>
      <c r="I597" s="10" t="s">
        <v>49</v>
      </c>
      <c r="J597" s="10" t="s">
        <v>28</v>
      </c>
      <c r="K597" s="10" t="s">
        <v>29</v>
      </c>
      <c r="L597" s="10" t="s">
        <v>141</v>
      </c>
      <c r="M597" s="10" t="s">
        <v>236</v>
      </c>
      <c r="N597" s="9" t="s">
        <v>375</v>
      </c>
      <c r="O597" s="22">
        <v>0.84</v>
      </c>
      <c r="P597" s="10" t="s">
        <v>33</v>
      </c>
      <c r="Q597" s="10" t="s">
        <v>136</v>
      </c>
      <c r="R597" s="10" t="s">
        <v>137</v>
      </c>
      <c r="S597" s="10" t="s">
        <v>2054</v>
      </c>
      <c r="T597" s="25">
        <v>20151</v>
      </c>
      <c r="U597" s="11">
        <v>42010</v>
      </c>
      <c r="V597" s="25">
        <f>YEAR(Table1[[#This Row],[Order Date]])</f>
        <v>2015</v>
      </c>
      <c r="W597" s="25">
        <f>MONTH(Table1[[#This Row],[Order Date]])</f>
        <v>1</v>
      </c>
      <c r="X597" s="25">
        <f>DAY(Table1[[#This Row],[Order Date]])</f>
        <v>6</v>
      </c>
      <c r="Y597" s="11">
        <v>42014</v>
      </c>
      <c r="Z597" s="25">
        <f>DATEDIF(Table1[[#This Row],[Order Date]],Table1[[#This Row],[Ship Date]],"D")</f>
        <v>4</v>
      </c>
      <c r="AA597" s="25">
        <v>52.775999999999996</v>
      </c>
      <c r="AB597" s="10">
        <v>2</v>
      </c>
      <c r="AC597" s="12">
        <v>53.02</v>
      </c>
      <c r="AD597" s="10" t="str">
        <f>IF(Table1[[#This Row],[Profit]]&gt;0,"Profit","loss")</f>
        <v>Profit</v>
      </c>
      <c r="AE597" s="10" t="str">
        <f>_xlfn.CONCAT(Table1[[#This Row],[Customer Name]]," ",Table1[[#This Row],[Product Name]]," ",Table1[[#This Row],[Country]])</f>
        <v>Courtney Boyd Tennsco Commercial Shelving United States</v>
      </c>
      <c r="AF597" s="10" t="str">
        <f>LEFT(Table1[[#This Row],[Product Name]],4)</f>
        <v>Tenn</v>
      </c>
    </row>
    <row r="598" spans="1:32" ht="12.75" customHeight="1" x14ac:dyDescent="0.2">
      <c r="A598" s="18">
        <v>24264</v>
      </c>
      <c r="B598" s="25">
        <v>87072</v>
      </c>
      <c r="C598" s="10" t="s">
        <v>56</v>
      </c>
      <c r="D598" s="36">
        <v>0</v>
      </c>
      <c r="E598" s="28">
        <v>20.28</v>
      </c>
      <c r="F598" s="32">
        <v>14.39</v>
      </c>
      <c r="G598" s="25">
        <v>2145</v>
      </c>
      <c r="H598" s="10" t="s">
        <v>2055</v>
      </c>
      <c r="I598" s="10" t="s">
        <v>49</v>
      </c>
      <c r="J598" s="10" t="s">
        <v>28</v>
      </c>
      <c r="K598" s="10" t="s">
        <v>41</v>
      </c>
      <c r="L598" s="10" t="s">
        <v>50</v>
      </c>
      <c r="M598" s="10" t="s">
        <v>59</v>
      </c>
      <c r="N598" s="9" t="s">
        <v>1910</v>
      </c>
      <c r="O598" s="22">
        <v>0.47</v>
      </c>
      <c r="P598" s="10" t="s">
        <v>33</v>
      </c>
      <c r="Q598" s="10" t="s">
        <v>136</v>
      </c>
      <c r="R598" s="10" t="s">
        <v>362</v>
      </c>
      <c r="S598" s="10" t="s">
        <v>2056</v>
      </c>
      <c r="T598" s="25">
        <v>33311</v>
      </c>
      <c r="U598" s="11">
        <v>42045</v>
      </c>
      <c r="V598" s="25">
        <f>YEAR(Table1[[#This Row],[Order Date]])</f>
        <v>2015</v>
      </c>
      <c r="W598" s="25">
        <f>MONTH(Table1[[#This Row],[Order Date]])</f>
        <v>2</v>
      </c>
      <c r="X598" s="25">
        <f>DAY(Table1[[#This Row],[Order Date]])</f>
        <v>10</v>
      </c>
      <c r="Y598" s="11">
        <v>42047</v>
      </c>
      <c r="Z598" s="25">
        <f>DATEDIF(Table1[[#This Row],[Order Date]],Table1[[#This Row],[Ship Date]],"D")</f>
        <v>2</v>
      </c>
      <c r="AA598" s="25">
        <v>15.677999999999999</v>
      </c>
      <c r="AB598" s="10">
        <v>11</v>
      </c>
      <c r="AC598" s="12">
        <v>237.83</v>
      </c>
      <c r="AD598" s="10" t="str">
        <f>IF(Table1[[#This Row],[Profit]]&gt;0,"Profit","loss")</f>
        <v>Profit</v>
      </c>
      <c r="AE598" s="10" t="str">
        <f>_xlfn.CONCAT(Table1[[#This Row],[Customer Name]]," ",Table1[[#This Row],[Product Name]]," ",Table1[[#This Row],[Country]])</f>
        <v>Kerry Hardy Career Cubicle Clock, 8 1/4", Black United States</v>
      </c>
      <c r="AF598" s="10" t="str">
        <f>LEFT(Table1[[#This Row],[Product Name]],4)</f>
        <v>Care</v>
      </c>
    </row>
    <row r="599" spans="1:32" ht="12.75" customHeight="1" x14ac:dyDescent="0.2">
      <c r="A599" s="18">
        <v>24937</v>
      </c>
      <c r="B599" s="25">
        <v>87076</v>
      </c>
      <c r="C599" s="10" t="s">
        <v>47</v>
      </c>
      <c r="D599" s="36">
        <v>0.04</v>
      </c>
      <c r="E599" s="28">
        <v>9.7799999999999994</v>
      </c>
      <c r="F599" s="32">
        <v>1.99</v>
      </c>
      <c r="G599" s="25">
        <v>1473</v>
      </c>
      <c r="H599" s="10" t="s">
        <v>1515</v>
      </c>
      <c r="I599" s="10" t="s">
        <v>27</v>
      </c>
      <c r="J599" s="10" t="s">
        <v>40</v>
      </c>
      <c r="K599" s="10" t="s">
        <v>77</v>
      </c>
      <c r="L599" s="10" t="s">
        <v>180</v>
      </c>
      <c r="M599" s="10" t="s">
        <v>51</v>
      </c>
      <c r="N599" s="9" t="s">
        <v>1516</v>
      </c>
      <c r="O599" s="22">
        <v>0.43</v>
      </c>
      <c r="P599" s="10" t="s">
        <v>33</v>
      </c>
      <c r="Q599" s="10" t="s">
        <v>53</v>
      </c>
      <c r="R599" s="10" t="s">
        <v>154</v>
      </c>
      <c r="S599" s="10" t="s">
        <v>1517</v>
      </c>
      <c r="T599" s="25">
        <v>44691</v>
      </c>
      <c r="U599" s="11">
        <v>42025</v>
      </c>
      <c r="V599" s="25">
        <f>YEAR(Table1[[#This Row],[Order Date]])</f>
        <v>2015</v>
      </c>
      <c r="W599" s="25">
        <f>MONTH(Table1[[#This Row],[Order Date]])</f>
        <v>1</v>
      </c>
      <c r="X599" s="25">
        <f>DAY(Table1[[#This Row],[Order Date]])</f>
        <v>21</v>
      </c>
      <c r="Y599" s="11">
        <v>42026</v>
      </c>
      <c r="Z599" s="25">
        <f>DATEDIF(Table1[[#This Row],[Order Date]],Table1[[#This Row],[Ship Date]],"D")</f>
        <v>1</v>
      </c>
      <c r="AA599" s="25">
        <v>61.292699999999996</v>
      </c>
      <c r="AB599" s="10">
        <v>9</v>
      </c>
      <c r="AC599" s="12">
        <v>88.83</v>
      </c>
      <c r="AD599" s="10" t="str">
        <f>IF(Table1[[#This Row],[Profit]]&gt;0,"Profit","loss")</f>
        <v>Profit</v>
      </c>
      <c r="AE599" s="10" t="str">
        <f>_xlfn.CONCAT(Table1[[#This Row],[Customer Name]]," ",Table1[[#This Row],[Product Name]]," ",Table1[[#This Row],[Country]])</f>
        <v>Paul Puckett Memorex Slim 80 Minute CD-R, 10/Pack United States</v>
      </c>
      <c r="AF599" s="10" t="str">
        <f>LEFT(Table1[[#This Row],[Product Name]],4)</f>
        <v>Memo</v>
      </c>
    </row>
    <row r="600" spans="1:32" ht="12.75" customHeight="1" x14ac:dyDescent="0.2">
      <c r="A600" s="18">
        <v>21710</v>
      </c>
      <c r="B600" s="25">
        <v>87077</v>
      </c>
      <c r="C600" s="10" t="s">
        <v>25</v>
      </c>
      <c r="D600" s="36">
        <v>0.03</v>
      </c>
      <c r="E600" s="28">
        <v>420.98</v>
      </c>
      <c r="F600" s="32">
        <v>19.989999999999998</v>
      </c>
      <c r="G600" s="25">
        <v>1471</v>
      </c>
      <c r="H600" s="10" t="s">
        <v>1509</v>
      </c>
      <c r="I600" s="10" t="s">
        <v>49</v>
      </c>
      <c r="J600" s="10" t="s">
        <v>40</v>
      </c>
      <c r="K600" s="10" t="s">
        <v>29</v>
      </c>
      <c r="L600" s="10" t="s">
        <v>109</v>
      </c>
      <c r="M600" s="10" t="s">
        <v>59</v>
      </c>
      <c r="N600" s="9" t="s">
        <v>1510</v>
      </c>
      <c r="O600" s="22">
        <v>0.35</v>
      </c>
      <c r="P600" s="10" t="s">
        <v>33</v>
      </c>
      <c r="Q600" s="10" t="s">
        <v>53</v>
      </c>
      <c r="R600" s="10" t="s">
        <v>154</v>
      </c>
      <c r="S600" s="10" t="s">
        <v>1511</v>
      </c>
      <c r="T600" s="25">
        <v>43081</v>
      </c>
      <c r="U600" s="11">
        <v>42084</v>
      </c>
      <c r="V600" s="25">
        <f>YEAR(Table1[[#This Row],[Order Date]])</f>
        <v>2015</v>
      </c>
      <c r="W600" s="25">
        <f>MONTH(Table1[[#This Row],[Order Date]])</f>
        <v>3</v>
      </c>
      <c r="X600" s="25">
        <f>DAY(Table1[[#This Row],[Order Date]])</f>
        <v>21</v>
      </c>
      <c r="Y600" s="11">
        <v>42085</v>
      </c>
      <c r="Z600" s="25">
        <f>DATEDIF(Table1[[#This Row],[Order Date]],Table1[[#This Row],[Ship Date]],"D")</f>
        <v>1</v>
      </c>
      <c r="AA600" s="25">
        <v>3043.0310999999997</v>
      </c>
      <c r="AB600" s="10">
        <v>10</v>
      </c>
      <c r="AC600" s="12">
        <v>4410.1899999999996</v>
      </c>
      <c r="AD600" s="10" t="str">
        <f>IF(Table1[[#This Row],[Profit]]&gt;0,"Profit","loss")</f>
        <v>Profit</v>
      </c>
      <c r="AE600" s="10" t="str">
        <f>_xlfn.CONCAT(Table1[[#This Row],[Customer Name]]," ",Table1[[#This Row],[Product Name]]," ",Table1[[#This Row],[Country]])</f>
        <v>Danielle Daniel GBC DocuBind 200 Manual Binding Machine United States</v>
      </c>
      <c r="AF600" s="10" t="str">
        <f>LEFT(Table1[[#This Row],[Product Name]],4)</f>
        <v xml:space="preserve">GBC </v>
      </c>
    </row>
    <row r="601" spans="1:32" ht="12.75" customHeight="1" x14ac:dyDescent="0.2">
      <c r="A601" s="18">
        <v>23958</v>
      </c>
      <c r="B601" s="25">
        <v>87078</v>
      </c>
      <c r="C601" s="10" t="s">
        <v>37</v>
      </c>
      <c r="D601" s="36">
        <v>0.02</v>
      </c>
      <c r="E601" s="28">
        <v>30.98</v>
      </c>
      <c r="F601" s="32">
        <v>6.5</v>
      </c>
      <c r="G601" s="25">
        <v>1472</v>
      </c>
      <c r="H601" s="10" t="s">
        <v>1512</v>
      </c>
      <c r="I601" s="10" t="s">
        <v>27</v>
      </c>
      <c r="J601" s="10" t="s">
        <v>40</v>
      </c>
      <c r="K601" s="10" t="s">
        <v>77</v>
      </c>
      <c r="L601" s="10" t="s">
        <v>180</v>
      </c>
      <c r="M601" s="10" t="s">
        <v>59</v>
      </c>
      <c r="N601" s="9" t="s">
        <v>1240</v>
      </c>
      <c r="O601" s="22">
        <v>0.79</v>
      </c>
      <c r="P601" s="10" t="s">
        <v>33</v>
      </c>
      <c r="Q601" s="10" t="s">
        <v>53</v>
      </c>
      <c r="R601" s="10" t="s">
        <v>154</v>
      </c>
      <c r="S601" s="10" t="s">
        <v>1513</v>
      </c>
      <c r="T601" s="25">
        <v>44145</v>
      </c>
      <c r="U601" s="11">
        <v>42185</v>
      </c>
      <c r="V601" s="25">
        <f>YEAR(Table1[[#This Row],[Order Date]])</f>
        <v>2015</v>
      </c>
      <c r="W601" s="25">
        <f>MONTH(Table1[[#This Row],[Order Date]])</f>
        <v>6</v>
      </c>
      <c r="X601" s="25">
        <f>DAY(Table1[[#This Row],[Order Date]])</f>
        <v>30</v>
      </c>
      <c r="Y601" s="11">
        <v>42186</v>
      </c>
      <c r="Z601" s="25">
        <f>DATEDIF(Table1[[#This Row],[Order Date]],Table1[[#This Row],[Ship Date]],"D")</f>
        <v>1</v>
      </c>
      <c r="AA601" s="25">
        <v>-44.624000000000002</v>
      </c>
      <c r="AB601" s="10">
        <v>17</v>
      </c>
      <c r="AC601" s="12">
        <v>552.89</v>
      </c>
      <c r="AD601" s="10" t="str">
        <f>IF(Table1[[#This Row],[Profit]]&gt;0,"Profit","loss")</f>
        <v>loss</v>
      </c>
      <c r="AE601" s="10" t="str">
        <f>_xlfn.CONCAT(Table1[[#This Row],[Customer Name]]," ",Table1[[#This Row],[Product Name]]," ",Table1[[#This Row],[Country]])</f>
        <v>Tommy Ellis Ritchie Logitech Internet Navigator Keyboard United States</v>
      </c>
      <c r="AF601" s="10" t="str">
        <f>LEFT(Table1[[#This Row],[Product Name]],4)</f>
        <v>Logi</v>
      </c>
    </row>
    <row r="602" spans="1:32" ht="12.75" customHeight="1" x14ac:dyDescent="0.2">
      <c r="A602" s="18">
        <v>22313</v>
      </c>
      <c r="B602" s="25">
        <v>87079</v>
      </c>
      <c r="C602" s="10" t="s">
        <v>56</v>
      </c>
      <c r="D602" s="36">
        <v>0.05</v>
      </c>
      <c r="E602" s="28">
        <v>20.27</v>
      </c>
      <c r="F602" s="32">
        <v>3.99</v>
      </c>
      <c r="G602" s="25">
        <v>1472</v>
      </c>
      <c r="H602" s="10" t="s">
        <v>1512</v>
      </c>
      <c r="I602" s="10" t="s">
        <v>49</v>
      </c>
      <c r="J602" s="10" t="s">
        <v>40</v>
      </c>
      <c r="K602" s="10" t="s">
        <v>29</v>
      </c>
      <c r="L602" s="10" t="s">
        <v>257</v>
      </c>
      <c r="M602" s="10" t="s">
        <v>59</v>
      </c>
      <c r="N602" s="9" t="s">
        <v>1514</v>
      </c>
      <c r="O602" s="22">
        <v>0.56999999999999995</v>
      </c>
      <c r="P602" s="10" t="s">
        <v>33</v>
      </c>
      <c r="Q602" s="10" t="s">
        <v>53</v>
      </c>
      <c r="R602" s="10" t="s">
        <v>154</v>
      </c>
      <c r="S602" s="10" t="s">
        <v>1513</v>
      </c>
      <c r="T602" s="25">
        <v>44145</v>
      </c>
      <c r="U602" s="11">
        <v>42149</v>
      </c>
      <c r="V602" s="25">
        <f>YEAR(Table1[[#This Row],[Order Date]])</f>
        <v>2015</v>
      </c>
      <c r="W602" s="25">
        <f>MONTH(Table1[[#This Row],[Order Date]])</f>
        <v>5</v>
      </c>
      <c r="X602" s="25">
        <f>DAY(Table1[[#This Row],[Order Date]])</f>
        <v>25</v>
      </c>
      <c r="Y602" s="11">
        <v>42150</v>
      </c>
      <c r="Z602" s="25">
        <f>DATEDIF(Table1[[#This Row],[Order Date]],Table1[[#This Row],[Ship Date]],"D")</f>
        <v>1</v>
      </c>
      <c r="AA602" s="25">
        <v>309.25400000000002</v>
      </c>
      <c r="AB602" s="10">
        <v>30</v>
      </c>
      <c r="AC602" s="12">
        <v>621.55999999999995</v>
      </c>
      <c r="AD602" s="10" t="str">
        <f>IF(Table1[[#This Row],[Profit]]&gt;0,"Profit","loss")</f>
        <v>Profit</v>
      </c>
      <c r="AE602" s="10" t="str">
        <f>_xlfn.CONCAT(Table1[[#This Row],[Customer Name]]," ",Table1[[#This Row],[Product Name]]," ",Table1[[#This Row],[Country]])</f>
        <v>Tommy Ellis Ritchie Fellowes Mighty 8 Compact Surge Protector United States</v>
      </c>
      <c r="AF602" s="10" t="str">
        <f>LEFT(Table1[[#This Row],[Product Name]],4)</f>
        <v>Fell</v>
      </c>
    </row>
    <row r="603" spans="1:32" ht="12.75" customHeight="1" x14ac:dyDescent="0.2">
      <c r="A603" s="18">
        <v>19417</v>
      </c>
      <c r="B603" s="25">
        <v>87086</v>
      </c>
      <c r="C603" s="10" t="s">
        <v>56</v>
      </c>
      <c r="D603" s="36">
        <v>0</v>
      </c>
      <c r="E603" s="28">
        <v>65.989999999999995</v>
      </c>
      <c r="F603" s="32">
        <v>5.26</v>
      </c>
      <c r="G603" s="25">
        <v>1410</v>
      </c>
      <c r="H603" s="10" t="s">
        <v>1465</v>
      </c>
      <c r="I603" s="10" t="s">
        <v>49</v>
      </c>
      <c r="J603" s="10" t="s">
        <v>28</v>
      </c>
      <c r="K603" s="10" t="s">
        <v>77</v>
      </c>
      <c r="L603" s="10" t="s">
        <v>78</v>
      </c>
      <c r="M603" s="10" t="s">
        <v>59</v>
      </c>
      <c r="N603" s="9" t="s">
        <v>1466</v>
      </c>
      <c r="O603" s="22">
        <v>0.59</v>
      </c>
      <c r="P603" s="10" t="s">
        <v>33</v>
      </c>
      <c r="Q603" s="10" t="s">
        <v>34</v>
      </c>
      <c r="R603" s="10" t="s">
        <v>45</v>
      </c>
      <c r="S603" s="10" t="s">
        <v>1467</v>
      </c>
      <c r="T603" s="25">
        <v>92553</v>
      </c>
      <c r="U603" s="11">
        <v>42101</v>
      </c>
      <c r="V603" s="25">
        <f>YEAR(Table1[[#This Row],[Order Date]])</f>
        <v>2015</v>
      </c>
      <c r="W603" s="25">
        <f>MONTH(Table1[[#This Row],[Order Date]])</f>
        <v>4</v>
      </c>
      <c r="X603" s="25">
        <f>DAY(Table1[[#This Row],[Order Date]])</f>
        <v>7</v>
      </c>
      <c r="Y603" s="11">
        <v>42102</v>
      </c>
      <c r="Z603" s="25">
        <f>DATEDIF(Table1[[#This Row],[Order Date]],Table1[[#This Row],[Ship Date]],"D")</f>
        <v>1</v>
      </c>
      <c r="AA603" s="25">
        <v>369.99869999999999</v>
      </c>
      <c r="AB603" s="10">
        <v>9</v>
      </c>
      <c r="AC603" s="12">
        <v>536.23</v>
      </c>
      <c r="AD603" s="10" t="str">
        <f>IF(Table1[[#This Row],[Profit]]&gt;0,"Profit","loss")</f>
        <v>Profit</v>
      </c>
      <c r="AE603" s="10" t="str">
        <f>_xlfn.CONCAT(Table1[[#This Row],[Customer Name]]," ",Table1[[#This Row],[Product Name]]," ",Table1[[#This Row],[Country]])</f>
        <v>Charles Ward g520 United States</v>
      </c>
      <c r="AF603" s="10" t="str">
        <f>LEFT(Table1[[#This Row],[Product Name]],4)</f>
        <v>g520</v>
      </c>
    </row>
    <row r="604" spans="1:32" ht="12.75" customHeight="1" x14ac:dyDescent="0.2">
      <c r="A604" s="18">
        <v>24407</v>
      </c>
      <c r="B604" s="25">
        <v>87087</v>
      </c>
      <c r="C604" s="10" t="s">
        <v>37</v>
      </c>
      <c r="D604" s="36">
        <v>0.08</v>
      </c>
      <c r="E604" s="28">
        <v>3.38</v>
      </c>
      <c r="F604" s="32">
        <v>0.85</v>
      </c>
      <c r="G604" s="25">
        <v>1412</v>
      </c>
      <c r="H604" s="10" t="s">
        <v>1468</v>
      </c>
      <c r="I604" s="10" t="s">
        <v>49</v>
      </c>
      <c r="J604" s="10" t="s">
        <v>28</v>
      </c>
      <c r="K604" s="10" t="s">
        <v>29</v>
      </c>
      <c r="L604" s="10" t="s">
        <v>30</v>
      </c>
      <c r="M604" s="10" t="s">
        <v>31</v>
      </c>
      <c r="N604" s="9" t="s">
        <v>1469</v>
      </c>
      <c r="O604" s="22">
        <v>0.48</v>
      </c>
      <c r="P604" s="10" t="s">
        <v>33</v>
      </c>
      <c r="Q604" s="10" t="s">
        <v>34</v>
      </c>
      <c r="R604" s="10" t="s">
        <v>45</v>
      </c>
      <c r="S604" s="10" t="s">
        <v>1470</v>
      </c>
      <c r="T604" s="25">
        <v>94043</v>
      </c>
      <c r="U604" s="11">
        <v>42037</v>
      </c>
      <c r="V604" s="25">
        <f>YEAR(Table1[[#This Row],[Order Date]])</f>
        <v>2015</v>
      </c>
      <c r="W604" s="25">
        <f>MONTH(Table1[[#This Row],[Order Date]])</f>
        <v>2</v>
      </c>
      <c r="X604" s="25">
        <f>DAY(Table1[[#This Row],[Order Date]])</f>
        <v>2</v>
      </c>
      <c r="Y604" s="11">
        <v>42039</v>
      </c>
      <c r="Z604" s="25">
        <f>DATEDIF(Table1[[#This Row],[Order Date]],Table1[[#This Row],[Ship Date]],"D")</f>
        <v>2</v>
      </c>
      <c r="AA604" s="25">
        <v>20.453600000000002</v>
      </c>
      <c r="AB604" s="10">
        <v>12</v>
      </c>
      <c r="AC604" s="12">
        <v>38.81</v>
      </c>
      <c r="AD604" s="10" t="str">
        <f>IF(Table1[[#This Row],[Profit]]&gt;0,"Profit","loss")</f>
        <v>Profit</v>
      </c>
      <c r="AE604" s="10" t="str">
        <f>_xlfn.CONCAT(Table1[[#This Row],[Customer Name]]," ",Table1[[#This Row],[Product Name]]," ",Table1[[#This Row],[Country]])</f>
        <v>Marc Ray Avery Hi-Liter® Fluorescent Desk Style Markers United States</v>
      </c>
      <c r="AF604" s="10" t="str">
        <f>LEFT(Table1[[#This Row],[Product Name]],4)</f>
        <v>Aver</v>
      </c>
    </row>
    <row r="605" spans="1:32" ht="12.75" customHeight="1" x14ac:dyDescent="0.2">
      <c r="A605" s="18">
        <v>20445</v>
      </c>
      <c r="B605" s="25">
        <v>87109</v>
      </c>
      <c r="C605" s="10" t="s">
        <v>106</v>
      </c>
      <c r="D605" s="36">
        <v>0.04</v>
      </c>
      <c r="E605" s="28">
        <v>22.84</v>
      </c>
      <c r="F605" s="32">
        <v>16.87</v>
      </c>
      <c r="G605" s="25">
        <v>1068</v>
      </c>
      <c r="H605" s="10" t="s">
        <v>1179</v>
      </c>
      <c r="I605" s="10" t="s">
        <v>49</v>
      </c>
      <c r="J605" s="10" t="s">
        <v>40</v>
      </c>
      <c r="K605" s="10" t="s">
        <v>29</v>
      </c>
      <c r="L605" s="10" t="s">
        <v>93</v>
      </c>
      <c r="M605" s="10" t="s">
        <v>59</v>
      </c>
      <c r="N605" s="9" t="s">
        <v>1180</v>
      </c>
      <c r="O605" s="22">
        <v>0.39</v>
      </c>
      <c r="P605" s="10" t="s">
        <v>33</v>
      </c>
      <c r="Q605" s="10" t="s">
        <v>61</v>
      </c>
      <c r="R605" s="10" t="s">
        <v>178</v>
      </c>
      <c r="S605" s="10" t="s">
        <v>1181</v>
      </c>
      <c r="T605" s="25">
        <v>60409</v>
      </c>
      <c r="U605" s="11">
        <v>42079</v>
      </c>
      <c r="V605" s="25">
        <f>YEAR(Table1[[#This Row],[Order Date]])</f>
        <v>2015</v>
      </c>
      <c r="W605" s="25">
        <f>MONTH(Table1[[#This Row],[Order Date]])</f>
        <v>3</v>
      </c>
      <c r="X605" s="25">
        <f>DAY(Table1[[#This Row],[Order Date]])</f>
        <v>16</v>
      </c>
      <c r="Y605" s="11">
        <v>42079</v>
      </c>
      <c r="Z605" s="25">
        <f>DATEDIF(Table1[[#This Row],[Order Date]],Table1[[#This Row],[Ship Date]],"D")</f>
        <v>0</v>
      </c>
      <c r="AA605" s="25">
        <v>-97.28</v>
      </c>
      <c r="AB605" s="10">
        <v>12</v>
      </c>
      <c r="AC605" s="12">
        <v>286.39999999999998</v>
      </c>
      <c r="AD605" s="10" t="str">
        <f>IF(Table1[[#This Row],[Profit]]&gt;0,"Profit","loss")</f>
        <v>loss</v>
      </c>
      <c r="AE605" s="10" t="str">
        <f>_xlfn.CONCAT(Table1[[#This Row],[Customer Name]]," ",Table1[[#This Row],[Product Name]]," ",Table1[[#This Row],[Country]])</f>
        <v>Erik Barr Xerox 1982 United States</v>
      </c>
      <c r="AF605" s="10" t="str">
        <f>LEFT(Table1[[#This Row],[Product Name]],4)</f>
        <v>Xero</v>
      </c>
    </row>
    <row r="606" spans="1:32" ht="12.75" customHeight="1" x14ac:dyDescent="0.2">
      <c r="A606" s="18">
        <v>24737</v>
      </c>
      <c r="B606" s="25">
        <v>87110</v>
      </c>
      <c r="C606" s="10" t="s">
        <v>56</v>
      </c>
      <c r="D606" s="36">
        <v>0.02</v>
      </c>
      <c r="E606" s="28">
        <v>15.94</v>
      </c>
      <c r="F606" s="32">
        <v>5.45</v>
      </c>
      <c r="G606" s="25">
        <v>1069</v>
      </c>
      <c r="H606" s="10" t="s">
        <v>1182</v>
      </c>
      <c r="I606" s="10" t="s">
        <v>49</v>
      </c>
      <c r="J606" s="10" t="s">
        <v>40</v>
      </c>
      <c r="K606" s="10" t="s">
        <v>29</v>
      </c>
      <c r="L606" s="10" t="s">
        <v>30</v>
      </c>
      <c r="M606" s="10" t="s">
        <v>51</v>
      </c>
      <c r="N606" s="9" t="s">
        <v>1183</v>
      </c>
      <c r="O606" s="22">
        <v>0.55000000000000004</v>
      </c>
      <c r="P606" s="10" t="s">
        <v>33</v>
      </c>
      <c r="Q606" s="10" t="s">
        <v>61</v>
      </c>
      <c r="R606" s="10" t="s">
        <v>178</v>
      </c>
      <c r="S606" s="10" t="s">
        <v>1184</v>
      </c>
      <c r="T606" s="25">
        <v>62901</v>
      </c>
      <c r="U606" s="11">
        <v>42138</v>
      </c>
      <c r="V606" s="25">
        <f>YEAR(Table1[[#This Row],[Order Date]])</f>
        <v>2015</v>
      </c>
      <c r="W606" s="25">
        <f>MONTH(Table1[[#This Row],[Order Date]])</f>
        <v>5</v>
      </c>
      <c r="X606" s="25">
        <f>DAY(Table1[[#This Row],[Order Date]])</f>
        <v>14</v>
      </c>
      <c r="Y606" s="11">
        <v>42139</v>
      </c>
      <c r="Z606" s="25">
        <f>DATEDIF(Table1[[#This Row],[Order Date]],Table1[[#This Row],[Ship Date]],"D")</f>
        <v>1</v>
      </c>
      <c r="AA606" s="25">
        <v>139.61200000000002</v>
      </c>
      <c r="AB606" s="10">
        <v>41</v>
      </c>
      <c r="AC606" s="12">
        <v>664.34</v>
      </c>
      <c r="AD606" s="10" t="str">
        <f>IF(Table1[[#This Row],[Profit]]&gt;0,"Profit","loss")</f>
        <v>Profit</v>
      </c>
      <c r="AE606" s="10" t="str">
        <f>_xlfn.CONCAT(Table1[[#This Row],[Customer Name]]," ",Table1[[#This Row],[Product Name]]," ",Table1[[#This Row],[Country]])</f>
        <v>Pam Bennett Boston 16701 Slimline Battery Pencil Sharpener United States</v>
      </c>
      <c r="AF606" s="10" t="str">
        <f>LEFT(Table1[[#This Row],[Product Name]],4)</f>
        <v>Bost</v>
      </c>
    </row>
    <row r="607" spans="1:32" ht="12.75" customHeight="1" x14ac:dyDescent="0.2">
      <c r="A607" s="18">
        <v>25918</v>
      </c>
      <c r="B607" s="25">
        <v>87117</v>
      </c>
      <c r="C607" s="10" t="s">
        <v>47</v>
      </c>
      <c r="D607" s="36">
        <v>0.1</v>
      </c>
      <c r="E607" s="28">
        <v>1.89</v>
      </c>
      <c r="F607" s="32">
        <v>0.76</v>
      </c>
      <c r="G607" s="25">
        <v>2035</v>
      </c>
      <c r="H607" s="10" t="s">
        <v>1957</v>
      </c>
      <c r="I607" s="10" t="s">
        <v>49</v>
      </c>
      <c r="J607" s="10" t="s">
        <v>114</v>
      </c>
      <c r="K607" s="10" t="s">
        <v>29</v>
      </c>
      <c r="L607" s="10" t="s">
        <v>66</v>
      </c>
      <c r="M607" s="10" t="s">
        <v>31</v>
      </c>
      <c r="N607" s="9" t="s">
        <v>1958</v>
      </c>
      <c r="O607" s="22">
        <v>0.83</v>
      </c>
      <c r="P607" s="10" t="s">
        <v>33</v>
      </c>
      <c r="Q607" s="10" t="s">
        <v>136</v>
      </c>
      <c r="R607" s="10" t="s">
        <v>362</v>
      </c>
      <c r="S607" s="10" t="s">
        <v>1841</v>
      </c>
      <c r="T607" s="25">
        <v>33403</v>
      </c>
      <c r="U607" s="11">
        <v>42142</v>
      </c>
      <c r="V607" s="25">
        <f>YEAR(Table1[[#This Row],[Order Date]])</f>
        <v>2015</v>
      </c>
      <c r="W607" s="25">
        <f>MONTH(Table1[[#This Row],[Order Date]])</f>
        <v>5</v>
      </c>
      <c r="X607" s="25">
        <f>DAY(Table1[[#This Row],[Order Date]])</f>
        <v>18</v>
      </c>
      <c r="Y607" s="11">
        <v>42144</v>
      </c>
      <c r="Z607" s="25">
        <f>DATEDIF(Table1[[#This Row],[Order Date]],Table1[[#This Row],[Ship Date]],"D")</f>
        <v>2</v>
      </c>
      <c r="AA607" s="25">
        <v>-40.432000000000002</v>
      </c>
      <c r="AB607" s="10">
        <v>20</v>
      </c>
      <c r="AC607" s="12">
        <v>36.72</v>
      </c>
      <c r="AD607" s="10" t="str">
        <f>IF(Table1[[#This Row],[Profit]]&gt;0,"Profit","loss")</f>
        <v>loss</v>
      </c>
      <c r="AE607" s="10" t="str">
        <f>_xlfn.CONCAT(Table1[[#This Row],[Customer Name]]," ",Table1[[#This Row],[Product Name]]," ",Table1[[#This Row],[Country]])</f>
        <v>Jon Ward Revere Boxed Rubber Bands by Revere United States</v>
      </c>
      <c r="AF607" s="10" t="str">
        <f>LEFT(Table1[[#This Row],[Product Name]],4)</f>
        <v>Reve</v>
      </c>
    </row>
    <row r="608" spans="1:32" ht="12.75" customHeight="1" x14ac:dyDescent="0.2">
      <c r="A608" s="18">
        <v>19973</v>
      </c>
      <c r="B608" s="25">
        <v>87134</v>
      </c>
      <c r="C608" s="10" t="s">
        <v>47</v>
      </c>
      <c r="D608" s="36">
        <v>0.03</v>
      </c>
      <c r="E608" s="28">
        <v>2.1800000000000002</v>
      </c>
      <c r="F608" s="32">
        <v>1.38</v>
      </c>
      <c r="G608" s="25">
        <v>925</v>
      </c>
      <c r="H608" s="10" t="s">
        <v>1043</v>
      </c>
      <c r="I608" s="10" t="s">
        <v>49</v>
      </c>
      <c r="J608" s="10" t="s">
        <v>58</v>
      </c>
      <c r="K608" s="10" t="s">
        <v>29</v>
      </c>
      <c r="L608" s="10" t="s">
        <v>66</v>
      </c>
      <c r="M608" s="10" t="s">
        <v>31</v>
      </c>
      <c r="N608" s="9" t="s">
        <v>1044</v>
      </c>
      <c r="O608" s="22">
        <v>0.44</v>
      </c>
      <c r="P608" s="10" t="s">
        <v>33</v>
      </c>
      <c r="Q608" s="10" t="s">
        <v>53</v>
      </c>
      <c r="R608" s="10" t="s">
        <v>188</v>
      </c>
      <c r="S608" s="10" t="s">
        <v>1045</v>
      </c>
      <c r="T608" s="25">
        <v>4330</v>
      </c>
      <c r="U608" s="11">
        <v>42100</v>
      </c>
      <c r="V608" s="25">
        <f>YEAR(Table1[[#This Row],[Order Date]])</f>
        <v>2015</v>
      </c>
      <c r="W608" s="25">
        <f>MONTH(Table1[[#This Row],[Order Date]])</f>
        <v>4</v>
      </c>
      <c r="X608" s="25">
        <f>DAY(Table1[[#This Row],[Order Date]])</f>
        <v>6</v>
      </c>
      <c r="Y608" s="11">
        <v>42100</v>
      </c>
      <c r="Z608" s="25">
        <f>DATEDIF(Table1[[#This Row],[Order Date]],Table1[[#This Row],[Ship Date]],"D")</f>
        <v>0</v>
      </c>
      <c r="AA608" s="25">
        <v>-7.04</v>
      </c>
      <c r="AB608" s="10">
        <v>7</v>
      </c>
      <c r="AC608" s="12">
        <v>15.73</v>
      </c>
      <c r="AD608" s="10" t="str">
        <f>IF(Table1[[#This Row],[Profit]]&gt;0,"Profit","loss")</f>
        <v>loss</v>
      </c>
      <c r="AE608" s="10" t="str">
        <f>_xlfn.CONCAT(Table1[[#This Row],[Customer Name]]," ",Table1[[#This Row],[Product Name]]," ",Table1[[#This Row],[Country]])</f>
        <v>Ruth Dudley Advantus Push Pins United States</v>
      </c>
      <c r="AF608" s="10" t="str">
        <f>LEFT(Table1[[#This Row],[Product Name]],4)</f>
        <v>Adva</v>
      </c>
    </row>
    <row r="609" spans="1:32" ht="12.75" customHeight="1" x14ac:dyDescent="0.2">
      <c r="A609" s="18">
        <v>19974</v>
      </c>
      <c r="B609" s="25">
        <v>87134</v>
      </c>
      <c r="C609" s="10" t="s">
        <v>47</v>
      </c>
      <c r="D609" s="36">
        <v>0.01</v>
      </c>
      <c r="E609" s="28">
        <v>170.98</v>
      </c>
      <c r="F609" s="32">
        <v>35.89</v>
      </c>
      <c r="G609" s="25">
        <v>929</v>
      </c>
      <c r="H609" s="10" t="s">
        <v>1046</v>
      </c>
      <c r="I609" s="10" t="s">
        <v>39</v>
      </c>
      <c r="J609" s="10" t="s">
        <v>58</v>
      </c>
      <c r="K609" s="10" t="s">
        <v>41</v>
      </c>
      <c r="L609" s="10" t="s">
        <v>191</v>
      </c>
      <c r="M609" s="10" t="s">
        <v>121</v>
      </c>
      <c r="N609" s="9" t="s">
        <v>1047</v>
      </c>
      <c r="O609" s="22">
        <v>0.66</v>
      </c>
      <c r="P609" s="10" t="s">
        <v>33</v>
      </c>
      <c r="Q609" s="10" t="s">
        <v>53</v>
      </c>
      <c r="R609" s="10" t="s">
        <v>54</v>
      </c>
      <c r="S609" s="10" t="s">
        <v>1048</v>
      </c>
      <c r="T609" s="25">
        <v>8857</v>
      </c>
      <c r="U609" s="11">
        <v>42100</v>
      </c>
      <c r="V609" s="25">
        <f>YEAR(Table1[[#This Row],[Order Date]])</f>
        <v>2015</v>
      </c>
      <c r="W609" s="25">
        <f>MONTH(Table1[[#This Row],[Order Date]])</f>
        <v>4</v>
      </c>
      <c r="X609" s="25">
        <f>DAY(Table1[[#This Row],[Order Date]])</f>
        <v>6</v>
      </c>
      <c r="Y609" s="11">
        <v>42102</v>
      </c>
      <c r="Z609" s="25">
        <f>DATEDIF(Table1[[#This Row],[Order Date]],Table1[[#This Row],[Ship Date]],"D")</f>
        <v>2</v>
      </c>
      <c r="AA609" s="25">
        <v>538.52</v>
      </c>
      <c r="AB609" s="10">
        <v>10</v>
      </c>
      <c r="AC609" s="12">
        <v>1719.07</v>
      </c>
      <c r="AD609" s="10" t="str">
        <f>IF(Table1[[#This Row],[Profit]]&gt;0,"Profit","loss")</f>
        <v>Profit</v>
      </c>
      <c r="AE609" s="10" t="str">
        <f>_xlfn.CONCAT(Table1[[#This Row],[Customer Name]]," ",Table1[[#This Row],[Product Name]]," ",Table1[[#This Row],[Country]])</f>
        <v>Calvin Conway Rush Hierlooms Collection 1" Thick Stackable Bookcases United States</v>
      </c>
      <c r="AF609" s="10" t="str">
        <f>LEFT(Table1[[#This Row],[Product Name]],4)</f>
        <v>Rush</v>
      </c>
    </row>
    <row r="610" spans="1:32" ht="12.75" customHeight="1" x14ac:dyDescent="0.2">
      <c r="A610" s="18">
        <v>18395</v>
      </c>
      <c r="B610" s="25">
        <v>87135</v>
      </c>
      <c r="C610" s="10" t="s">
        <v>37</v>
      </c>
      <c r="D610" s="36">
        <v>0.01</v>
      </c>
      <c r="E610" s="28">
        <v>65.989999999999995</v>
      </c>
      <c r="F610" s="32">
        <v>8.99</v>
      </c>
      <c r="G610" s="25">
        <v>922</v>
      </c>
      <c r="H610" s="10" t="s">
        <v>1041</v>
      </c>
      <c r="I610" s="10" t="s">
        <v>27</v>
      </c>
      <c r="J610" s="10" t="s">
        <v>58</v>
      </c>
      <c r="K610" s="10" t="s">
        <v>77</v>
      </c>
      <c r="L610" s="10" t="s">
        <v>78</v>
      </c>
      <c r="M610" s="10" t="s">
        <v>59</v>
      </c>
      <c r="N610" s="9" t="s">
        <v>1042</v>
      </c>
      <c r="O610" s="22">
        <v>0.56000000000000005</v>
      </c>
      <c r="P610" s="10" t="s">
        <v>33</v>
      </c>
      <c r="Q610" s="10" t="s">
        <v>34</v>
      </c>
      <c r="R610" s="10" t="s">
        <v>45</v>
      </c>
      <c r="S610" s="10" t="s">
        <v>773</v>
      </c>
      <c r="T610" s="25">
        <v>91730</v>
      </c>
      <c r="U610" s="11">
        <v>42144</v>
      </c>
      <c r="V610" s="25">
        <f>YEAR(Table1[[#This Row],[Order Date]])</f>
        <v>2015</v>
      </c>
      <c r="W610" s="25">
        <f>MONTH(Table1[[#This Row],[Order Date]])</f>
        <v>5</v>
      </c>
      <c r="X610" s="25">
        <f>DAY(Table1[[#This Row],[Order Date]])</f>
        <v>20</v>
      </c>
      <c r="Y610" s="11">
        <v>42145</v>
      </c>
      <c r="Z610" s="25">
        <f>DATEDIF(Table1[[#This Row],[Order Date]],Table1[[#This Row],[Ship Date]],"D")</f>
        <v>1</v>
      </c>
      <c r="AA610" s="25">
        <v>396.97199999999998</v>
      </c>
      <c r="AB610" s="10">
        <v>14</v>
      </c>
      <c r="AC610" s="12">
        <v>782</v>
      </c>
      <c r="AD610" s="10" t="str">
        <f>IF(Table1[[#This Row],[Profit]]&gt;0,"Profit","loss")</f>
        <v>Profit</v>
      </c>
      <c r="AE610" s="10" t="str">
        <f>_xlfn.CONCAT(Table1[[#This Row],[Customer Name]]," ",Table1[[#This Row],[Product Name]]," ",Table1[[#This Row],[Country]])</f>
        <v>Dolores Abrams 5180 United States</v>
      </c>
      <c r="AF610" s="10" t="str">
        <f>LEFT(Table1[[#This Row],[Product Name]],4)</f>
        <v>5180</v>
      </c>
    </row>
    <row r="611" spans="1:32" ht="12.75" customHeight="1" x14ac:dyDescent="0.2">
      <c r="A611" s="18">
        <v>20841</v>
      </c>
      <c r="B611" s="25">
        <v>87146</v>
      </c>
      <c r="C611" s="10" t="s">
        <v>56</v>
      </c>
      <c r="D611" s="36">
        <v>0.02</v>
      </c>
      <c r="E611" s="28">
        <v>240.98</v>
      </c>
      <c r="F611" s="32">
        <v>60.2</v>
      </c>
      <c r="G611" s="25">
        <v>2061</v>
      </c>
      <c r="H611" s="10" t="s">
        <v>1978</v>
      </c>
      <c r="I611" s="10" t="s">
        <v>39</v>
      </c>
      <c r="J611" s="10" t="s">
        <v>28</v>
      </c>
      <c r="K611" s="10" t="s">
        <v>41</v>
      </c>
      <c r="L611" s="10" t="s">
        <v>191</v>
      </c>
      <c r="M611" s="10" t="s">
        <v>121</v>
      </c>
      <c r="N611" s="9" t="s">
        <v>1979</v>
      </c>
      <c r="O611" s="22">
        <v>0.56000000000000005</v>
      </c>
      <c r="P611" s="10" t="s">
        <v>33</v>
      </c>
      <c r="Q611" s="10" t="s">
        <v>61</v>
      </c>
      <c r="R611" s="10" t="s">
        <v>496</v>
      </c>
      <c r="S611" s="10" t="s">
        <v>1980</v>
      </c>
      <c r="T611" s="25">
        <v>69101</v>
      </c>
      <c r="U611" s="11">
        <v>42033</v>
      </c>
      <c r="V611" s="25">
        <f>YEAR(Table1[[#This Row],[Order Date]])</f>
        <v>2015</v>
      </c>
      <c r="W611" s="25">
        <f>MONTH(Table1[[#This Row],[Order Date]])</f>
        <v>1</v>
      </c>
      <c r="X611" s="25">
        <f>DAY(Table1[[#This Row],[Order Date]])</f>
        <v>29</v>
      </c>
      <c r="Y611" s="11">
        <v>42035</v>
      </c>
      <c r="Z611" s="25">
        <f>DATEDIF(Table1[[#This Row],[Order Date]],Table1[[#This Row],[Ship Date]],"D")</f>
        <v>2</v>
      </c>
      <c r="AA611" s="25">
        <v>-272.71320000000003</v>
      </c>
      <c r="AB611" s="10">
        <v>1</v>
      </c>
      <c r="AC611" s="12">
        <v>260.66000000000003</v>
      </c>
      <c r="AD611" s="10" t="str">
        <f>IF(Table1[[#This Row],[Profit]]&gt;0,"Profit","loss")</f>
        <v>loss</v>
      </c>
      <c r="AE611" s="10" t="str">
        <f>_xlfn.CONCAT(Table1[[#This Row],[Customer Name]]," ",Table1[[#This Row],[Product Name]]," ",Table1[[#This Row],[Country]])</f>
        <v>Marianne Carey Atlantic Metals Mobile 2-Shelf Bookcases, Custom Colors United States</v>
      </c>
      <c r="AF611" s="10" t="str">
        <f>LEFT(Table1[[#This Row],[Product Name]],4)</f>
        <v>Atla</v>
      </c>
    </row>
    <row r="612" spans="1:32" ht="12.75" customHeight="1" x14ac:dyDescent="0.2">
      <c r="A612" s="18">
        <v>20840</v>
      </c>
      <c r="B612" s="25">
        <v>87146</v>
      </c>
      <c r="C612" s="10" t="s">
        <v>56</v>
      </c>
      <c r="D612" s="36">
        <v>0.02</v>
      </c>
      <c r="E612" s="28">
        <v>420.98</v>
      </c>
      <c r="F612" s="32">
        <v>19.989999999999998</v>
      </c>
      <c r="G612" s="25">
        <v>2062</v>
      </c>
      <c r="H612" s="10" t="s">
        <v>1981</v>
      </c>
      <c r="I612" s="10" t="s">
        <v>49</v>
      </c>
      <c r="J612" s="10" t="s">
        <v>28</v>
      </c>
      <c r="K612" s="10" t="s">
        <v>29</v>
      </c>
      <c r="L612" s="10" t="s">
        <v>109</v>
      </c>
      <c r="M612" s="10" t="s">
        <v>59</v>
      </c>
      <c r="N612" s="9" t="s">
        <v>1510</v>
      </c>
      <c r="O612" s="22">
        <v>0.35</v>
      </c>
      <c r="P612" s="10" t="s">
        <v>33</v>
      </c>
      <c r="Q612" s="10" t="s">
        <v>136</v>
      </c>
      <c r="R612" s="10" t="s">
        <v>137</v>
      </c>
      <c r="S612" s="10" t="s">
        <v>1982</v>
      </c>
      <c r="T612" s="25">
        <v>23111</v>
      </c>
      <c r="U612" s="11">
        <v>42033</v>
      </c>
      <c r="V612" s="25">
        <f>YEAR(Table1[[#This Row],[Order Date]])</f>
        <v>2015</v>
      </c>
      <c r="W612" s="25">
        <f>MONTH(Table1[[#This Row],[Order Date]])</f>
        <v>1</v>
      </c>
      <c r="X612" s="25">
        <f>DAY(Table1[[#This Row],[Order Date]])</f>
        <v>29</v>
      </c>
      <c r="Y612" s="11">
        <v>42036</v>
      </c>
      <c r="Z612" s="25">
        <f>DATEDIF(Table1[[#This Row],[Order Date]],Table1[[#This Row],[Ship Date]],"D")</f>
        <v>3</v>
      </c>
      <c r="AA612" s="25">
        <v>-162.69399999999999</v>
      </c>
      <c r="AB612" s="10">
        <v>10</v>
      </c>
      <c r="AC612" s="12">
        <v>4249.37</v>
      </c>
      <c r="AD612" s="10" t="str">
        <f>IF(Table1[[#This Row],[Profit]]&gt;0,"Profit","loss")</f>
        <v>loss</v>
      </c>
      <c r="AE612" s="10" t="str">
        <f>_xlfn.CONCAT(Table1[[#This Row],[Customer Name]]," ",Table1[[#This Row],[Product Name]]," ",Table1[[#This Row],[Country]])</f>
        <v>Alfred Singh GBC DocuBind 200 Manual Binding Machine United States</v>
      </c>
      <c r="AF612" s="10" t="str">
        <f>LEFT(Table1[[#This Row],[Product Name]],4)</f>
        <v xml:space="preserve">GBC </v>
      </c>
    </row>
    <row r="613" spans="1:32" ht="12.75" customHeight="1" x14ac:dyDescent="0.2">
      <c r="A613" s="18">
        <v>25759</v>
      </c>
      <c r="B613" s="25">
        <v>87147</v>
      </c>
      <c r="C613" s="10" t="s">
        <v>106</v>
      </c>
      <c r="D613" s="36">
        <v>0.06</v>
      </c>
      <c r="E613" s="28">
        <v>300.97000000000003</v>
      </c>
      <c r="F613" s="32">
        <v>7.18</v>
      </c>
      <c r="G613" s="25">
        <v>2063</v>
      </c>
      <c r="H613" s="10" t="s">
        <v>1983</v>
      </c>
      <c r="I613" s="10" t="s">
        <v>49</v>
      </c>
      <c r="J613" s="10" t="s">
        <v>28</v>
      </c>
      <c r="K613" s="10" t="s">
        <v>77</v>
      </c>
      <c r="L613" s="10" t="s">
        <v>180</v>
      </c>
      <c r="M613" s="10" t="s">
        <v>59</v>
      </c>
      <c r="N613" s="9" t="s">
        <v>1089</v>
      </c>
      <c r="O613" s="22">
        <v>0.48</v>
      </c>
      <c r="P613" s="10" t="s">
        <v>33</v>
      </c>
      <c r="Q613" s="10" t="s">
        <v>136</v>
      </c>
      <c r="R613" s="10" t="s">
        <v>137</v>
      </c>
      <c r="S613" s="10" t="s">
        <v>1984</v>
      </c>
      <c r="T613" s="25">
        <v>23602</v>
      </c>
      <c r="U613" s="11">
        <v>42132</v>
      </c>
      <c r="V613" s="25">
        <f>YEAR(Table1[[#This Row],[Order Date]])</f>
        <v>2015</v>
      </c>
      <c r="W613" s="25">
        <f>MONTH(Table1[[#This Row],[Order Date]])</f>
        <v>5</v>
      </c>
      <c r="X613" s="25">
        <f>DAY(Table1[[#This Row],[Order Date]])</f>
        <v>8</v>
      </c>
      <c r="Y613" s="11">
        <v>42132</v>
      </c>
      <c r="Z613" s="25">
        <f>DATEDIF(Table1[[#This Row],[Order Date]],Table1[[#This Row],[Ship Date]],"D")</f>
        <v>0</v>
      </c>
      <c r="AA613" s="25">
        <v>-729.98799999999994</v>
      </c>
      <c r="AB613" s="10">
        <v>1</v>
      </c>
      <c r="AC613" s="12">
        <v>291.39999999999998</v>
      </c>
      <c r="AD613" s="10" t="str">
        <f>IF(Table1[[#This Row],[Profit]]&gt;0,"Profit","loss")</f>
        <v>loss</v>
      </c>
      <c r="AE613" s="10" t="str">
        <f>_xlfn.CONCAT(Table1[[#This Row],[Customer Name]]," ",Table1[[#This Row],[Product Name]]," ",Table1[[#This Row],[Country]])</f>
        <v>Todd D Norris Gyration Ultra Professional Cordless Optical Suite United States</v>
      </c>
      <c r="AF613" s="10" t="str">
        <f>LEFT(Table1[[#This Row],[Product Name]],4)</f>
        <v>Gyra</v>
      </c>
    </row>
    <row r="614" spans="1:32" ht="12.75" customHeight="1" x14ac:dyDescent="0.2">
      <c r="A614" s="18">
        <v>22511</v>
      </c>
      <c r="B614" s="25">
        <v>87148</v>
      </c>
      <c r="C614" s="10" t="s">
        <v>106</v>
      </c>
      <c r="D614" s="36">
        <v>0.04</v>
      </c>
      <c r="E614" s="28">
        <v>291.73</v>
      </c>
      <c r="F614" s="32">
        <v>48.8</v>
      </c>
      <c r="G614" s="25">
        <v>2062</v>
      </c>
      <c r="H614" s="10" t="s">
        <v>1981</v>
      </c>
      <c r="I614" s="10" t="s">
        <v>39</v>
      </c>
      <c r="J614" s="10" t="s">
        <v>28</v>
      </c>
      <c r="K614" s="10" t="s">
        <v>41</v>
      </c>
      <c r="L614" s="10" t="s">
        <v>42</v>
      </c>
      <c r="M614" s="10" t="s">
        <v>43</v>
      </c>
      <c r="N614" s="9" t="s">
        <v>145</v>
      </c>
      <c r="O614" s="22">
        <v>0.56000000000000005</v>
      </c>
      <c r="P614" s="10" t="s">
        <v>33</v>
      </c>
      <c r="Q614" s="10" t="s">
        <v>136</v>
      </c>
      <c r="R614" s="10" t="s">
        <v>137</v>
      </c>
      <c r="S614" s="10" t="s">
        <v>1982</v>
      </c>
      <c r="T614" s="25">
        <v>23111</v>
      </c>
      <c r="U614" s="11">
        <v>42181</v>
      </c>
      <c r="V614" s="25">
        <f>YEAR(Table1[[#This Row],[Order Date]])</f>
        <v>2015</v>
      </c>
      <c r="W614" s="25">
        <f>MONTH(Table1[[#This Row],[Order Date]])</f>
        <v>6</v>
      </c>
      <c r="X614" s="25">
        <f>DAY(Table1[[#This Row],[Order Date]])</f>
        <v>26</v>
      </c>
      <c r="Y614" s="11">
        <v>42185</v>
      </c>
      <c r="Z614" s="25">
        <f>DATEDIF(Table1[[#This Row],[Order Date]],Table1[[#This Row],[Ship Date]],"D")</f>
        <v>4</v>
      </c>
      <c r="AA614" s="25">
        <v>-115.90389999999999</v>
      </c>
      <c r="AB614" s="10">
        <v>22</v>
      </c>
      <c r="AC614" s="12">
        <v>6676.61</v>
      </c>
      <c r="AD614" s="10" t="str">
        <f>IF(Table1[[#This Row],[Profit]]&gt;0,"Profit","loss")</f>
        <v>loss</v>
      </c>
      <c r="AE614" s="10" t="str">
        <f>_xlfn.CONCAT(Table1[[#This Row],[Customer Name]]," ",Table1[[#This Row],[Product Name]]," ",Table1[[#This Row],[Country]])</f>
        <v>Alfred Singh Hon 4070 Series Pagoda™ Armless Upholstered Stacking Chairs United States</v>
      </c>
      <c r="AF614" s="10" t="str">
        <f>LEFT(Table1[[#This Row],[Product Name]],4)</f>
        <v xml:space="preserve">Hon </v>
      </c>
    </row>
    <row r="615" spans="1:32" ht="12.75" customHeight="1" x14ac:dyDescent="0.2">
      <c r="A615" s="18">
        <v>20097</v>
      </c>
      <c r="B615" s="25">
        <v>87160</v>
      </c>
      <c r="C615" s="10" t="s">
        <v>25</v>
      </c>
      <c r="D615" s="36">
        <v>0.05</v>
      </c>
      <c r="E615" s="28">
        <v>205.99</v>
      </c>
      <c r="F615" s="32">
        <v>8.99</v>
      </c>
      <c r="G615" s="25">
        <v>2778</v>
      </c>
      <c r="H615" s="10" t="s">
        <v>2549</v>
      </c>
      <c r="I615" s="10" t="s">
        <v>27</v>
      </c>
      <c r="J615" s="10" t="s">
        <v>114</v>
      </c>
      <c r="K615" s="10" t="s">
        <v>77</v>
      </c>
      <c r="L615" s="10" t="s">
        <v>78</v>
      </c>
      <c r="M615" s="10" t="s">
        <v>59</v>
      </c>
      <c r="N615" s="9" t="s">
        <v>2550</v>
      </c>
      <c r="O615" s="22">
        <v>0.57999999999999996</v>
      </c>
      <c r="P615" s="10" t="s">
        <v>33</v>
      </c>
      <c r="Q615" s="10" t="s">
        <v>136</v>
      </c>
      <c r="R615" s="10" t="s">
        <v>322</v>
      </c>
      <c r="S615" s="10" t="s">
        <v>1021</v>
      </c>
      <c r="T615" s="25">
        <v>28403</v>
      </c>
      <c r="U615" s="11">
        <v>42046</v>
      </c>
      <c r="V615" s="25">
        <f>YEAR(Table1[[#This Row],[Order Date]])</f>
        <v>2015</v>
      </c>
      <c r="W615" s="25">
        <f>MONTH(Table1[[#This Row],[Order Date]])</f>
        <v>2</v>
      </c>
      <c r="X615" s="25">
        <f>DAY(Table1[[#This Row],[Order Date]])</f>
        <v>11</v>
      </c>
      <c r="Y615" s="11">
        <v>42047</v>
      </c>
      <c r="Z615" s="25">
        <f>DATEDIF(Table1[[#This Row],[Order Date]],Table1[[#This Row],[Ship Date]],"D")</f>
        <v>1</v>
      </c>
      <c r="AA615" s="25">
        <v>111.05249999999999</v>
      </c>
      <c r="AB615" s="10">
        <v>12</v>
      </c>
      <c r="AC615" s="12">
        <v>2118.9899999999998</v>
      </c>
      <c r="AD615" s="10" t="str">
        <f>IF(Table1[[#This Row],[Profit]]&gt;0,"Profit","loss")</f>
        <v>Profit</v>
      </c>
      <c r="AE615" s="10" t="str">
        <f>_xlfn.CONCAT(Table1[[#This Row],[Customer Name]]," ",Table1[[#This Row],[Product Name]]," ",Table1[[#This Row],[Country]])</f>
        <v>Alison Jones Talkabout T8097 United States</v>
      </c>
      <c r="AF615" s="10" t="str">
        <f>LEFT(Table1[[#This Row],[Product Name]],4)</f>
        <v>Talk</v>
      </c>
    </row>
    <row r="616" spans="1:32" ht="12.75" customHeight="1" x14ac:dyDescent="0.2">
      <c r="A616" s="18">
        <v>20098</v>
      </c>
      <c r="B616" s="25">
        <v>87160</v>
      </c>
      <c r="C616" s="10" t="s">
        <v>25</v>
      </c>
      <c r="D616" s="36">
        <v>0.08</v>
      </c>
      <c r="E616" s="28">
        <v>205.99</v>
      </c>
      <c r="F616" s="32">
        <v>8.99</v>
      </c>
      <c r="G616" s="25">
        <v>2778</v>
      </c>
      <c r="H616" s="10" t="s">
        <v>2549</v>
      </c>
      <c r="I616" s="10" t="s">
        <v>49</v>
      </c>
      <c r="J616" s="10" t="s">
        <v>114</v>
      </c>
      <c r="K616" s="10" t="s">
        <v>77</v>
      </c>
      <c r="L616" s="10" t="s">
        <v>78</v>
      </c>
      <c r="M616" s="10" t="s">
        <v>59</v>
      </c>
      <c r="N616" s="9" t="s">
        <v>107</v>
      </c>
      <c r="O616" s="22">
        <v>0.56000000000000005</v>
      </c>
      <c r="P616" s="10" t="s">
        <v>33</v>
      </c>
      <c r="Q616" s="10" t="s">
        <v>136</v>
      </c>
      <c r="R616" s="10" t="s">
        <v>322</v>
      </c>
      <c r="S616" s="10" t="s">
        <v>1021</v>
      </c>
      <c r="T616" s="25">
        <v>28403</v>
      </c>
      <c r="U616" s="11">
        <v>42046</v>
      </c>
      <c r="V616" s="25">
        <f>YEAR(Table1[[#This Row],[Order Date]])</f>
        <v>2015</v>
      </c>
      <c r="W616" s="25">
        <f>MONTH(Table1[[#This Row],[Order Date]])</f>
        <v>2</v>
      </c>
      <c r="X616" s="25">
        <f>DAY(Table1[[#This Row],[Order Date]])</f>
        <v>11</v>
      </c>
      <c r="Y616" s="11">
        <v>42047</v>
      </c>
      <c r="Z616" s="25">
        <f>DATEDIF(Table1[[#This Row],[Order Date]],Table1[[#This Row],[Ship Date]],"D")</f>
        <v>1</v>
      </c>
      <c r="AA616" s="25">
        <v>-1963.752</v>
      </c>
      <c r="AB616" s="10">
        <v>5</v>
      </c>
      <c r="AC616" s="12">
        <v>837.64</v>
      </c>
      <c r="AD616" s="10" t="str">
        <f>IF(Table1[[#This Row],[Profit]]&gt;0,"Profit","loss")</f>
        <v>loss</v>
      </c>
      <c r="AE616" s="10" t="str">
        <f>_xlfn.CONCAT(Table1[[#This Row],[Customer Name]]," ",Table1[[#This Row],[Product Name]]," ",Table1[[#This Row],[Country]])</f>
        <v>Alison Jones TimeportP7382 United States</v>
      </c>
      <c r="AF616" s="10" t="str">
        <f>LEFT(Table1[[#This Row],[Product Name]],4)</f>
        <v>Time</v>
      </c>
    </row>
    <row r="617" spans="1:32" ht="12.75" customHeight="1" x14ac:dyDescent="0.2">
      <c r="A617" s="18">
        <v>21707</v>
      </c>
      <c r="B617" s="25">
        <v>87161</v>
      </c>
      <c r="C617" s="10" t="s">
        <v>47</v>
      </c>
      <c r="D617" s="36">
        <v>0.01</v>
      </c>
      <c r="E617" s="28">
        <v>35.99</v>
      </c>
      <c r="F617" s="32">
        <v>5.99</v>
      </c>
      <c r="G617" s="25">
        <v>2779</v>
      </c>
      <c r="H617" s="10" t="s">
        <v>2551</v>
      </c>
      <c r="I617" s="10" t="s">
        <v>49</v>
      </c>
      <c r="J617" s="10" t="s">
        <v>28</v>
      </c>
      <c r="K617" s="10" t="s">
        <v>77</v>
      </c>
      <c r="L617" s="10" t="s">
        <v>78</v>
      </c>
      <c r="M617" s="10" t="s">
        <v>31</v>
      </c>
      <c r="N617" s="9" t="s">
        <v>981</v>
      </c>
      <c r="O617" s="22">
        <v>0.38</v>
      </c>
      <c r="P617" s="10" t="s">
        <v>33</v>
      </c>
      <c r="Q617" s="10" t="s">
        <v>136</v>
      </c>
      <c r="R617" s="10" t="s">
        <v>322</v>
      </c>
      <c r="S617" s="10" t="s">
        <v>2552</v>
      </c>
      <c r="T617" s="25">
        <v>27893</v>
      </c>
      <c r="U617" s="11">
        <v>42166</v>
      </c>
      <c r="V617" s="25">
        <f>YEAR(Table1[[#This Row],[Order Date]])</f>
        <v>2015</v>
      </c>
      <c r="W617" s="25">
        <f>MONTH(Table1[[#This Row],[Order Date]])</f>
        <v>6</v>
      </c>
      <c r="X617" s="25">
        <f>DAY(Table1[[#This Row],[Order Date]])</f>
        <v>11</v>
      </c>
      <c r="Y617" s="11">
        <v>42167</v>
      </c>
      <c r="Z617" s="25">
        <f>DATEDIF(Table1[[#This Row],[Order Date]],Table1[[#This Row],[Ship Date]],"D")</f>
        <v>1</v>
      </c>
      <c r="AA617" s="25">
        <v>-60.704000000000001</v>
      </c>
      <c r="AB617" s="10">
        <v>11</v>
      </c>
      <c r="AC617" s="12">
        <v>345.07</v>
      </c>
      <c r="AD617" s="10" t="str">
        <f>IF(Table1[[#This Row],[Profit]]&gt;0,"Profit","loss")</f>
        <v>loss</v>
      </c>
      <c r="AE617" s="10" t="str">
        <f>_xlfn.CONCAT(Table1[[#This Row],[Customer Name]]," ",Table1[[#This Row],[Product Name]]," ",Table1[[#This Row],[Country]])</f>
        <v>Jacob Burgess Accessory41 United States</v>
      </c>
      <c r="AF617" s="10" t="str">
        <f>LEFT(Table1[[#This Row],[Product Name]],4)</f>
        <v>Acce</v>
      </c>
    </row>
    <row r="618" spans="1:32" ht="12.75" customHeight="1" x14ac:dyDescent="0.2">
      <c r="A618" s="18">
        <v>22095</v>
      </c>
      <c r="B618" s="25">
        <v>87162</v>
      </c>
      <c r="C618" s="10" t="s">
        <v>106</v>
      </c>
      <c r="D618" s="36">
        <v>0.09</v>
      </c>
      <c r="E618" s="28">
        <v>2.16</v>
      </c>
      <c r="F618" s="32">
        <v>6.05</v>
      </c>
      <c r="G618" s="25">
        <v>2781</v>
      </c>
      <c r="H618" s="10" t="s">
        <v>2553</v>
      </c>
      <c r="I618" s="10" t="s">
        <v>49</v>
      </c>
      <c r="J618" s="10" t="s">
        <v>114</v>
      </c>
      <c r="K618" s="10" t="s">
        <v>29</v>
      </c>
      <c r="L618" s="10" t="s">
        <v>109</v>
      </c>
      <c r="M618" s="10" t="s">
        <v>59</v>
      </c>
      <c r="N618" s="9" t="s">
        <v>1536</v>
      </c>
      <c r="O618" s="22">
        <v>0.37</v>
      </c>
      <c r="P618" s="10" t="s">
        <v>33</v>
      </c>
      <c r="Q618" s="10" t="s">
        <v>34</v>
      </c>
      <c r="R618" s="10" t="s">
        <v>102</v>
      </c>
      <c r="S618" s="10" t="s">
        <v>2554</v>
      </c>
      <c r="T618" s="25">
        <v>97071</v>
      </c>
      <c r="U618" s="11">
        <v>42035</v>
      </c>
      <c r="V618" s="25">
        <f>YEAR(Table1[[#This Row],[Order Date]])</f>
        <v>2015</v>
      </c>
      <c r="W618" s="25">
        <f>MONTH(Table1[[#This Row],[Order Date]])</f>
        <v>1</v>
      </c>
      <c r="X618" s="25">
        <f>DAY(Table1[[#This Row],[Order Date]])</f>
        <v>31</v>
      </c>
      <c r="Y618" s="11">
        <v>42039</v>
      </c>
      <c r="Z618" s="25">
        <f>DATEDIF(Table1[[#This Row],[Order Date]],Table1[[#This Row],[Ship Date]],"D")</f>
        <v>4</v>
      </c>
      <c r="AA618" s="25">
        <v>-37.789000000000001</v>
      </c>
      <c r="AB618" s="10">
        <v>2</v>
      </c>
      <c r="AC618" s="12">
        <v>5.48</v>
      </c>
      <c r="AD618" s="10" t="str">
        <f>IF(Table1[[#This Row],[Profit]]&gt;0,"Profit","loss")</f>
        <v>loss</v>
      </c>
      <c r="AE618" s="10" t="str">
        <f>_xlfn.CONCAT(Table1[[#This Row],[Customer Name]]," ",Table1[[#This Row],[Product Name]]," ",Table1[[#This Row],[Country]])</f>
        <v>Kelly Byers Peel &amp; Stick Add-On Corner Pockets United States</v>
      </c>
      <c r="AF618" s="10" t="str">
        <f>LEFT(Table1[[#This Row],[Product Name]],4)</f>
        <v>Peel</v>
      </c>
    </row>
    <row r="619" spans="1:32" ht="12.75" customHeight="1" x14ac:dyDescent="0.2">
      <c r="A619" s="18">
        <v>22096</v>
      </c>
      <c r="B619" s="25">
        <v>87162</v>
      </c>
      <c r="C619" s="10" t="s">
        <v>106</v>
      </c>
      <c r="D619" s="36">
        <v>0.03</v>
      </c>
      <c r="E619" s="28">
        <v>808.49</v>
      </c>
      <c r="F619" s="32">
        <v>55.3</v>
      </c>
      <c r="G619" s="25">
        <v>2781</v>
      </c>
      <c r="H619" s="10" t="s">
        <v>2553</v>
      </c>
      <c r="I619" s="10" t="s">
        <v>39</v>
      </c>
      <c r="J619" s="10" t="s">
        <v>114</v>
      </c>
      <c r="K619" s="10" t="s">
        <v>77</v>
      </c>
      <c r="L619" s="10" t="s">
        <v>85</v>
      </c>
      <c r="M619" s="10" t="s">
        <v>43</v>
      </c>
      <c r="N619" s="9" t="s">
        <v>2555</v>
      </c>
      <c r="O619" s="22">
        <v>0.4</v>
      </c>
      <c r="P619" s="10" t="s">
        <v>33</v>
      </c>
      <c r="Q619" s="10" t="s">
        <v>34</v>
      </c>
      <c r="R619" s="10" t="s">
        <v>102</v>
      </c>
      <c r="S619" s="10" t="s">
        <v>2554</v>
      </c>
      <c r="T619" s="25">
        <v>97071</v>
      </c>
      <c r="U619" s="11">
        <v>42035</v>
      </c>
      <c r="V619" s="25">
        <f>YEAR(Table1[[#This Row],[Order Date]])</f>
        <v>2015</v>
      </c>
      <c r="W619" s="25">
        <f>MONTH(Table1[[#This Row],[Order Date]])</f>
        <v>1</v>
      </c>
      <c r="X619" s="25">
        <f>DAY(Table1[[#This Row],[Order Date]])</f>
        <v>31</v>
      </c>
      <c r="Y619" s="11">
        <v>42042</v>
      </c>
      <c r="Z619" s="25">
        <f>DATEDIF(Table1[[#This Row],[Order Date]],Table1[[#This Row],[Ship Date]],"D")</f>
        <v>7</v>
      </c>
      <c r="AA619" s="25">
        <v>7576.11</v>
      </c>
      <c r="AB619" s="10">
        <v>11</v>
      </c>
      <c r="AC619" s="12">
        <v>8201.33</v>
      </c>
      <c r="AD619" s="10" t="str">
        <f>IF(Table1[[#This Row],[Profit]]&gt;0,"Profit","loss")</f>
        <v>Profit</v>
      </c>
      <c r="AE619" s="10" t="str">
        <f>_xlfn.CONCAT(Table1[[#This Row],[Customer Name]]," ",Table1[[#This Row],[Product Name]]," ",Table1[[#This Row],[Country]])</f>
        <v>Kelly Byers Hewlett-Packard Business Color Inkjet 3000 [N, DTN] Series Printers United States</v>
      </c>
      <c r="AF619" s="10" t="str">
        <f>LEFT(Table1[[#This Row],[Product Name]],4)</f>
        <v>Hewl</v>
      </c>
    </row>
    <row r="620" spans="1:32" ht="12.75" customHeight="1" x14ac:dyDescent="0.2">
      <c r="A620" s="18">
        <v>22097</v>
      </c>
      <c r="B620" s="25">
        <v>87162</v>
      </c>
      <c r="C620" s="10" t="s">
        <v>106</v>
      </c>
      <c r="D620" s="36">
        <v>0</v>
      </c>
      <c r="E620" s="28">
        <v>6.48</v>
      </c>
      <c r="F620" s="32">
        <v>8.19</v>
      </c>
      <c r="G620" s="25">
        <v>2781</v>
      </c>
      <c r="H620" s="10" t="s">
        <v>2553</v>
      </c>
      <c r="I620" s="10" t="s">
        <v>49</v>
      </c>
      <c r="J620" s="10" t="s">
        <v>114</v>
      </c>
      <c r="K620" s="10" t="s">
        <v>29</v>
      </c>
      <c r="L620" s="10" t="s">
        <v>93</v>
      </c>
      <c r="M620" s="10" t="s">
        <v>59</v>
      </c>
      <c r="N620" s="9" t="s">
        <v>2556</v>
      </c>
      <c r="O620" s="22">
        <v>0.37</v>
      </c>
      <c r="P620" s="10" t="s">
        <v>33</v>
      </c>
      <c r="Q620" s="10" t="s">
        <v>34</v>
      </c>
      <c r="R620" s="10" t="s">
        <v>102</v>
      </c>
      <c r="S620" s="10" t="s">
        <v>2554</v>
      </c>
      <c r="T620" s="25">
        <v>97071</v>
      </c>
      <c r="U620" s="11">
        <v>42035</v>
      </c>
      <c r="V620" s="25">
        <f>YEAR(Table1[[#This Row],[Order Date]])</f>
        <v>2015</v>
      </c>
      <c r="W620" s="25">
        <f>MONTH(Table1[[#This Row],[Order Date]])</f>
        <v>1</v>
      </c>
      <c r="X620" s="25">
        <f>DAY(Table1[[#This Row],[Order Date]])</f>
        <v>31</v>
      </c>
      <c r="Y620" s="11">
        <v>42042</v>
      </c>
      <c r="Z620" s="25">
        <f>DATEDIF(Table1[[#This Row],[Order Date]],Table1[[#This Row],[Ship Date]],"D")</f>
        <v>7</v>
      </c>
      <c r="AA620" s="25">
        <v>-43.26</v>
      </c>
      <c r="AB620" s="10">
        <v>3</v>
      </c>
      <c r="AC620" s="12">
        <v>22.67</v>
      </c>
      <c r="AD620" s="10" t="str">
        <f>IF(Table1[[#This Row],[Profit]]&gt;0,"Profit","loss")</f>
        <v>loss</v>
      </c>
      <c r="AE620" s="10" t="str">
        <f>_xlfn.CONCAT(Table1[[#This Row],[Customer Name]]," ",Table1[[#This Row],[Product Name]]," ",Table1[[#This Row],[Country]])</f>
        <v>Kelly Byers Xerox 217 United States</v>
      </c>
      <c r="AF620" s="10" t="str">
        <f>LEFT(Table1[[#This Row],[Product Name]],4)</f>
        <v>Xero</v>
      </c>
    </row>
    <row r="621" spans="1:32" ht="12.75" customHeight="1" x14ac:dyDescent="0.2">
      <c r="A621" s="18">
        <v>23071</v>
      </c>
      <c r="B621" s="25">
        <v>87175</v>
      </c>
      <c r="C621" s="10" t="s">
        <v>25</v>
      </c>
      <c r="D621" s="36">
        <v>7.0000000000000007E-2</v>
      </c>
      <c r="E621" s="28">
        <v>19.84</v>
      </c>
      <c r="F621" s="32">
        <v>4.0999999999999996</v>
      </c>
      <c r="G621" s="25">
        <v>91</v>
      </c>
      <c r="H621" s="10" t="s">
        <v>164</v>
      </c>
      <c r="I621" s="10" t="s">
        <v>49</v>
      </c>
      <c r="J621" s="10" t="s">
        <v>40</v>
      </c>
      <c r="K621" s="10" t="s">
        <v>29</v>
      </c>
      <c r="L621" s="10" t="s">
        <v>30</v>
      </c>
      <c r="M621" s="10" t="s">
        <v>31</v>
      </c>
      <c r="N621" s="9" t="s">
        <v>165</v>
      </c>
      <c r="O621" s="22">
        <v>0.44</v>
      </c>
      <c r="P621" s="10" t="s">
        <v>33</v>
      </c>
      <c r="Q621" s="10" t="s">
        <v>34</v>
      </c>
      <c r="R621" s="10" t="s">
        <v>45</v>
      </c>
      <c r="S621" s="10" t="s">
        <v>166</v>
      </c>
      <c r="T621" s="25">
        <v>94591</v>
      </c>
      <c r="U621" s="11">
        <v>42141</v>
      </c>
      <c r="V621" s="25">
        <f>YEAR(Table1[[#This Row],[Order Date]])</f>
        <v>2015</v>
      </c>
      <c r="W621" s="25">
        <f>MONTH(Table1[[#This Row],[Order Date]])</f>
        <v>5</v>
      </c>
      <c r="X621" s="25">
        <f>DAY(Table1[[#This Row],[Order Date]])</f>
        <v>17</v>
      </c>
      <c r="Y621" s="11">
        <v>42142</v>
      </c>
      <c r="Z621" s="25">
        <f>DATEDIF(Table1[[#This Row],[Order Date]],Table1[[#This Row],[Ship Date]],"D")</f>
        <v>1</v>
      </c>
      <c r="AA621" s="25">
        <v>117.852</v>
      </c>
      <c r="AB621" s="10">
        <v>9</v>
      </c>
      <c r="AC621" s="12">
        <v>170.8</v>
      </c>
      <c r="AD621" s="10" t="str">
        <f>IF(Table1[[#This Row],[Profit]]&gt;0,"Profit","loss")</f>
        <v>Profit</v>
      </c>
      <c r="AE621" s="10" t="str">
        <f>_xlfn.CONCAT(Table1[[#This Row],[Customer Name]]," ",Table1[[#This Row],[Product Name]]," ",Table1[[#This Row],[Country]])</f>
        <v>Wallace Werner Prismacolor Color Pencil Set United States</v>
      </c>
      <c r="AF621" s="10" t="str">
        <f>LEFT(Table1[[#This Row],[Product Name]],4)</f>
        <v>Pris</v>
      </c>
    </row>
    <row r="622" spans="1:32" ht="12.75" customHeight="1" x14ac:dyDescent="0.2">
      <c r="A622" s="18">
        <v>23069</v>
      </c>
      <c r="B622" s="25">
        <v>87175</v>
      </c>
      <c r="C622" s="10" t="s">
        <v>25</v>
      </c>
      <c r="D622" s="36">
        <v>7.0000000000000007E-2</v>
      </c>
      <c r="E622" s="28">
        <v>8.34</v>
      </c>
      <c r="F622" s="32">
        <v>1.43</v>
      </c>
      <c r="G622" s="25">
        <v>92</v>
      </c>
      <c r="H622" s="10" t="s">
        <v>169</v>
      </c>
      <c r="I622" s="10" t="s">
        <v>49</v>
      </c>
      <c r="J622" s="10" t="s">
        <v>40</v>
      </c>
      <c r="K622" s="10" t="s">
        <v>29</v>
      </c>
      <c r="L622" s="10" t="s">
        <v>93</v>
      </c>
      <c r="M622" s="10" t="s">
        <v>31</v>
      </c>
      <c r="N622" s="9" t="s">
        <v>170</v>
      </c>
      <c r="O622" s="22">
        <v>0.35</v>
      </c>
      <c r="P622" s="10" t="s">
        <v>33</v>
      </c>
      <c r="Q622" s="10" t="s">
        <v>136</v>
      </c>
      <c r="R622" s="10" t="s">
        <v>171</v>
      </c>
      <c r="S622" s="10" t="s">
        <v>172</v>
      </c>
      <c r="T622" s="25">
        <v>70056</v>
      </c>
      <c r="U622" s="11">
        <v>42141</v>
      </c>
      <c r="V622" s="25">
        <f>YEAR(Table1[[#This Row],[Order Date]])</f>
        <v>2015</v>
      </c>
      <c r="W622" s="25">
        <f>MONTH(Table1[[#This Row],[Order Date]])</f>
        <v>5</v>
      </c>
      <c r="X622" s="25">
        <f>DAY(Table1[[#This Row],[Order Date]])</f>
        <v>17</v>
      </c>
      <c r="Y622" s="11">
        <v>42143</v>
      </c>
      <c r="Z622" s="25">
        <f>DATEDIF(Table1[[#This Row],[Order Date]],Table1[[#This Row],[Ship Date]],"D")</f>
        <v>2</v>
      </c>
      <c r="AA622" s="25">
        <v>-190.67999999999998</v>
      </c>
      <c r="AB622" s="10">
        <v>16</v>
      </c>
      <c r="AC622" s="12">
        <v>132.08000000000001</v>
      </c>
      <c r="AD622" s="10" t="str">
        <f>IF(Table1[[#This Row],[Profit]]&gt;0,"Profit","loss")</f>
        <v>loss</v>
      </c>
      <c r="AE622" s="10" t="str">
        <f>_xlfn.CONCAT(Table1[[#This Row],[Customer Name]]," ",Table1[[#This Row],[Product Name]]," ",Table1[[#This Row],[Country]])</f>
        <v>Victoria Baker Hoover REDIFORM Incoming/Outgoing Call Register, 11" X 8 1/2", 100 Messages United States</v>
      </c>
      <c r="AF622" s="10" t="str">
        <f>LEFT(Table1[[#This Row],[Product Name]],4)</f>
        <v>REDI</v>
      </c>
    </row>
    <row r="623" spans="1:32" ht="12.75" customHeight="1" x14ac:dyDescent="0.2">
      <c r="A623" s="18">
        <v>23070</v>
      </c>
      <c r="B623" s="25">
        <v>87175</v>
      </c>
      <c r="C623" s="10" t="s">
        <v>25</v>
      </c>
      <c r="D623" s="36">
        <v>0.09</v>
      </c>
      <c r="E623" s="28">
        <v>4.9800000000000004</v>
      </c>
      <c r="F623" s="32">
        <v>6.07</v>
      </c>
      <c r="G623" s="25">
        <v>92</v>
      </c>
      <c r="H623" s="10" t="s">
        <v>169</v>
      </c>
      <c r="I623" s="10" t="s">
        <v>49</v>
      </c>
      <c r="J623" s="10" t="s">
        <v>40</v>
      </c>
      <c r="K623" s="10" t="s">
        <v>29</v>
      </c>
      <c r="L623" s="10" t="s">
        <v>93</v>
      </c>
      <c r="M623" s="10" t="s">
        <v>59</v>
      </c>
      <c r="N623" s="9" t="s">
        <v>173</v>
      </c>
      <c r="O623" s="22">
        <v>0.36</v>
      </c>
      <c r="P623" s="10" t="s">
        <v>33</v>
      </c>
      <c r="Q623" s="10" t="s">
        <v>136</v>
      </c>
      <c r="R623" s="10" t="s">
        <v>171</v>
      </c>
      <c r="S623" s="10" t="s">
        <v>172</v>
      </c>
      <c r="T623" s="25">
        <v>70056</v>
      </c>
      <c r="U623" s="11">
        <v>42141</v>
      </c>
      <c r="V623" s="25">
        <f>YEAR(Table1[[#This Row],[Order Date]])</f>
        <v>2015</v>
      </c>
      <c r="W623" s="25">
        <f>MONTH(Table1[[#This Row],[Order Date]])</f>
        <v>5</v>
      </c>
      <c r="X623" s="25">
        <f>DAY(Table1[[#This Row],[Order Date]])</f>
        <v>17</v>
      </c>
      <c r="Y623" s="11">
        <v>42142</v>
      </c>
      <c r="Z623" s="25">
        <f>DATEDIF(Table1[[#This Row],[Order Date]],Table1[[#This Row],[Ship Date]],"D")</f>
        <v>1</v>
      </c>
      <c r="AA623" s="25">
        <v>325.39800000000002</v>
      </c>
      <c r="AB623" s="10">
        <v>9</v>
      </c>
      <c r="AC623" s="12">
        <v>45.34</v>
      </c>
      <c r="AD623" s="10" t="str">
        <f>IF(Table1[[#This Row],[Profit]]&gt;0,"Profit","loss")</f>
        <v>Profit</v>
      </c>
      <c r="AE623" s="10" t="str">
        <f>_xlfn.CONCAT(Table1[[#This Row],[Customer Name]]," ",Table1[[#This Row],[Product Name]]," ",Table1[[#This Row],[Country]])</f>
        <v>Victoria Baker Hoover Xerox 1897 United States</v>
      </c>
      <c r="AF623" s="10" t="str">
        <f>LEFT(Table1[[#This Row],[Product Name]],4)</f>
        <v>Xero</v>
      </c>
    </row>
    <row r="624" spans="1:32" ht="12.75" customHeight="1" x14ac:dyDescent="0.2">
      <c r="A624" s="18">
        <v>19877</v>
      </c>
      <c r="B624" s="25">
        <v>87176</v>
      </c>
      <c r="C624" s="10" t="s">
        <v>56</v>
      </c>
      <c r="D624" s="36">
        <v>0.05</v>
      </c>
      <c r="E624" s="28">
        <v>5.18</v>
      </c>
      <c r="F624" s="32">
        <v>2.04</v>
      </c>
      <c r="G624" s="25">
        <v>91</v>
      </c>
      <c r="H624" s="10" t="s">
        <v>164</v>
      </c>
      <c r="I624" s="10" t="s">
        <v>49</v>
      </c>
      <c r="J624" s="10" t="s">
        <v>40</v>
      </c>
      <c r="K624" s="10" t="s">
        <v>29</v>
      </c>
      <c r="L624" s="10" t="s">
        <v>93</v>
      </c>
      <c r="M624" s="10" t="s">
        <v>31</v>
      </c>
      <c r="N624" s="9" t="s">
        <v>167</v>
      </c>
      <c r="O624" s="22">
        <v>0.36</v>
      </c>
      <c r="P624" s="10" t="s">
        <v>33</v>
      </c>
      <c r="Q624" s="10" t="s">
        <v>34</v>
      </c>
      <c r="R624" s="10" t="s">
        <v>45</v>
      </c>
      <c r="S624" s="10" t="s">
        <v>166</v>
      </c>
      <c r="T624" s="25">
        <v>94591</v>
      </c>
      <c r="U624" s="11">
        <v>42053</v>
      </c>
      <c r="V624" s="25">
        <f>YEAR(Table1[[#This Row],[Order Date]])</f>
        <v>2015</v>
      </c>
      <c r="W624" s="25">
        <f>MONTH(Table1[[#This Row],[Order Date]])</f>
        <v>2</v>
      </c>
      <c r="X624" s="25">
        <f>DAY(Table1[[#This Row],[Order Date]])</f>
        <v>18</v>
      </c>
      <c r="Y624" s="11">
        <v>42055</v>
      </c>
      <c r="Z624" s="25">
        <f>DATEDIF(Table1[[#This Row],[Order Date]],Table1[[#This Row],[Ship Date]],"D")</f>
        <v>2</v>
      </c>
      <c r="AA624" s="25">
        <v>34.010400000000004</v>
      </c>
      <c r="AB624" s="10">
        <v>10</v>
      </c>
      <c r="AC624" s="12">
        <v>53.54</v>
      </c>
      <c r="AD624" s="10" t="str">
        <f>IF(Table1[[#This Row],[Profit]]&gt;0,"Profit","loss")</f>
        <v>Profit</v>
      </c>
      <c r="AE624" s="10" t="str">
        <f>_xlfn.CONCAT(Table1[[#This Row],[Customer Name]]," ",Table1[[#This Row],[Product Name]]," ",Table1[[#This Row],[Country]])</f>
        <v>Wallace Werner Array® Memo Cubes United States</v>
      </c>
      <c r="AF624" s="10" t="str">
        <f>LEFT(Table1[[#This Row],[Product Name]],4)</f>
        <v>Arra</v>
      </c>
    </row>
    <row r="625" spans="1:32" ht="12.75" customHeight="1" x14ac:dyDescent="0.2">
      <c r="A625" s="18">
        <v>19611</v>
      </c>
      <c r="B625" s="25">
        <v>87177</v>
      </c>
      <c r="C625" s="10" t="s">
        <v>56</v>
      </c>
      <c r="D625" s="36">
        <v>0.06</v>
      </c>
      <c r="E625" s="28">
        <v>175.99</v>
      </c>
      <c r="F625" s="32">
        <v>8.99</v>
      </c>
      <c r="G625" s="25">
        <v>91</v>
      </c>
      <c r="H625" s="10" t="s">
        <v>164</v>
      </c>
      <c r="I625" s="10" t="s">
        <v>49</v>
      </c>
      <c r="J625" s="10" t="s">
        <v>28</v>
      </c>
      <c r="K625" s="10" t="s">
        <v>77</v>
      </c>
      <c r="L625" s="10" t="s">
        <v>78</v>
      </c>
      <c r="M625" s="10" t="s">
        <v>59</v>
      </c>
      <c r="N625" s="9" t="s">
        <v>168</v>
      </c>
      <c r="O625" s="22">
        <v>0.56999999999999995</v>
      </c>
      <c r="P625" s="10" t="s">
        <v>33</v>
      </c>
      <c r="Q625" s="10" t="s">
        <v>34</v>
      </c>
      <c r="R625" s="10" t="s">
        <v>45</v>
      </c>
      <c r="S625" s="10" t="s">
        <v>166</v>
      </c>
      <c r="T625" s="25">
        <v>94591</v>
      </c>
      <c r="U625" s="11">
        <v>42067</v>
      </c>
      <c r="V625" s="25">
        <f>YEAR(Table1[[#This Row],[Order Date]])</f>
        <v>2015</v>
      </c>
      <c r="W625" s="25">
        <f>MONTH(Table1[[#This Row],[Order Date]])</f>
        <v>3</v>
      </c>
      <c r="X625" s="25">
        <f>DAY(Table1[[#This Row],[Order Date]])</f>
        <v>4</v>
      </c>
      <c r="Y625" s="11">
        <v>42069</v>
      </c>
      <c r="Z625" s="25">
        <f>DATEDIF(Table1[[#This Row],[Order Date]],Table1[[#This Row],[Ship Date]],"D")</f>
        <v>2</v>
      </c>
      <c r="AA625" s="25">
        <v>2031.5070000000001</v>
      </c>
      <c r="AB625" s="10">
        <v>23</v>
      </c>
      <c r="AC625" s="12">
        <v>3363.53</v>
      </c>
      <c r="AD625" s="10" t="str">
        <f>IF(Table1[[#This Row],[Profit]]&gt;0,"Profit","loss")</f>
        <v>Profit</v>
      </c>
      <c r="AE625" s="10" t="str">
        <f>_xlfn.CONCAT(Table1[[#This Row],[Customer Name]]," ",Table1[[#This Row],[Product Name]]," ",Table1[[#This Row],[Country]])</f>
        <v>Wallace Werner 2180 United States</v>
      </c>
      <c r="AF625" s="10" t="str">
        <f>LEFT(Table1[[#This Row],[Product Name]],4)</f>
        <v>2180</v>
      </c>
    </row>
    <row r="626" spans="1:32" ht="12.75" customHeight="1" x14ac:dyDescent="0.2">
      <c r="A626" s="18">
        <v>23203</v>
      </c>
      <c r="B626" s="25">
        <v>87178</v>
      </c>
      <c r="C626" s="10" t="s">
        <v>56</v>
      </c>
      <c r="D626" s="36">
        <v>0.04</v>
      </c>
      <c r="E626" s="28">
        <v>12.98</v>
      </c>
      <c r="F626" s="32">
        <v>3.14</v>
      </c>
      <c r="G626" s="25">
        <v>92</v>
      </c>
      <c r="H626" s="10" t="s">
        <v>169</v>
      </c>
      <c r="I626" s="10" t="s">
        <v>27</v>
      </c>
      <c r="J626" s="10" t="s">
        <v>28</v>
      </c>
      <c r="K626" s="10" t="s">
        <v>29</v>
      </c>
      <c r="L626" s="10" t="s">
        <v>174</v>
      </c>
      <c r="M626" s="10" t="s">
        <v>51</v>
      </c>
      <c r="N626" s="9" t="s">
        <v>175</v>
      </c>
      <c r="O626" s="22">
        <v>0.6</v>
      </c>
      <c r="P626" s="10" t="s">
        <v>33</v>
      </c>
      <c r="Q626" s="10" t="s">
        <v>136</v>
      </c>
      <c r="R626" s="10" t="s">
        <v>171</v>
      </c>
      <c r="S626" s="10" t="s">
        <v>172</v>
      </c>
      <c r="T626" s="25">
        <v>70056</v>
      </c>
      <c r="U626" s="11">
        <v>42162</v>
      </c>
      <c r="V626" s="25">
        <f>YEAR(Table1[[#This Row],[Order Date]])</f>
        <v>2015</v>
      </c>
      <c r="W626" s="25">
        <f>MONTH(Table1[[#This Row],[Order Date]])</f>
        <v>6</v>
      </c>
      <c r="X626" s="25">
        <f>DAY(Table1[[#This Row],[Order Date]])</f>
        <v>7</v>
      </c>
      <c r="Y626" s="11">
        <v>42164</v>
      </c>
      <c r="Z626" s="25">
        <f>DATEDIF(Table1[[#This Row],[Order Date]],Table1[[#This Row],[Ship Date]],"D")</f>
        <v>2</v>
      </c>
      <c r="AA626" s="25">
        <v>22.817999999999998</v>
      </c>
      <c r="AB626" s="10">
        <v>16</v>
      </c>
      <c r="AC626" s="12">
        <v>216.04</v>
      </c>
      <c r="AD626" s="10" t="str">
        <f>IF(Table1[[#This Row],[Profit]]&gt;0,"Profit","loss")</f>
        <v>Profit</v>
      </c>
      <c r="AE626" s="10" t="str">
        <f>_xlfn.CONCAT(Table1[[#This Row],[Customer Name]]," ",Table1[[#This Row],[Product Name]]," ",Table1[[#This Row],[Country]])</f>
        <v>Victoria Baker Hoover Acme® 8" Straight Scissors United States</v>
      </c>
      <c r="AF626" s="10" t="str">
        <f>LEFT(Table1[[#This Row],[Product Name]],4)</f>
        <v>Acme</v>
      </c>
    </row>
    <row r="627" spans="1:32" x14ac:dyDescent="0.2">
      <c r="A627" s="18">
        <v>21096</v>
      </c>
      <c r="B627" s="25">
        <v>87186</v>
      </c>
      <c r="C627" s="10" t="s">
        <v>25</v>
      </c>
      <c r="D627" s="36">
        <v>0.01</v>
      </c>
      <c r="E627" s="28">
        <v>30.97</v>
      </c>
      <c r="F627" s="32">
        <v>4</v>
      </c>
      <c r="G627" s="25">
        <v>2973</v>
      </c>
      <c r="H627" s="10" t="s">
        <v>2701</v>
      </c>
      <c r="I627" s="10" t="s">
        <v>49</v>
      </c>
      <c r="J627" s="10" t="s">
        <v>40</v>
      </c>
      <c r="K627" s="10" t="s">
        <v>77</v>
      </c>
      <c r="L627" s="10" t="s">
        <v>180</v>
      </c>
      <c r="M627" s="10" t="s">
        <v>59</v>
      </c>
      <c r="N627" s="9" t="s">
        <v>2702</v>
      </c>
      <c r="O627" s="22">
        <v>0.74</v>
      </c>
      <c r="P627" s="10" t="s">
        <v>33</v>
      </c>
      <c r="Q627" s="10" t="s">
        <v>61</v>
      </c>
      <c r="R627" s="10" t="s">
        <v>1858</v>
      </c>
      <c r="S627" s="10" t="s">
        <v>2703</v>
      </c>
      <c r="T627" s="25">
        <v>53151</v>
      </c>
      <c r="U627" s="11">
        <v>42107</v>
      </c>
      <c r="V627" s="25">
        <f>YEAR(Table1[[#This Row],[Order Date]])</f>
        <v>2015</v>
      </c>
      <c r="W627" s="25">
        <f>MONTH(Table1[[#This Row],[Order Date]])</f>
        <v>4</v>
      </c>
      <c r="X627" s="25">
        <f>DAY(Table1[[#This Row],[Order Date]])</f>
        <v>13</v>
      </c>
      <c r="Y627" s="11">
        <v>42109</v>
      </c>
      <c r="Z627" s="25">
        <f>DATEDIF(Table1[[#This Row],[Order Date]],Table1[[#This Row],[Ship Date]],"D")</f>
        <v>2</v>
      </c>
      <c r="AA627" s="25">
        <v>17.102799999999998</v>
      </c>
      <c r="AB627" s="10">
        <v>17</v>
      </c>
      <c r="AC627" s="12">
        <v>523.05999999999995</v>
      </c>
      <c r="AD627" s="10" t="str">
        <f>IF(Table1[[#This Row],[Profit]]&gt;0,"Profit","loss")</f>
        <v>Profit</v>
      </c>
      <c r="AE627" s="10" t="str">
        <f>_xlfn.CONCAT(Table1[[#This Row],[Customer Name]]," ",Table1[[#This Row],[Product Name]]," ",Table1[[#This Row],[Country]])</f>
        <v>Sally Liu Microsoft Multimedia Keyboard United States</v>
      </c>
      <c r="AF627" s="10" t="str">
        <f>LEFT(Table1[[#This Row],[Product Name]],4)</f>
        <v>Micr</v>
      </c>
    </row>
    <row r="628" spans="1:32" ht="12.75" customHeight="1" x14ac:dyDescent="0.2">
      <c r="A628" s="18">
        <v>21097</v>
      </c>
      <c r="B628" s="25">
        <v>87186</v>
      </c>
      <c r="C628" s="10" t="s">
        <v>25</v>
      </c>
      <c r="D628" s="36">
        <v>0.08</v>
      </c>
      <c r="E628" s="28">
        <v>125.99</v>
      </c>
      <c r="F628" s="32">
        <v>7.69</v>
      </c>
      <c r="G628" s="25">
        <v>2973</v>
      </c>
      <c r="H628" s="10" t="s">
        <v>2701</v>
      </c>
      <c r="I628" s="10" t="s">
        <v>49</v>
      </c>
      <c r="J628" s="10" t="s">
        <v>40</v>
      </c>
      <c r="K628" s="10" t="s">
        <v>77</v>
      </c>
      <c r="L628" s="10" t="s">
        <v>78</v>
      </c>
      <c r="M628" s="10" t="s">
        <v>59</v>
      </c>
      <c r="N628" s="9" t="s">
        <v>1225</v>
      </c>
      <c r="O628" s="22">
        <v>0.57999999999999996</v>
      </c>
      <c r="P628" s="10" t="s">
        <v>33</v>
      </c>
      <c r="Q628" s="10" t="s">
        <v>61</v>
      </c>
      <c r="R628" s="10" t="s">
        <v>1858</v>
      </c>
      <c r="S628" s="10" t="s">
        <v>2703</v>
      </c>
      <c r="T628" s="25">
        <v>53151</v>
      </c>
      <c r="U628" s="11">
        <v>42107</v>
      </c>
      <c r="V628" s="25">
        <f>YEAR(Table1[[#This Row],[Order Date]])</f>
        <v>2015</v>
      </c>
      <c r="W628" s="25">
        <f>MONTH(Table1[[#This Row],[Order Date]])</f>
        <v>4</v>
      </c>
      <c r="X628" s="25">
        <f>DAY(Table1[[#This Row],[Order Date]])</f>
        <v>13</v>
      </c>
      <c r="Y628" s="11">
        <v>42109</v>
      </c>
      <c r="Z628" s="25">
        <f>DATEDIF(Table1[[#This Row],[Order Date]],Table1[[#This Row],[Ship Date]],"D")</f>
        <v>2</v>
      </c>
      <c r="AA628" s="25">
        <v>1269.3819599999999</v>
      </c>
      <c r="AB628" s="10">
        <v>23</v>
      </c>
      <c r="AC628" s="12">
        <v>2424.6799999999998</v>
      </c>
      <c r="AD628" s="10" t="str">
        <f>IF(Table1[[#This Row],[Profit]]&gt;0,"Profit","loss")</f>
        <v>Profit</v>
      </c>
      <c r="AE628" s="10" t="str">
        <f>_xlfn.CONCAT(Table1[[#This Row],[Customer Name]]," ",Table1[[#This Row],[Product Name]]," ",Table1[[#This Row],[Country]])</f>
        <v>Sally Liu Timeport L7089 United States</v>
      </c>
      <c r="AF628" s="10" t="str">
        <f>LEFT(Table1[[#This Row],[Product Name]],4)</f>
        <v>Time</v>
      </c>
    </row>
    <row r="629" spans="1:32" ht="12.75" customHeight="1" x14ac:dyDescent="0.2">
      <c r="A629" s="18">
        <v>24770</v>
      </c>
      <c r="B629" s="25">
        <v>87187</v>
      </c>
      <c r="C629" s="10" t="s">
        <v>47</v>
      </c>
      <c r="D629" s="36">
        <v>0.1</v>
      </c>
      <c r="E629" s="28">
        <v>442.14</v>
      </c>
      <c r="F629" s="32">
        <v>14.7</v>
      </c>
      <c r="G629" s="25">
        <v>2973</v>
      </c>
      <c r="H629" s="10" t="s">
        <v>2701</v>
      </c>
      <c r="I629" s="10" t="s">
        <v>39</v>
      </c>
      <c r="J629" s="10" t="s">
        <v>40</v>
      </c>
      <c r="K629" s="10" t="s">
        <v>77</v>
      </c>
      <c r="L629" s="10" t="s">
        <v>85</v>
      </c>
      <c r="M629" s="10" t="s">
        <v>43</v>
      </c>
      <c r="N629" s="9" t="s">
        <v>336</v>
      </c>
      <c r="O629" s="22">
        <v>0.56000000000000005</v>
      </c>
      <c r="P629" s="10" t="s">
        <v>33</v>
      </c>
      <c r="Q629" s="10" t="s">
        <v>61</v>
      </c>
      <c r="R629" s="10" t="s">
        <v>1858</v>
      </c>
      <c r="S629" s="10" t="s">
        <v>2703</v>
      </c>
      <c r="T629" s="25">
        <v>53151</v>
      </c>
      <c r="U629" s="11">
        <v>42144</v>
      </c>
      <c r="V629" s="25">
        <f>YEAR(Table1[[#This Row],[Order Date]])</f>
        <v>2015</v>
      </c>
      <c r="W629" s="25">
        <f>MONTH(Table1[[#This Row],[Order Date]])</f>
        <v>5</v>
      </c>
      <c r="X629" s="25">
        <f>DAY(Table1[[#This Row],[Order Date]])</f>
        <v>20</v>
      </c>
      <c r="Y629" s="11">
        <v>42145</v>
      </c>
      <c r="Z629" s="25">
        <f>DATEDIF(Table1[[#This Row],[Order Date]],Table1[[#This Row],[Ship Date]],"D")</f>
        <v>1</v>
      </c>
      <c r="AA629" s="25">
        <v>137.68794000000014</v>
      </c>
      <c r="AB629" s="10">
        <v>6</v>
      </c>
      <c r="AC629" s="12">
        <v>2411.4299999999998</v>
      </c>
      <c r="AD629" s="10" t="str">
        <f>IF(Table1[[#This Row],[Profit]]&gt;0,"Profit","loss")</f>
        <v>Profit</v>
      </c>
      <c r="AE629" s="10" t="str">
        <f>_xlfn.CONCAT(Table1[[#This Row],[Customer Name]]," ",Table1[[#This Row],[Product Name]]," ",Table1[[#This Row],[Country]])</f>
        <v>Sally Liu Okidata ML390 Turbo Dot Matrix Printers United States</v>
      </c>
      <c r="AF629" s="10" t="str">
        <f>LEFT(Table1[[#This Row],[Product Name]],4)</f>
        <v>Okid</v>
      </c>
    </row>
    <row r="630" spans="1:32" ht="12.75" customHeight="1" x14ac:dyDescent="0.2">
      <c r="A630" s="18">
        <v>18244</v>
      </c>
      <c r="B630" s="25">
        <v>87193</v>
      </c>
      <c r="C630" s="10" t="s">
        <v>25</v>
      </c>
      <c r="D630" s="36">
        <v>0.05</v>
      </c>
      <c r="E630" s="28">
        <v>35.99</v>
      </c>
      <c r="F630" s="32">
        <v>1.1000000000000001</v>
      </c>
      <c r="G630" s="25">
        <v>1725</v>
      </c>
      <c r="H630" s="10" t="s">
        <v>1733</v>
      </c>
      <c r="I630" s="10" t="s">
        <v>49</v>
      </c>
      <c r="J630" s="10" t="s">
        <v>28</v>
      </c>
      <c r="K630" s="10" t="s">
        <v>77</v>
      </c>
      <c r="L630" s="10" t="s">
        <v>78</v>
      </c>
      <c r="M630" s="10" t="s">
        <v>59</v>
      </c>
      <c r="N630" s="9" t="s">
        <v>935</v>
      </c>
      <c r="O630" s="22">
        <v>0.55000000000000004</v>
      </c>
      <c r="P630" s="10" t="s">
        <v>33</v>
      </c>
      <c r="Q630" s="10" t="s">
        <v>53</v>
      </c>
      <c r="R630" s="10" t="s">
        <v>154</v>
      </c>
      <c r="S630" s="10" t="s">
        <v>1734</v>
      </c>
      <c r="T630" s="25">
        <v>43026</v>
      </c>
      <c r="U630" s="11">
        <v>42131</v>
      </c>
      <c r="V630" s="25">
        <f>YEAR(Table1[[#This Row],[Order Date]])</f>
        <v>2015</v>
      </c>
      <c r="W630" s="25">
        <f>MONTH(Table1[[#This Row],[Order Date]])</f>
        <v>5</v>
      </c>
      <c r="X630" s="25">
        <f>DAY(Table1[[#This Row],[Order Date]])</f>
        <v>7</v>
      </c>
      <c r="Y630" s="11">
        <v>42133</v>
      </c>
      <c r="Z630" s="25">
        <f>DATEDIF(Table1[[#This Row],[Order Date]],Table1[[#This Row],[Ship Date]],"D")</f>
        <v>2</v>
      </c>
      <c r="AA630" s="25">
        <v>149.166</v>
      </c>
      <c r="AB630" s="10">
        <v>9</v>
      </c>
      <c r="AC630" s="12">
        <v>261.56</v>
      </c>
      <c r="AD630" s="10" t="str">
        <f>IF(Table1[[#This Row],[Profit]]&gt;0,"Profit","loss")</f>
        <v>Profit</v>
      </c>
      <c r="AE630" s="10" t="str">
        <f>_xlfn.CONCAT(Table1[[#This Row],[Customer Name]]," ",Table1[[#This Row],[Product Name]]," ",Table1[[#This Row],[Country]])</f>
        <v>Linda Blake Accessory35 United States</v>
      </c>
      <c r="AF630" s="10" t="str">
        <f>LEFT(Table1[[#This Row],[Product Name]],4)</f>
        <v>Acce</v>
      </c>
    </row>
    <row r="631" spans="1:32" ht="12.75" customHeight="1" x14ac:dyDescent="0.2">
      <c r="A631" s="18">
        <v>24872</v>
      </c>
      <c r="B631" s="25">
        <v>87194</v>
      </c>
      <c r="C631" s="10" t="s">
        <v>37</v>
      </c>
      <c r="D631" s="36">
        <v>0.1</v>
      </c>
      <c r="E631" s="28">
        <v>14.98</v>
      </c>
      <c r="F631" s="32">
        <v>7.69</v>
      </c>
      <c r="G631" s="25">
        <v>1727</v>
      </c>
      <c r="H631" s="10" t="s">
        <v>1735</v>
      </c>
      <c r="I631" s="10" t="s">
        <v>27</v>
      </c>
      <c r="J631" s="10" t="s">
        <v>58</v>
      </c>
      <c r="K631" s="10" t="s">
        <v>29</v>
      </c>
      <c r="L631" s="10" t="s">
        <v>141</v>
      </c>
      <c r="M631" s="10" t="s">
        <v>59</v>
      </c>
      <c r="N631" s="9" t="s">
        <v>1736</v>
      </c>
      <c r="O631" s="22">
        <v>0.56999999999999995</v>
      </c>
      <c r="P631" s="10" t="s">
        <v>33</v>
      </c>
      <c r="Q631" s="10" t="s">
        <v>53</v>
      </c>
      <c r="R631" s="10" t="s">
        <v>154</v>
      </c>
      <c r="S631" s="10" t="s">
        <v>1737</v>
      </c>
      <c r="T631" s="25">
        <v>44240</v>
      </c>
      <c r="U631" s="11">
        <v>42025</v>
      </c>
      <c r="V631" s="25">
        <f>YEAR(Table1[[#This Row],[Order Date]])</f>
        <v>2015</v>
      </c>
      <c r="W631" s="25">
        <f>MONTH(Table1[[#This Row],[Order Date]])</f>
        <v>1</v>
      </c>
      <c r="X631" s="25">
        <f>DAY(Table1[[#This Row],[Order Date]])</f>
        <v>21</v>
      </c>
      <c r="Y631" s="11">
        <v>42027</v>
      </c>
      <c r="Z631" s="25">
        <f>DATEDIF(Table1[[#This Row],[Order Date]],Table1[[#This Row],[Ship Date]],"D")</f>
        <v>2</v>
      </c>
      <c r="AA631" s="25">
        <v>-76.900000000000006</v>
      </c>
      <c r="AB631" s="10">
        <v>8</v>
      </c>
      <c r="AC631" s="12">
        <v>114.81</v>
      </c>
      <c r="AD631" s="10" t="str">
        <f>IF(Table1[[#This Row],[Profit]]&gt;0,"Profit","loss")</f>
        <v>loss</v>
      </c>
      <c r="AE631" s="10" t="str">
        <f>_xlfn.CONCAT(Table1[[#This Row],[Customer Name]]," ",Table1[[#This Row],[Product Name]]," ",Table1[[#This Row],[Country]])</f>
        <v>Juanita Ballard Super Decoflex Portable Personal File United States</v>
      </c>
      <c r="AF631" s="10" t="str">
        <f>LEFT(Table1[[#This Row],[Product Name]],4)</f>
        <v>Supe</v>
      </c>
    </row>
    <row r="632" spans="1:32" ht="12.75" customHeight="1" x14ac:dyDescent="0.2">
      <c r="A632" s="18">
        <v>26066</v>
      </c>
      <c r="B632" s="25">
        <v>87195</v>
      </c>
      <c r="C632" s="10" t="s">
        <v>25</v>
      </c>
      <c r="D632" s="36">
        <v>0.04</v>
      </c>
      <c r="E632" s="28">
        <v>55.48</v>
      </c>
      <c r="F632" s="32">
        <v>6.79</v>
      </c>
      <c r="G632" s="25">
        <v>1728</v>
      </c>
      <c r="H632" s="10" t="s">
        <v>1738</v>
      </c>
      <c r="I632" s="10" t="s">
        <v>49</v>
      </c>
      <c r="J632" s="10" t="s">
        <v>28</v>
      </c>
      <c r="K632" s="10" t="s">
        <v>29</v>
      </c>
      <c r="L632" s="10" t="s">
        <v>93</v>
      </c>
      <c r="M632" s="10" t="s">
        <v>59</v>
      </c>
      <c r="N632" s="9" t="s">
        <v>1650</v>
      </c>
      <c r="O632" s="22">
        <v>0.37</v>
      </c>
      <c r="P632" s="10" t="s">
        <v>33</v>
      </c>
      <c r="Q632" s="10" t="s">
        <v>53</v>
      </c>
      <c r="R632" s="10" t="s">
        <v>154</v>
      </c>
      <c r="S632" s="10" t="s">
        <v>1739</v>
      </c>
      <c r="T632" s="25">
        <v>45429</v>
      </c>
      <c r="U632" s="11">
        <v>42057</v>
      </c>
      <c r="V632" s="25">
        <f>YEAR(Table1[[#This Row],[Order Date]])</f>
        <v>2015</v>
      </c>
      <c r="W632" s="25">
        <f>MONTH(Table1[[#This Row],[Order Date]])</f>
        <v>2</v>
      </c>
      <c r="X632" s="25">
        <f>DAY(Table1[[#This Row],[Order Date]])</f>
        <v>22</v>
      </c>
      <c r="Y632" s="11">
        <v>42059</v>
      </c>
      <c r="Z632" s="25">
        <f>DATEDIF(Table1[[#This Row],[Order Date]],Table1[[#This Row],[Ship Date]],"D")</f>
        <v>2</v>
      </c>
      <c r="AA632" s="25">
        <v>376.88490000000002</v>
      </c>
      <c r="AB632" s="10">
        <v>10</v>
      </c>
      <c r="AC632" s="12">
        <v>546.21</v>
      </c>
      <c r="AD632" s="10" t="str">
        <f>IF(Table1[[#This Row],[Profit]]&gt;0,"Profit","loss")</f>
        <v>Profit</v>
      </c>
      <c r="AE632" s="10" t="str">
        <f>_xlfn.CONCAT(Table1[[#This Row],[Customer Name]]," ",Table1[[#This Row],[Product Name]]," ",Table1[[#This Row],[Country]])</f>
        <v>Carrie Lewis Eaton Premium Continuous-Feed Paper, 25% Cotton, Letter Size, White, 1000 Shts/Box United States</v>
      </c>
      <c r="AF632" s="10" t="str">
        <f>LEFT(Table1[[#This Row],[Product Name]],4)</f>
        <v>Eato</v>
      </c>
    </row>
    <row r="633" spans="1:32" ht="12.75" customHeight="1" x14ac:dyDescent="0.2">
      <c r="A633" s="18">
        <v>18866</v>
      </c>
      <c r="B633" s="25">
        <v>87208</v>
      </c>
      <c r="C633" s="10" t="s">
        <v>47</v>
      </c>
      <c r="D633" s="36">
        <v>0.01</v>
      </c>
      <c r="E633" s="28">
        <v>2.16</v>
      </c>
      <c r="F633" s="32">
        <v>6.05</v>
      </c>
      <c r="G633" s="25">
        <v>2526</v>
      </c>
      <c r="H633" s="10" t="s">
        <v>2367</v>
      </c>
      <c r="I633" s="10" t="s">
        <v>49</v>
      </c>
      <c r="J633" s="10" t="s">
        <v>28</v>
      </c>
      <c r="K633" s="10" t="s">
        <v>29</v>
      </c>
      <c r="L633" s="10" t="s">
        <v>109</v>
      </c>
      <c r="M633" s="10" t="s">
        <v>59</v>
      </c>
      <c r="N633" s="9" t="s">
        <v>1536</v>
      </c>
      <c r="O633" s="22">
        <v>0.37</v>
      </c>
      <c r="P633" s="10" t="s">
        <v>33</v>
      </c>
      <c r="Q633" s="10" t="s">
        <v>136</v>
      </c>
      <c r="R633" s="10" t="s">
        <v>171</v>
      </c>
      <c r="S633" s="10" t="s">
        <v>1479</v>
      </c>
      <c r="T633" s="25">
        <v>70506</v>
      </c>
      <c r="U633" s="11">
        <v>42147</v>
      </c>
      <c r="V633" s="25">
        <f>YEAR(Table1[[#This Row],[Order Date]])</f>
        <v>2015</v>
      </c>
      <c r="W633" s="25">
        <f>MONTH(Table1[[#This Row],[Order Date]])</f>
        <v>5</v>
      </c>
      <c r="X633" s="25">
        <f>DAY(Table1[[#This Row],[Order Date]])</f>
        <v>23</v>
      </c>
      <c r="Y633" s="11">
        <v>42149</v>
      </c>
      <c r="Z633" s="25">
        <f>DATEDIF(Table1[[#This Row],[Order Date]],Table1[[#This Row],[Ship Date]],"D")</f>
        <v>2</v>
      </c>
      <c r="AA633" s="25">
        <v>395.76</v>
      </c>
      <c r="AB633" s="10">
        <v>24</v>
      </c>
      <c r="AC633" s="12">
        <v>58.05</v>
      </c>
      <c r="AD633" s="10" t="str">
        <f>IF(Table1[[#This Row],[Profit]]&gt;0,"Profit","loss")</f>
        <v>Profit</v>
      </c>
      <c r="AE633" s="10" t="str">
        <f>_xlfn.CONCAT(Table1[[#This Row],[Customer Name]]," ",Table1[[#This Row],[Product Name]]," ",Table1[[#This Row],[Country]])</f>
        <v>Derek Sweeney Peel &amp; Stick Add-On Corner Pockets United States</v>
      </c>
      <c r="AF633" s="10" t="str">
        <f>LEFT(Table1[[#This Row],[Product Name]],4)</f>
        <v>Peel</v>
      </c>
    </row>
    <row r="634" spans="1:32" ht="12.75" customHeight="1" x14ac:dyDescent="0.2">
      <c r="A634" s="18">
        <v>18867</v>
      </c>
      <c r="B634" s="25">
        <v>87208</v>
      </c>
      <c r="C634" s="10" t="s">
        <v>47</v>
      </c>
      <c r="D634" s="36">
        <v>7.0000000000000007E-2</v>
      </c>
      <c r="E634" s="28">
        <v>21.38</v>
      </c>
      <c r="F634" s="32">
        <v>8.99</v>
      </c>
      <c r="G634" s="25">
        <v>2527</v>
      </c>
      <c r="H634" s="10" t="s">
        <v>2368</v>
      </c>
      <c r="I634" s="10" t="s">
        <v>49</v>
      </c>
      <c r="J634" s="10" t="s">
        <v>28</v>
      </c>
      <c r="K634" s="10" t="s">
        <v>29</v>
      </c>
      <c r="L634" s="10" t="s">
        <v>30</v>
      </c>
      <c r="M634" s="10" t="s">
        <v>51</v>
      </c>
      <c r="N634" s="9" t="s">
        <v>2199</v>
      </c>
      <c r="O634" s="22">
        <v>0.59</v>
      </c>
      <c r="P634" s="10" t="s">
        <v>33</v>
      </c>
      <c r="Q634" s="10" t="s">
        <v>136</v>
      </c>
      <c r="R634" s="10" t="s">
        <v>171</v>
      </c>
      <c r="S634" s="10" t="s">
        <v>2369</v>
      </c>
      <c r="T634" s="25">
        <v>70601</v>
      </c>
      <c r="U634" s="11">
        <v>42147</v>
      </c>
      <c r="V634" s="25">
        <f>YEAR(Table1[[#This Row],[Order Date]])</f>
        <v>2015</v>
      </c>
      <c r="W634" s="25">
        <f>MONTH(Table1[[#This Row],[Order Date]])</f>
        <v>5</v>
      </c>
      <c r="X634" s="25">
        <f>DAY(Table1[[#This Row],[Order Date]])</f>
        <v>23</v>
      </c>
      <c r="Y634" s="11">
        <v>42149</v>
      </c>
      <c r="Z634" s="25">
        <f>DATEDIF(Table1[[#This Row],[Order Date]],Table1[[#This Row],[Ship Date]],"D")</f>
        <v>2</v>
      </c>
      <c r="AA634" s="25">
        <v>-39.396000000000001</v>
      </c>
      <c r="AB634" s="10">
        <v>3</v>
      </c>
      <c r="AC634" s="12">
        <v>68.64</v>
      </c>
      <c r="AD634" s="10" t="str">
        <f>IF(Table1[[#This Row],[Profit]]&gt;0,"Profit","loss")</f>
        <v>loss</v>
      </c>
      <c r="AE634" s="10" t="str">
        <f>_xlfn.CONCAT(Table1[[#This Row],[Customer Name]]," ",Table1[[#This Row],[Product Name]]," ",Table1[[#This Row],[Country]])</f>
        <v>Gretchen Orr Boston 1730 StandUp Electric Pencil Sharpener United States</v>
      </c>
      <c r="AF634" s="10" t="str">
        <f>LEFT(Table1[[#This Row],[Product Name]],4)</f>
        <v>Bost</v>
      </c>
    </row>
    <row r="635" spans="1:32" ht="12.75" customHeight="1" x14ac:dyDescent="0.2">
      <c r="A635" s="18">
        <v>18773</v>
      </c>
      <c r="B635" s="25">
        <v>87214</v>
      </c>
      <c r="C635" s="10" t="s">
        <v>47</v>
      </c>
      <c r="D635" s="36">
        <v>0.02</v>
      </c>
      <c r="E635" s="28">
        <v>2.58</v>
      </c>
      <c r="F635" s="32">
        <v>1.3</v>
      </c>
      <c r="G635" s="25">
        <v>250</v>
      </c>
      <c r="H635" s="10" t="s">
        <v>350</v>
      </c>
      <c r="I635" s="10" t="s">
        <v>27</v>
      </c>
      <c r="J635" s="10" t="s">
        <v>28</v>
      </c>
      <c r="K635" s="10" t="s">
        <v>29</v>
      </c>
      <c r="L635" s="10" t="s">
        <v>30</v>
      </c>
      <c r="M635" s="10" t="s">
        <v>31</v>
      </c>
      <c r="N635" s="9" t="s">
        <v>351</v>
      </c>
      <c r="O635" s="22">
        <v>0.59</v>
      </c>
      <c r="P635" s="10" t="s">
        <v>33</v>
      </c>
      <c r="Q635" s="10" t="s">
        <v>61</v>
      </c>
      <c r="R635" s="10" t="s">
        <v>62</v>
      </c>
      <c r="S635" s="10" t="s">
        <v>352</v>
      </c>
      <c r="T635" s="25">
        <v>55423</v>
      </c>
      <c r="U635" s="11">
        <v>42152</v>
      </c>
      <c r="V635" s="25">
        <f>YEAR(Table1[[#This Row],[Order Date]])</f>
        <v>2015</v>
      </c>
      <c r="W635" s="25">
        <f>MONTH(Table1[[#This Row],[Order Date]])</f>
        <v>5</v>
      </c>
      <c r="X635" s="25">
        <f>DAY(Table1[[#This Row],[Order Date]])</f>
        <v>28</v>
      </c>
      <c r="Y635" s="11">
        <v>42153</v>
      </c>
      <c r="Z635" s="25">
        <f>DATEDIF(Table1[[#This Row],[Order Date]],Table1[[#This Row],[Ship Date]],"D")</f>
        <v>1</v>
      </c>
      <c r="AA635" s="25">
        <v>1.1080000000000014</v>
      </c>
      <c r="AB635" s="10">
        <v>39</v>
      </c>
      <c r="AC635" s="12">
        <v>109.74</v>
      </c>
      <c r="AD635" s="10" t="str">
        <f>IF(Table1[[#This Row],[Profit]]&gt;0,"Profit","loss")</f>
        <v>Profit</v>
      </c>
      <c r="AE635" s="10" t="str">
        <f>_xlfn.CONCAT(Table1[[#This Row],[Customer Name]]," ",Table1[[#This Row],[Product Name]]," ",Table1[[#This Row],[Country]])</f>
        <v>Brenda Nelson Blanchard DIXON Oriole® Pencils United States</v>
      </c>
      <c r="AF635" s="10" t="str">
        <f>LEFT(Table1[[#This Row],[Product Name]],4)</f>
        <v>DIXO</v>
      </c>
    </row>
    <row r="636" spans="1:32" ht="12.75" customHeight="1" x14ac:dyDescent="0.2">
      <c r="A636" s="18">
        <v>18774</v>
      </c>
      <c r="B636" s="25">
        <v>87214</v>
      </c>
      <c r="C636" s="10" t="s">
        <v>47</v>
      </c>
      <c r="D636" s="36">
        <v>0.02</v>
      </c>
      <c r="E636" s="28">
        <v>65.989999999999995</v>
      </c>
      <c r="F636" s="32">
        <v>3.9</v>
      </c>
      <c r="G636" s="25">
        <v>250</v>
      </c>
      <c r="H636" s="10" t="s">
        <v>350</v>
      </c>
      <c r="I636" s="10" t="s">
        <v>49</v>
      </c>
      <c r="J636" s="10" t="s">
        <v>28</v>
      </c>
      <c r="K636" s="10" t="s">
        <v>77</v>
      </c>
      <c r="L636" s="10" t="s">
        <v>78</v>
      </c>
      <c r="M636" s="10" t="s">
        <v>59</v>
      </c>
      <c r="N636" s="9" t="s">
        <v>353</v>
      </c>
      <c r="O636" s="22">
        <v>0.55000000000000004</v>
      </c>
      <c r="P636" s="10" t="s">
        <v>33</v>
      </c>
      <c r="Q636" s="10" t="s">
        <v>61</v>
      </c>
      <c r="R636" s="10" t="s">
        <v>62</v>
      </c>
      <c r="S636" s="10" t="s">
        <v>352</v>
      </c>
      <c r="T636" s="25">
        <v>55423</v>
      </c>
      <c r="U636" s="11">
        <v>42152</v>
      </c>
      <c r="V636" s="25">
        <f>YEAR(Table1[[#This Row],[Order Date]])</f>
        <v>2015</v>
      </c>
      <c r="W636" s="25">
        <f>MONTH(Table1[[#This Row],[Order Date]])</f>
        <v>5</v>
      </c>
      <c r="X636" s="25">
        <f>DAY(Table1[[#This Row],[Order Date]])</f>
        <v>28</v>
      </c>
      <c r="Y636" s="11">
        <v>42153</v>
      </c>
      <c r="Z636" s="25">
        <f>DATEDIF(Table1[[#This Row],[Order Date]],Table1[[#This Row],[Ship Date]],"D")</f>
        <v>1</v>
      </c>
      <c r="AA636" s="25">
        <v>1061.3790000000001</v>
      </c>
      <c r="AB636" s="10">
        <v>27</v>
      </c>
      <c r="AC636" s="12">
        <v>1543.55</v>
      </c>
      <c r="AD636" s="10" t="str">
        <f>IF(Table1[[#This Row],[Profit]]&gt;0,"Profit","loss")</f>
        <v>Profit</v>
      </c>
      <c r="AE636" s="10" t="str">
        <f>_xlfn.CONCAT(Table1[[#This Row],[Customer Name]]," ",Table1[[#This Row],[Product Name]]," ",Table1[[#This Row],[Country]])</f>
        <v>Brenda Nelson Blanchard StarTAC Series United States</v>
      </c>
      <c r="AF636" s="10" t="str">
        <f>LEFT(Table1[[#This Row],[Product Name]],4)</f>
        <v>Star</v>
      </c>
    </row>
    <row r="637" spans="1:32" ht="12.75" customHeight="1" x14ac:dyDescent="0.2">
      <c r="A637" s="18">
        <v>22052</v>
      </c>
      <c r="B637" s="25">
        <v>87221</v>
      </c>
      <c r="C637" s="10" t="s">
        <v>56</v>
      </c>
      <c r="D637" s="36">
        <v>0.02</v>
      </c>
      <c r="E637" s="28">
        <v>4.0599999999999996</v>
      </c>
      <c r="F637" s="32">
        <v>6.89</v>
      </c>
      <c r="G637" s="25">
        <v>1127</v>
      </c>
      <c r="H637" s="10" t="s">
        <v>1230</v>
      </c>
      <c r="I637" s="10" t="s">
        <v>49</v>
      </c>
      <c r="J637" s="10" t="s">
        <v>114</v>
      </c>
      <c r="K637" s="10" t="s">
        <v>29</v>
      </c>
      <c r="L637" s="10" t="s">
        <v>257</v>
      </c>
      <c r="M637" s="10" t="s">
        <v>59</v>
      </c>
      <c r="N637" s="9" t="s">
        <v>910</v>
      </c>
      <c r="O637" s="22">
        <v>0.6</v>
      </c>
      <c r="P637" s="10" t="s">
        <v>33</v>
      </c>
      <c r="Q637" s="10" t="s">
        <v>61</v>
      </c>
      <c r="R637" s="10" t="s">
        <v>130</v>
      </c>
      <c r="S637" s="10" t="s">
        <v>1231</v>
      </c>
      <c r="T637" s="25">
        <v>78852</v>
      </c>
      <c r="U637" s="11">
        <v>42059</v>
      </c>
      <c r="V637" s="25">
        <f>YEAR(Table1[[#This Row],[Order Date]])</f>
        <v>2015</v>
      </c>
      <c r="W637" s="25">
        <f>MONTH(Table1[[#This Row],[Order Date]])</f>
        <v>2</v>
      </c>
      <c r="X637" s="25">
        <f>DAY(Table1[[#This Row],[Order Date]])</f>
        <v>24</v>
      </c>
      <c r="Y637" s="11">
        <v>42061</v>
      </c>
      <c r="Z637" s="25">
        <f>DATEDIF(Table1[[#This Row],[Order Date]],Table1[[#This Row],[Ship Date]],"D")</f>
        <v>2</v>
      </c>
      <c r="AA637" s="25">
        <v>-93.735199999999992</v>
      </c>
      <c r="AB637" s="10">
        <v>16</v>
      </c>
      <c r="AC637" s="12">
        <v>66.81</v>
      </c>
      <c r="AD637" s="10" t="str">
        <f>IF(Table1[[#This Row],[Profit]]&gt;0,"Profit","loss")</f>
        <v>loss</v>
      </c>
      <c r="AE637" s="10" t="str">
        <f>_xlfn.CONCAT(Table1[[#This Row],[Customer Name]]," ",Table1[[#This Row],[Product Name]]," ",Table1[[#This Row],[Country]])</f>
        <v>Ray Grady Eureka Disposable Bags for Sanitaire® Vibra Groomer I® Upright Vac United States</v>
      </c>
      <c r="AF637" s="10" t="str">
        <f>LEFT(Table1[[#This Row],[Product Name]],4)</f>
        <v>Eure</v>
      </c>
    </row>
    <row r="638" spans="1:32" ht="12.75" customHeight="1" x14ac:dyDescent="0.2">
      <c r="A638" s="18">
        <v>26377</v>
      </c>
      <c r="B638" s="25">
        <v>87222</v>
      </c>
      <c r="C638" s="10" t="s">
        <v>106</v>
      </c>
      <c r="D638" s="36">
        <v>0.04</v>
      </c>
      <c r="E638" s="28">
        <v>4.71</v>
      </c>
      <c r="F638" s="32">
        <v>0.7</v>
      </c>
      <c r="G638" s="25">
        <v>1127</v>
      </c>
      <c r="H638" s="10" t="s">
        <v>1230</v>
      </c>
      <c r="I638" s="10" t="s">
        <v>49</v>
      </c>
      <c r="J638" s="10" t="s">
        <v>114</v>
      </c>
      <c r="K638" s="10" t="s">
        <v>29</v>
      </c>
      <c r="L638" s="10" t="s">
        <v>66</v>
      </c>
      <c r="M638" s="10" t="s">
        <v>31</v>
      </c>
      <c r="N638" s="9" t="s">
        <v>1232</v>
      </c>
      <c r="O638" s="22">
        <v>0.8</v>
      </c>
      <c r="P638" s="10" t="s">
        <v>33</v>
      </c>
      <c r="Q638" s="10" t="s">
        <v>61</v>
      </c>
      <c r="R638" s="10" t="s">
        <v>130</v>
      </c>
      <c r="S638" s="10" t="s">
        <v>1231</v>
      </c>
      <c r="T638" s="25">
        <v>78852</v>
      </c>
      <c r="U638" s="11">
        <v>42177</v>
      </c>
      <c r="V638" s="25">
        <f>YEAR(Table1[[#This Row],[Order Date]])</f>
        <v>2015</v>
      </c>
      <c r="W638" s="25">
        <f>MONTH(Table1[[#This Row],[Order Date]])</f>
        <v>6</v>
      </c>
      <c r="X638" s="25">
        <f>DAY(Table1[[#This Row],[Order Date]])</f>
        <v>22</v>
      </c>
      <c r="Y638" s="11">
        <v>42181</v>
      </c>
      <c r="Z638" s="25">
        <f>DATEDIF(Table1[[#This Row],[Order Date]],Table1[[#This Row],[Ship Date]],"D")</f>
        <v>4</v>
      </c>
      <c r="AA638" s="25">
        <v>4.53</v>
      </c>
      <c r="AB638" s="10">
        <v>19</v>
      </c>
      <c r="AC638" s="12">
        <v>90.52</v>
      </c>
      <c r="AD638" s="10" t="str">
        <f>IF(Table1[[#This Row],[Profit]]&gt;0,"Profit","loss")</f>
        <v>Profit</v>
      </c>
      <c r="AE638" s="10" t="str">
        <f>_xlfn.CONCAT(Table1[[#This Row],[Customer Name]]," ",Table1[[#This Row],[Product Name]]," ",Table1[[#This Row],[Country]])</f>
        <v>Ray Grady Plymouth Boxed Rubber Bands by Plymouth United States</v>
      </c>
      <c r="AF638" s="10" t="str">
        <f>LEFT(Table1[[#This Row],[Product Name]],4)</f>
        <v>Plym</v>
      </c>
    </row>
    <row r="639" spans="1:32" ht="12.75" customHeight="1" x14ac:dyDescent="0.2">
      <c r="A639" s="18">
        <v>26378</v>
      </c>
      <c r="B639" s="25">
        <v>87222</v>
      </c>
      <c r="C639" s="10" t="s">
        <v>106</v>
      </c>
      <c r="D639" s="36">
        <v>0.06</v>
      </c>
      <c r="E639" s="28">
        <v>4.2</v>
      </c>
      <c r="F639" s="32">
        <v>2.2599999999999998</v>
      </c>
      <c r="G639" s="25">
        <v>1128</v>
      </c>
      <c r="H639" s="10" t="s">
        <v>1233</v>
      </c>
      <c r="I639" s="10" t="s">
        <v>49</v>
      </c>
      <c r="J639" s="10" t="s">
        <v>114</v>
      </c>
      <c r="K639" s="10" t="s">
        <v>29</v>
      </c>
      <c r="L639" s="10" t="s">
        <v>93</v>
      </c>
      <c r="M639" s="10" t="s">
        <v>31</v>
      </c>
      <c r="N639" s="9" t="s">
        <v>1234</v>
      </c>
      <c r="O639" s="22">
        <v>0.36</v>
      </c>
      <c r="P639" s="10" t="s">
        <v>33</v>
      </c>
      <c r="Q639" s="10" t="s">
        <v>61</v>
      </c>
      <c r="R639" s="10" t="s">
        <v>130</v>
      </c>
      <c r="S639" s="10" t="s">
        <v>1235</v>
      </c>
      <c r="T639" s="25">
        <v>78539</v>
      </c>
      <c r="U639" s="11">
        <v>42177</v>
      </c>
      <c r="V639" s="25">
        <f>YEAR(Table1[[#This Row],[Order Date]])</f>
        <v>2015</v>
      </c>
      <c r="W639" s="25">
        <f>MONTH(Table1[[#This Row],[Order Date]])</f>
        <v>6</v>
      </c>
      <c r="X639" s="25">
        <f>DAY(Table1[[#This Row],[Order Date]])</f>
        <v>22</v>
      </c>
      <c r="Y639" s="11">
        <v>42182</v>
      </c>
      <c r="Z639" s="25">
        <f>DATEDIF(Table1[[#This Row],[Order Date]],Table1[[#This Row],[Ship Date]],"D")</f>
        <v>5</v>
      </c>
      <c r="AA639" s="25">
        <v>9.7799999999999994</v>
      </c>
      <c r="AB639" s="10">
        <v>13</v>
      </c>
      <c r="AC639" s="12">
        <v>55.97</v>
      </c>
      <c r="AD639" s="10" t="str">
        <f>IF(Table1[[#This Row],[Profit]]&gt;0,"Profit","loss")</f>
        <v>Profit</v>
      </c>
      <c r="AE639" s="10" t="str">
        <f>_xlfn.CONCAT(Table1[[#This Row],[Customer Name]]," ",Table1[[#This Row],[Product Name]]," ",Table1[[#This Row],[Country]])</f>
        <v>Kurt O'Connor Important Message Pads, 50 4-1/4 x 5-1/2 Forms per Pad United States</v>
      </c>
      <c r="AF639" s="10" t="str">
        <f>LEFT(Table1[[#This Row],[Product Name]],4)</f>
        <v>Impo</v>
      </c>
    </row>
    <row r="640" spans="1:32" ht="12.75" customHeight="1" x14ac:dyDescent="0.2">
      <c r="A640" s="18">
        <v>18251</v>
      </c>
      <c r="B640" s="25">
        <v>87234</v>
      </c>
      <c r="C640" s="10" t="s">
        <v>37</v>
      </c>
      <c r="D640" s="36">
        <v>7.0000000000000007E-2</v>
      </c>
      <c r="E640" s="28">
        <v>31.78</v>
      </c>
      <c r="F640" s="32">
        <v>1.99</v>
      </c>
      <c r="G640" s="25">
        <v>2052</v>
      </c>
      <c r="H640" s="10" t="s">
        <v>1971</v>
      </c>
      <c r="I640" s="10" t="s">
        <v>49</v>
      </c>
      <c r="J640" s="10" t="s">
        <v>40</v>
      </c>
      <c r="K640" s="10" t="s">
        <v>77</v>
      </c>
      <c r="L640" s="10" t="s">
        <v>180</v>
      </c>
      <c r="M640" s="10" t="s">
        <v>51</v>
      </c>
      <c r="N640" s="9" t="s">
        <v>901</v>
      </c>
      <c r="O640" s="22">
        <v>0.42</v>
      </c>
      <c r="P640" s="10" t="s">
        <v>33</v>
      </c>
      <c r="Q640" s="10" t="s">
        <v>34</v>
      </c>
      <c r="R640" s="10" t="s">
        <v>366</v>
      </c>
      <c r="S640" s="10" t="s">
        <v>1972</v>
      </c>
      <c r="T640" s="25">
        <v>87105</v>
      </c>
      <c r="U640" s="11">
        <v>42054</v>
      </c>
      <c r="V640" s="25">
        <f>YEAR(Table1[[#This Row],[Order Date]])</f>
        <v>2015</v>
      </c>
      <c r="W640" s="25">
        <f>MONTH(Table1[[#This Row],[Order Date]])</f>
        <v>2</v>
      </c>
      <c r="X640" s="25">
        <f>DAY(Table1[[#This Row],[Order Date]])</f>
        <v>19</v>
      </c>
      <c r="Y640" s="11">
        <v>42056</v>
      </c>
      <c r="Z640" s="25">
        <f>DATEDIF(Table1[[#This Row],[Order Date]],Table1[[#This Row],[Ship Date]],"D")</f>
        <v>2</v>
      </c>
      <c r="AA640" s="25">
        <v>265.11180000000002</v>
      </c>
      <c r="AB640" s="10">
        <v>13</v>
      </c>
      <c r="AC640" s="12">
        <v>384.22</v>
      </c>
      <c r="AD640" s="10" t="str">
        <f>IF(Table1[[#This Row],[Profit]]&gt;0,"Profit","loss")</f>
        <v>Profit</v>
      </c>
      <c r="AE640" s="10" t="str">
        <f>_xlfn.CONCAT(Table1[[#This Row],[Customer Name]]," ",Table1[[#This Row],[Product Name]]," ",Table1[[#This Row],[Country]])</f>
        <v>Francis Kendall Memorex 4.7GB DVD-RAM, 3/Pack United States</v>
      </c>
      <c r="AF640" s="10" t="str">
        <f>LEFT(Table1[[#This Row],[Product Name]],4)</f>
        <v>Memo</v>
      </c>
    </row>
    <row r="641" spans="1:32" ht="12.75" customHeight="1" x14ac:dyDescent="0.2">
      <c r="A641" s="18">
        <v>18252</v>
      </c>
      <c r="B641" s="25">
        <v>87234</v>
      </c>
      <c r="C641" s="10" t="s">
        <v>37</v>
      </c>
      <c r="D641" s="36">
        <v>0</v>
      </c>
      <c r="E641" s="28">
        <v>5.98</v>
      </c>
      <c r="F641" s="32">
        <v>2.5</v>
      </c>
      <c r="G641" s="25">
        <v>2052</v>
      </c>
      <c r="H641" s="10" t="s">
        <v>1971</v>
      </c>
      <c r="I641" s="10" t="s">
        <v>49</v>
      </c>
      <c r="J641" s="10" t="s">
        <v>40</v>
      </c>
      <c r="K641" s="10" t="s">
        <v>29</v>
      </c>
      <c r="L641" s="10" t="s">
        <v>69</v>
      </c>
      <c r="M641" s="10" t="s">
        <v>59</v>
      </c>
      <c r="N641" s="9" t="s">
        <v>246</v>
      </c>
      <c r="O641" s="22">
        <v>0.36</v>
      </c>
      <c r="P641" s="10" t="s">
        <v>33</v>
      </c>
      <c r="Q641" s="10" t="s">
        <v>34</v>
      </c>
      <c r="R641" s="10" t="s">
        <v>366</v>
      </c>
      <c r="S641" s="10" t="s">
        <v>1972</v>
      </c>
      <c r="T641" s="25">
        <v>87105</v>
      </c>
      <c r="U641" s="11">
        <v>42054</v>
      </c>
      <c r="V641" s="25">
        <f>YEAR(Table1[[#This Row],[Order Date]])</f>
        <v>2015</v>
      </c>
      <c r="W641" s="25">
        <f>MONTH(Table1[[#This Row],[Order Date]])</f>
        <v>2</v>
      </c>
      <c r="X641" s="25">
        <f>DAY(Table1[[#This Row],[Order Date]])</f>
        <v>19</v>
      </c>
      <c r="Y641" s="11">
        <v>42055</v>
      </c>
      <c r="Z641" s="25">
        <f>DATEDIF(Table1[[#This Row],[Order Date]],Table1[[#This Row],[Ship Date]],"D")</f>
        <v>1</v>
      </c>
      <c r="AA641" s="25">
        <v>9.5608000000000004</v>
      </c>
      <c r="AB641" s="10">
        <v>5</v>
      </c>
      <c r="AC641" s="12">
        <v>31.64</v>
      </c>
      <c r="AD641" s="10" t="str">
        <f>IF(Table1[[#This Row],[Profit]]&gt;0,"Profit","loss")</f>
        <v>Profit</v>
      </c>
      <c r="AE641" s="10" t="str">
        <f>_xlfn.CONCAT(Table1[[#This Row],[Customer Name]]," ",Table1[[#This Row],[Product Name]]," ",Table1[[#This Row],[Country]])</f>
        <v>Francis Kendall Wausau Papers Astrobrights® Colored Envelopes United States</v>
      </c>
      <c r="AF641" s="10" t="str">
        <f>LEFT(Table1[[#This Row],[Product Name]],4)</f>
        <v>Waus</v>
      </c>
    </row>
    <row r="642" spans="1:32" ht="12.75" customHeight="1" x14ac:dyDescent="0.2">
      <c r="A642" s="18">
        <v>18253</v>
      </c>
      <c r="B642" s="25">
        <v>87234</v>
      </c>
      <c r="C642" s="10" t="s">
        <v>37</v>
      </c>
      <c r="D642" s="36">
        <v>0.1</v>
      </c>
      <c r="E642" s="28">
        <v>35.99</v>
      </c>
      <c r="F642" s="32">
        <v>1.1000000000000001</v>
      </c>
      <c r="G642" s="25">
        <v>2052</v>
      </c>
      <c r="H642" s="10" t="s">
        <v>1971</v>
      </c>
      <c r="I642" s="10" t="s">
        <v>27</v>
      </c>
      <c r="J642" s="10" t="s">
        <v>40</v>
      </c>
      <c r="K642" s="10" t="s">
        <v>77</v>
      </c>
      <c r="L642" s="10" t="s">
        <v>78</v>
      </c>
      <c r="M642" s="10" t="s">
        <v>59</v>
      </c>
      <c r="N642" s="9" t="s">
        <v>935</v>
      </c>
      <c r="O642" s="22">
        <v>0.55000000000000004</v>
      </c>
      <c r="P642" s="10" t="s">
        <v>33</v>
      </c>
      <c r="Q642" s="10" t="s">
        <v>34</v>
      </c>
      <c r="R642" s="10" t="s">
        <v>366</v>
      </c>
      <c r="S642" s="10" t="s">
        <v>1972</v>
      </c>
      <c r="T642" s="25">
        <v>87105</v>
      </c>
      <c r="U642" s="11">
        <v>42054</v>
      </c>
      <c r="V642" s="25">
        <f>YEAR(Table1[[#This Row],[Order Date]])</f>
        <v>2015</v>
      </c>
      <c r="W642" s="25">
        <f>MONTH(Table1[[#This Row],[Order Date]])</f>
        <v>2</v>
      </c>
      <c r="X642" s="25">
        <f>DAY(Table1[[#This Row],[Order Date]])</f>
        <v>19</v>
      </c>
      <c r="Y642" s="11">
        <v>42055</v>
      </c>
      <c r="Z642" s="25">
        <f>DATEDIF(Table1[[#This Row],[Order Date]],Table1[[#This Row],[Ship Date]],"D")</f>
        <v>1</v>
      </c>
      <c r="AA642" s="25">
        <v>390.09839999999997</v>
      </c>
      <c r="AB642" s="10">
        <v>19</v>
      </c>
      <c r="AC642" s="12">
        <v>565.36</v>
      </c>
      <c r="AD642" s="10" t="str">
        <f>IF(Table1[[#This Row],[Profit]]&gt;0,"Profit","loss")</f>
        <v>Profit</v>
      </c>
      <c r="AE642" s="10" t="str">
        <f>_xlfn.CONCAT(Table1[[#This Row],[Customer Name]]," ",Table1[[#This Row],[Product Name]]," ",Table1[[#This Row],[Country]])</f>
        <v>Francis Kendall Accessory35 United States</v>
      </c>
      <c r="AF642" s="10" t="str">
        <f>LEFT(Table1[[#This Row],[Product Name]],4)</f>
        <v>Acce</v>
      </c>
    </row>
    <row r="643" spans="1:32" ht="12.75" customHeight="1" x14ac:dyDescent="0.2">
      <c r="A643" s="18">
        <v>23803</v>
      </c>
      <c r="B643" s="25">
        <v>87240</v>
      </c>
      <c r="C643" s="10" t="s">
        <v>106</v>
      </c>
      <c r="D643" s="36">
        <v>0.02</v>
      </c>
      <c r="E643" s="28">
        <v>21.98</v>
      </c>
      <c r="F643" s="32">
        <v>2.87</v>
      </c>
      <c r="G643" s="25">
        <v>2823</v>
      </c>
      <c r="H643" s="10" t="s">
        <v>2586</v>
      </c>
      <c r="I643" s="10" t="s">
        <v>49</v>
      </c>
      <c r="J643" s="10" t="s">
        <v>28</v>
      </c>
      <c r="K643" s="10" t="s">
        <v>29</v>
      </c>
      <c r="L643" s="10" t="s">
        <v>30</v>
      </c>
      <c r="M643" s="10" t="s">
        <v>51</v>
      </c>
      <c r="N643" s="9" t="s">
        <v>2587</v>
      </c>
      <c r="O643" s="22">
        <v>0.55000000000000004</v>
      </c>
      <c r="P643" s="10" t="s">
        <v>33</v>
      </c>
      <c r="Q643" s="10" t="s">
        <v>34</v>
      </c>
      <c r="R643" s="10" t="s">
        <v>533</v>
      </c>
      <c r="S643" s="10" t="s">
        <v>2588</v>
      </c>
      <c r="T643" s="25">
        <v>89031</v>
      </c>
      <c r="U643" s="11">
        <v>42124</v>
      </c>
      <c r="V643" s="25">
        <f>YEAR(Table1[[#This Row],[Order Date]])</f>
        <v>2015</v>
      </c>
      <c r="W643" s="25">
        <f>MONTH(Table1[[#This Row],[Order Date]])</f>
        <v>4</v>
      </c>
      <c r="X643" s="25">
        <f>DAY(Table1[[#This Row],[Order Date]])</f>
        <v>30</v>
      </c>
      <c r="Y643" s="11">
        <v>42126</v>
      </c>
      <c r="Z643" s="25">
        <f>DATEDIF(Table1[[#This Row],[Order Date]],Table1[[#This Row],[Ship Date]],"D")</f>
        <v>2</v>
      </c>
      <c r="AA643" s="25">
        <v>165.6345</v>
      </c>
      <c r="AB643" s="10">
        <v>11</v>
      </c>
      <c r="AC643" s="12">
        <v>240.05</v>
      </c>
      <c r="AD643" s="10" t="str">
        <f>IF(Table1[[#This Row],[Profit]]&gt;0,"Profit","loss")</f>
        <v>Profit</v>
      </c>
      <c r="AE643" s="10" t="str">
        <f>_xlfn.CONCAT(Table1[[#This Row],[Customer Name]]," ",Table1[[#This Row],[Product Name]]," ",Table1[[#This Row],[Country]])</f>
        <v>Max Hurley Panasonic KP-310 Heavy-Duty Electric Pencil Sharpener United States</v>
      </c>
      <c r="AF643" s="10" t="str">
        <f>LEFT(Table1[[#This Row],[Product Name]],4)</f>
        <v>Pana</v>
      </c>
    </row>
    <row r="644" spans="1:32" ht="12.75" customHeight="1" x14ac:dyDescent="0.2">
      <c r="A644" s="18">
        <v>20571</v>
      </c>
      <c r="B644" s="25">
        <v>87243</v>
      </c>
      <c r="C644" s="10" t="s">
        <v>37</v>
      </c>
      <c r="D644" s="36">
        <v>0.02</v>
      </c>
      <c r="E644" s="28">
        <v>4.13</v>
      </c>
      <c r="F644" s="32">
        <v>6.89</v>
      </c>
      <c r="G644" s="25">
        <v>1749</v>
      </c>
      <c r="H644" s="10" t="s">
        <v>1765</v>
      </c>
      <c r="I644" s="10" t="s">
        <v>49</v>
      </c>
      <c r="J644" s="10" t="s">
        <v>40</v>
      </c>
      <c r="K644" s="10" t="s">
        <v>29</v>
      </c>
      <c r="L644" s="10" t="s">
        <v>134</v>
      </c>
      <c r="M644" s="10" t="s">
        <v>59</v>
      </c>
      <c r="N644" s="9" t="s">
        <v>1760</v>
      </c>
      <c r="O644" s="22">
        <v>0.39</v>
      </c>
      <c r="P644" s="10" t="s">
        <v>33</v>
      </c>
      <c r="Q644" s="10" t="s">
        <v>61</v>
      </c>
      <c r="R644" s="10" t="s">
        <v>304</v>
      </c>
      <c r="S644" s="10" t="s">
        <v>1766</v>
      </c>
      <c r="T644" s="25">
        <v>73505</v>
      </c>
      <c r="U644" s="11">
        <v>42013</v>
      </c>
      <c r="V644" s="25">
        <f>YEAR(Table1[[#This Row],[Order Date]])</f>
        <v>2015</v>
      </c>
      <c r="W644" s="25">
        <f>MONTH(Table1[[#This Row],[Order Date]])</f>
        <v>1</v>
      </c>
      <c r="X644" s="25">
        <f>DAY(Table1[[#This Row],[Order Date]])</f>
        <v>9</v>
      </c>
      <c r="Y644" s="11">
        <v>42014</v>
      </c>
      <c r="Z644" s="25">
        <f>DATEDIF(Table1[[#This Row],[Order Date]],Table1[[#This Row],[Ship Date]],"D")</f>
        <v>1</v>
      </c>
      <c r="AA644" s="25">
        <v>-48.235999999999997</v>
      </c>
      <c r="AB644" s="10">
        <v>2</v>
      </c>
      <c r="AC644" s="12">
        <v>10.19</v>
      </c>
      <c r="AD644" s="10" t="str">
        <f>IF(Table1[[#This Row],[Profit]]&gt;0,"Profit","loss")</f>
        <v>loss</v>
      </c>
      <c r="AE644" s="10" t="str">
        <f>_xlfn.CONCAT(Table1[[#This Row],[Customer Name]]," ",Table1[[#This Row],[Product Name]]," ",Table1[[#This Row],[Country]])</f>
        <v>Sherri P Stephens Avery 05222 Permanent Self-Adhesive File Folder Labels for Typewriters, on Rolls, White, 250/Roll United States</v>
      </c>
      <c r="AF644" s="10" t="str">
        <f>LEFT(Table1[[#This Row],[Product Name]],4)</f>
        <v>Aver</v>
      </c>
    </row>
    <row r="645" spans="1:32" ht="12.75" customHeight="1" x14ac:dyDescent="0.2">
      <c r="A645" s="18">
        <v>19863</v>
      </c>
      <c r="B645" s="25">
        <v>87244</v>
      </c>
      <c r="C645" s="10" t="s">
        <v>106</v>
      </c>
      <c r="D645" s="36">
        <v>0.04</v>
      </c>
      <c r="E645" s="28">
        <v>60.65</v>
      </c>
      <c r="F645" s="32">
        <v>12.23</v>
      </c>
      <c r="G645" s="25">
        <v>1749</v>
      </c>
      <c r="H645" s="10" t="s">
        <v>1765</v>
      </c>
      <c r="I645" s="10" t="s">
        <v>49</v>
      </c>
      <c r="J645" s="10" t="s">
        <v>40</v>
      </c>
      <c r="K645" s="10" t="s">
        <v>41</v>
      </c>
      <c r="L645" s="10" t="s">
        <v>50</v>
      </c>
      <c r="M645" s="10" t="s">
        <v>86</v>
      </c>
      <c r="N645" s="9" t="s">
        <v>1761</v>
      </c>
      <c r="O645" s="22">
        <v>0.64</v>
      </c>
      <c r="P645" s="10" t="s">
        <v>33</v>
      </c>
      <c r="Q645" s="10" t="s">
        <v>61</v>
      </c>
      <c r="R645" s="10" t="s">
        <v>304</v>
      </c>
      <c r="S645" s="10" t="s">
        <v>1766</v>
      </c>
      <c r="T645" s="25">
        <v>73505</v>
      </c>
      <c r="U645" s="11">
        <v>42049</v>
      </c>
      <c r="V645" s="25">
        <f>YEAR(Table1[[#This Row],[Order Date]])</f>
        <v>2015</v>
      </c>
      <c r="W645" s="25">
        <f>MONTH(Table1[[#This Row],[Order Date]])</f>
        <v>2</v>
      </c>
      <c r="X645" s="25">
        <f>DAY(Table1[[#This Row],[Order Date]])</f>
        <v>14</v>
      </c>
      <c r="Y645" s="11">
        <v>42051</v>
      </c>
      <c r="Z645" s="25">
        <f>DATEDIF(Table1[[#This Row],[Order Date]],Table1[[#This Row],[Ship Date]],"D")</f>
        <v>2</v>
      </c>
      <c r="AA645" s="25">
        <v>44.291099999999993</v>
      </c>
      <c r="AB645" s="10">
        <v>1</v>
      </c>
      <c r="AC645" s="12">
        <v>64.19</v>
      </c>
      <c r="AD645" s="10" t="str">
        <f>IF(Table1[[#This Row],[Profit]]&gt;0,"Profit","loss")</f>
        <v>Profit</v>
      </c>
      <c r="AE645" s="10" t="str">
        <f>_xlfn.CONCAT(Table1[[#This Row],[Customer Name]]," ",Table1[[#This Row],[Product Name]]," ",Table1[[#This Row],[Country]])</f>
        <v>Sherri P Stephens Tenex Traditional Chairmats for Medium Pile Carpet, Standard Lip, 36" x 48" United States</v>
      </c>
      <c r="AF645" s="10" t="str">
        <f>LEFT(Table1[[#This Row],[Product Name]],4)</f>
        <v>Tene</v>
      </c>
    </row>
    <row r="646" spans="1:32" ht="12.75" customHeight="1" x14ac:dyDescent="0.2">
      <c r="A646" s="18">
        <v>19692</v>
      </c>
      <c r="B646" s="25">
        <v>87245</v>
      </c>
      <c r="C646" s="10" t="s">
        <v>25</v>
      </c>
      <c r="D646" s="36">
        <v>0.04</v>
      </c>
      <c r="E646" s="28">
        <v>124.49</v>
      </c>
      <c r="F646" s="32">
        <v>51.94</v>
      </c>
      <c r="G646" s="25">
        <v>1748</v>
      </c>
      <c r="H646" s="10" t="s">
        <v>1763</v>
      </c>
      <c r="I646" s="10" t="s">
        <v>39</v>
      </c>
      <c r="J646" s="10" t="s">
        <v>114</v>
      </c>
      <c r="K646" s="10" t="s">
        <v>41</v>
      </c>
      <c r="L646" s="10" t="s">
        <v>152</v>
      </c>
      <c r="M646" s="10" t="s">
        <v>121</v>
      </c>
      <c r="N646" s="9" t="s">
        <v>462</v>
      </c>
      <c r="O646" s="22">
        <v>0.63</v>
      </c>
      <c r="P646" s="10" t="s">
        <v>33</v>
      </c>
      <c r="Q646" s="10" t="s">
        <v>61</v>
      </c>
      <c r="R646" s="10" t="s">
        <v>304</v>
      </c>
      <c r="S646" s="10" t="s">
        <v>1764</v>
      </c>
      <c r="T646" s="25">
        <v>73703</v>
      </c>
      <c r="U646" s="11">
        <v>42167</v>
      </c>
      <c r="V646" s="25">
        <f>YEAR(Table1[[#This Row],[Order Date]])</f>
        <v>2015</v>
      </c>
      <c r="W646" s="25">
        <f>MONTH(Table1[[#This Row],[Order Date]])</f>
        <v>6</v>
      </c>
      <c r="X646" s="25">
        <f>DAY(Table1[[#This Row],[Order Date]])</f>
        <v>12</v>
      </c>
      <c r="Y646" s="11">
        <v>42169</v>
      </c>
      <c r="Z646" s="25">
        <f>DATEDIF(Table1[[#This Row],[Order Date]],Table1[[#This Row],[Ship Date]],"D")</f>
        <v>2</v>
      </c>
      <c r="AA646" s="25">
        <v>-93.06450000000001</v>
      </c>
      <c r="AB646" s="10">
        <v>1</v>
      </c>
      <c r="AC646" s="12">
        <v>151.46</v>
      </c>
      <c r="AD646" s="10" t="str">
        <f>IF(Table1[[#This Row],[Profit]]&gt;0,"Profit","loss")</f>
        <v>loss</v>
      </c>
      <c r="AE646" s="10" t="str">
        <f>_xlfn.CONCAT(Table1[[#This Row],[Customer Name]]," ",Table1[[#This Row],[Product Name]]," ",Table1[[#This Row],[Country]])</f>
        <v>Helen Simpson Bevis 36 x 72 Conference Tables United States</v>
      </c>
      <c r="AF646" s="10" t="str">
        <f>LEFT(Table1[[#This Row],[Product Name]],4)</f>
        <v>Bevi</v>
      </c>
    </row>
    <row r="647" spans="1:32" ht="12.75" customHeight="1" x14ac:dyDescent="0.2">
      <c r="A647" s="18">
        <v>22646</v>
      </c>
      <c r="B647" s="25">
        <v>87258</v>
      </c>
      <c r="C647" s="10" t="s">
        <v>56</v>
      </c>
      <c r="D647" s="36">
        <v>0</v>
      </c>
      <c r="E647" s="28">
        <v>37.76</v>
      </c>
      <c r="F647" s="32">
        <v>12.9</v>
      </c>
      <c r="G647" s="25">
        <v>980</v>
      </c>
      <c r="H647" s="10" t="s">
        <v>1086</v>
      </c>
      <c r="I647" s="10" t="s">
        <v>49</v>
      </c>
      <c r="J647" s="10" t="s">
        <v>28</v>
      </c>
      <c r="K647" s="10" t="s">
        <v>29</v>
      </c>
      <c r="L647" s="10" t="s">
        <v>141</v>
      </c>
      <c r="M647" s="10" t="s">
        <v>59</v>
      </c>
      <c r="N647" s="9" t="s">
        <v>1087</v>
      </c>
      <c r="O647" s="22">
        <v>0.56999999999999995</v>
      </c>
      <c r="P647" s="10" t="s">
        <v>33</v>
      </c>
      <c r="Q647" s="10" t="s">
        <v>53</v>
      </c>
      <c r="R647" s="10" t="s">
        <v>149</v>
      </c>
      <c r="S647" s="10" t="s">
        <v>778</v>
      </c>
      <c r="T647" s="25">
        <v>5403</v>
      </c>
      <c r="U647" s="11">
        <v>42040</v>
      </c>
      <c r="V647" s="25">
        <f>YEAR(Table1[[#This Row],[Order Date]])</f>
        <v>2015</v>
      </c>
      <c r="W647" s="25">
        <f>MONTH(Table1[[#This Row],[Order Date]])</f>
        <v>2</v>
      </c>
      <c r="X647" s="25">
        <f>DAY(Table1[[#This Row],[Order Date]])</f>
        <v>5</v>
      </c>
      <c r="Y647" s="11">
        <v>42041</v>
      </c>
      <c r="Z647" s="25">
        <f>DATEDIF(Table1[[#This Row],[Order Date]],Table1[[#This Row],[Ship Date]],"D")</f>
        <v>1</v>
      </c>
      <c r="AA647" s="25">
        <v>93.846800000000002</v>
      </c>
      <c r="AB647" s="10">
        <v>12</v>
      </c>
      <c r="AC647" s="12">
        <v>477.2</v>
      </c>
      <c r="AD647" s="10" t="str">
        <f>IF(Table1[[#This Row],[Profit]]&gt;0,"Profit","loss")</f>
        <v>Profit</v>
      </c>
      <c r="AE647" s="10" t="str">
        <f>_xlfn.CONCAT(Table1[[#This Row],[Customer Name]]," ",Table1[[#This Row],[Product Name]]," ",Table1[[#This Row],[Country]])</f>
        <v>Howard Burnett Companion Letter/Legal File, Black United States</v>
      </c>
      <c r="AF647" s="10" t="str">
        <f>LEFT(Table1[[#This Row],[Product Name]],4)</f>
        <v>Comp</v>
      </c>
    </row>
    <row r="648" spans="1:32" ht="12.75" customHeight="1" x14ac:dyDescent="0.2">
      <c r="A648" s="18">
        <v>20536</v>
      </c>
      <c r="B648" s="25">
        <v>87259</v>
      </c>
      <c r="C648" s="10" t="s">
        <v>106</v>
      </c>
      <c r="D648" s="36">
        <v>0.03</v>
      </c>
      <c r="E648" s="28">
        <v>284.98</v>
      </c>
      <c r="F648" s="32">
        <v>69.55</v>
      </c>
      <c r="G648" s="25">
        <v>972</v>
      </c>
      <c r="H648" s="10" t="s">
        <v>1081</v>
      </c>
      <c r="I648" s="10" t="s">
        <v>39</v>
      </c>
      <c r="J648" s="10" t="s">
        <v>28</v>
      </c>
      <c r="K648" s="10" t="s">
        <v>41</v>
      </c>
      <c r="L648" s="10" t="s">
        <v>42</v>
      </c>
      <c r="M648" s="10" t="s">
        <v>43</v>
      </c>
      <c r="N648" s="9" t="s">
        <v>1082</v>
      </c>
      <c r="O648" s="22">
        <v>0.6</v>
      </c>
      <c r="P648" s="10" t="s">
        <v>33</v>
      </c>
      <c r="Q648" s="10" t="s">
        <v>34</v>
      </c>
      <c r="R648" s="10" t="s">
        <v>45</v>
      </c>
      <c r="S648" s="10" t="s">
        <v>1083</v>
      </c>
      <c r="T648" s="25">
        <v>92503</v>
      </c>
      <c r="U648" s="11">
        <v>42063</v>
      </c>
      <c r="V648" s="25">
        <f>YEAR(Table1[[#This Row],[Order Date]])</f>
        <v>2015</v>
      </c>
      <c r="W648" s="25">
        <f>MONTH(Table1[[#This Row],[Order Date]])</f>
        <v>2</v>
      </c>
      <c r="X648" s="25">
        <f>DAY(Table1[[#This Row],[Order Date]])</f>
        <v>28</v>
      </c>
      <c r="Y648" s="11">
        <v>42068</v>
      </c>
      <c r="Z648" s="25">
        <f>DATEDIF(Table1[[#This Row],[Order Date]],Table1[[#This Row],[Ship Date]],"D")</f>
        <v>5</v>
      </c>
      <c r="AA648" s="25">
        <v>-116.584</v>
      </c>
      <c r="AB648" s="10">
        <v>2</v>
      </c>
      <c r="AC648" s="12">
        <v>619.38</v>
      </c>
      <c r="AD648" s="10" t="str">
        <f>IF(Table1[[#This Row],[Profit]]&gt;0,"Profit","loss")</f>
        <v>loss</v>
      </c>
      <c r="AE648" s="10" t="str">
        <f>_xlfn.CONCAT(Table1[[#This Row],[Customer Name]]," ",Table1[[#This Row],[Product Name]]," ",Table1[[#This Row],[Country]])</f>
        <v>Gregory Holden Global Commerce™ Series High-Back Swivel/Tilt Chairs United States</v>
      </c>
      <c r="AF648" s="10" t="str">
        <f>LEFT(Table1[[#This Row],[Product Name]],4)</f>
        <v>Glob</v>
      </c>
    </row>
    <row r="649" spans="1:32" ht="12.75" customHeight="1" x14ac:dyDescent="0.2">
      <c r="A649" s="18">
        <v>20537</v>
      </c>
      <c r="B649" s="25">
        <v>87259</v>
      </c>
      <c r="C649" s="10" t="s">
        <v>106</v>
      </c>
      <c r="D649" s="36">
        <v>0</v>
      </c>
      <c r="E649" s="28">
        <v>12.99</v>
      </c>
      <c r="F649" s="32">
        <v>14.37</v>
      </c>
      <c r="G649" s="25">
        <v>972</v>
      </c>
      <c r="H649" s="10" t="s">
        <v>1081</v>
      </c>
      <c r="I649" s="10" t="s">
        <v>49</v>
      </c>
      <c r="J649" s="10" t="s">
        <v>28</v>
      </c>
      <c r="K649" s="10" t="s">
        <v>41</v>
      </c>
      <c r="L649" s="10" t="s">
        <v>50</v>
      </c>
      <c r="M649" s="10" t="s">
        <v>236</v>
      </c>
      <c r="N649" s="9" t="s">
        <v>568</v>
      </c>
      <c r="O649" s="22">
        <v>0.73</v>
      </c>
      <c r="P649" s="10" t="s">
        <v>33</v>
      </c>
      <c r="Q649" s="10" t="s">
        <v>34</v>
      </c>
      <c r="R649" s="10" t="s">
        <v>45</v>
      </c>
      <c r="S649" s="10" t="s">
        <v>1083</v>
      </c>
      <c r="T649" s="25">
        <v>92503</v>
      </c>
      <c r="U649" s="11">
        <v>42063</v>
      </c>
      <c r="V649" s="25">
        <f>YEAR(Table1[[#This Row],[Order Date]])</f>
        <v>2015</v>
      </c>
      <c r="W649" s="25">
        <f>MONTH(Table1[[#This Row],[Order Date]])</f>
        <v>2</v>
      </c>
      <c r="X649" s="25">
        <f>DAY(Table1[[#This Row],[Order Date]])</f>
        <v>28</v>
      </c>
      <c r="Y649" s="11">
        <v>42063</v>
      </c>
      <c r="Z649" s="25">
        <f>DATEDIF(Table1[[#This Row],[Order Date]],Table1[[#This Row],[Ship Date]],"D")</f>
        <v>0</v>
      </c>
      <c r="AA649" s="25">
        <v>12.896100000000001</v>
      </c>
      <c r="AB649" s="10">
        <v>1</v>
      </c>
      <c r="AC649" s="12">
        <v>18.690000000000001</v>
      </c>
      <c r="AD649" s="10" t="str">
        <f>IF(Table1[[#This Row],[Profit]]&gt;0,"Profit","loss")</f>
        <v>Profit</v>
      </c>
      <c r="AE649" s="10" t="str">
        <f>_xlfn.CONCAT(Table1[[#This Row],[Customer Name]]," ",Table1[[#This Row],[Product Name]]," ",Table1[[#This Row],[Country]])</f>
        <v>Gregory Holden Tensor "Hersey Kiss" Styled Floor Lamp United States</v>
      </c>
      <c r="AF649" s="10" t="str">
        <f>LEFT(Table1[[#This Row],[Product Name]],4)</f>
        <v>Tens</v>
      </c>
    </row>
    <row r="650" spans="1:32" ht="12.75" customHeight="1" x14ac:dyDescent="0.2">
      <c r="A650" s="18">
        <v>24298</v>
      </c>
      <c r="B650" s="25">
        <v>87260</v>
      </c>
      <c r="C650" s="10" t="s">
        <v>106</v>
      </c>
      <c r="D650" s="36">
        <v>0.1</v>
      </c>
      <c r="E650" s="28">
        <v>2.2200000000000002</v>
      </c>
      <c r="F650" s="32">
        <v>5</v>
      </c>
      <c r="G650" s="25">
        <v>975</v>
      </c>
      <c r="H650" s="10" t="s">
        <v>1084</v>
      </c>
      <c r="I650" s="10" t="s">
        <v>49</v>
      </c>
      <c r="J650" s="10" t="s">
        <v>28</v>
      </c>
      <c r="K650" s="10" t="s">
        <v>29</v>
      </c>
      <c r="L650" s="10" t="s">
        <v>257</v>
      </c>
      <c r="M650" s="10" t="s">
        <v>59</v>
      </c>
      <c r="N650" s="9" t="s">
        <v>1085</v>
      </c>
      <c r="O650" s="22">
        <v>0.55000000000000004</v>
      </c>
      <c r="P650" s="10" t="s">
        <v>33</v>
      </c>
      <c r="Q650" s="10" t="s">
        <v>53</v>
      </c>
      <c r="R650" s="10" t="s">
        <v>193</v>
      </c>
      <c r="S650" s="10" t="s">
        <v>194</v>
      </c>
      <c r="T650" s="25">
        <v>2108</v>
      </c>
      <c r="U650" s="11">
        <v>42098</v>
      </c>
      <c r="V650" s="25">
        <f>YEAR(Table1[[#This Row],[Order Date]])</f>
        <v>2015</v>
      </c>
      <c r="W650" s="25">
        <f>MONTH(Table1[[#This Row],[Order Date]])</f>
        <v>4</v>
      </c>
      <c r="X650" s="25">
        <f>DAY(Table1[[#This Row],[Order Date]])</f>
        <v>4</v>
      </c>
      <c r="Y650" s="11">
        <v>42103</v>
      </c>
      <c r="Z650" s="25">
        <f>DATEDIF(Table1[[#This Row],[Order Date]],Table1[[#This Row],[Ship Date]],"D")</f>
        <v>5</v>
      </c>
      <c r="AA650" s="25">
        <v>-21.319199999999999</v>
      </c>
      <c r="AB650" s="10">
        <v>3</v>
      </c>
      <c r="AC650" s="12">
        <v>8.8000000000000007</v>
      </c>
      <c r="AD650" s="10" t="str">
        <f>IF(Table1[[#This Row],[Profit]]&gt;0,"Profit","loss")</f>
        <v>loss</v>
      </c>
      <c r="AE650" s="10" t="str">
        <f>_xlfn.CONCAT(Table1[[#This Row],[Customer Name]]," ",Table1[[#This Row],[Product Name]]," ",Table1[[#This Row],[Country]])</f>
        <v>Francis Evans Hoover Replacement Belt for Commercial Guardsman Heavy-Duty Upright Vacuum United States</v>
      </c>
      <c r="AF650" s="10" t="str">
        <f>LEFT(Table1[[#This Row],[Product Name]],4)</f>
        <v>Hoov</v>
      </c>
    </row>
    <row r="651" spans="1:32" ht="12.75" customHeight="1" x14ac:dyDescent="0.2">
      <c r="A651" s="18">
        <v>18259</v>
      </c>
      <c r="B651" s="25">
        <v>87272</v>
      </c>
      <c r="C651" s="10" t="s">
        <v>37</v>
      </c>
      <c r="D651" s="36">
        <v>0.06</v>
      </c>
      <c r="E651" s="28">
        <v>113.98</v>
      </c>
      <c r="F651" s="32">
        <v>30</v>
      </c>
      <c r="G651" s="25">
        <v>3327</v>
      </c>
      <c r="H651" s="10" t="s">
        <v>2963</v>
      </c>
      <c r="I651" s="10" t="s">
        <v>39</v>
      </c>
      <c r="J651" s="10" t="s">
        <v>58</v>
      </c>
      <c r="K651" s="10" t="s">
        <v>41</v>
      </c>
      <c r="L651" s="10" t="s">
        <v>42</v>
      </c>
      <c r="M651" s="10" t="s">
        <v>43</v>
      </c>
      <c r="N651" s="9" t="s">
        <v>2964</v>
      </c>
      <c r="O651" s="22">
        <v>0.69</v>
      </c>
      <c r="P651" s="10" t="s">
        <v>33</v>
      </c>
      <c r="Q651" s="10" t="s">
        <v>61</v>
      </c>
      <c r="R651" s="10" t="s">
        <v>300</v>
      </c>
      <c r="S651" s="10" t="s">
        <v>2722</v>
      </c>
      <c r="T651" s="25">
        <v>48060</v>
      </c>
      <c r="U651" s="11">
        <v>42069</v>
      </c>
      <c r="V651" s="25">
        <f>YEAR(Table1[[#This Row],[Order Date]])</f>
        <v>2015</v>
      </c>
      <c r="W651" s="25">
        <f>MONTH(Table1[[#This Row],[Order Date]])</f>
        <v>3</v>
      </c>
      <c r="X651" s="25">
        <f>DAY(Table1[[#This Row],[Order Date]])</f>
        <v>6</v>
      </c>
      <c r="Y651" s="11">
        <v>42071</v>
      </c>
      <c r="Z651" s="25">
        <f>DATEDIF(Table1[[#This Row],[Order Date]],Table1[[#This Row],[Ship Date]],"D")</f>
        <v>2</v>
      </c>
      <c r="AA651" s="25">
        <v>-127.3</v>
      </c>
      <c r="AB651" s="10">
        <v>3</v>
      </c>
      <c r="AC651" s="12">
        <v>356.14</v>
      </c>
      <c r="AD651" s="10" t="str">
        <f>IF(Table1[[#This Row],[Profit]]&gt;0,"Profit","loss")</f>
        <v>loss</v>
      </c>
      <c r="AE651" s="10" t="str">
        <f>_xlfn.CONCAT(Table1[[#This Row],[Customer Name]]," ",Table1[[#This Row],[Product Name]]," ",Table1[[#This Row],[Country]])</f>
        <v>Bob Gibson Hon Comfortask® Task/Swivel Chairs United States</v>
      </c>
      <c r="AF651" s="10" t="str">
        <f>LEFT(Table1[[#This Row],[Product Name]],4)</f>
        <v xml:space="preserve">Hon </v>
      </c>
    </row>
    <row r="652" spans="1:32" ht="12.75" customHeight="1" x14ac:dyDescent="0.2">
      <c r="A652" s="18">
        <v>18260</v>
      </c>
      <c r="B652" s="25">
        <v>87272</v>
      </c>
      <c r="C652" s="10" t="s">
        <v>37</v>
      </c>
      <c r="D652" s="36">
        <v>0.05</v>
      </c>
      <c r="E652" s="28">
        <v>6.48</v>
      </c>
      <c r="F652" s="32">
        <v>6.86</v>
      </c>
      <c r="G652" s="25">
        <v>3327</v>
      </c>
      <c r="H652" s="10" t="s">
        <v>2963</v>
      </c>
      <c r="I652" s="10" t="s">
        <v>49</v>
      </c>
      <c r="J652" s="10" t="s">
        <v>58</v>
      </c>
      <c r="K652" s="10" t="s">
        <v>29</v>
      </c>
      <c r="L652" s="10" t="s">
        <v>93</v>
      </c>
      <c r="M652" s="10" t="s">
        <v>59</v>
      </c>
      <c r="N652" s="9" t="s">
        <v>929</v>
      </c>
      <c r="O652" s="22">
        <v>0.37</v>
      </c>
      <c r="P652" s="10" t="s">
        <v>33</v>
      </c>
      <c r="Q652" s="10" t="s">
        <v>61</v>
      </c>
      <c r="R652" s="10" t="s">
        <v>300</v>
      </c>
      <c r="S652" s="10" t="s">
        <v>2722</v>
      </c>
      <c r="T652" s="25">
        <v>48060</v>
      </c>
      <c r="U652" s="11">
        <v>42069</v>
      </c>
      <c r="V652" s="25">
        <f>YEAR(Table1[[#This Row],[Order Date]])</f>
        <v>2015</v>
      </c>
      <c r="W652" s="25">
        <f>MONTH(Table1[[#This Row],[Order Date]])</f>
        <v>3</v>
      </c>
      <c r="X652" s="25">
        <f>DAY(Table1[[#This Row],[Order Date]])</f>
        <v>6</v>
      </c>
      <c r="Y652" s="11">
        <v>42071</v>
      </c>
      <c r="Z652" s="25">
        <f>DATEDIF(Table1[[#This Row],[Order Date]],Table1[[#This Row],[Ship Date]],"D")</f>
        <v>2</v>
      </c>
      <c r="AA652" s="25">
        <v>-52.77</v>
      </c>
      <c r="AB652" s="10">
        <v>4</v>
      </c>
      <c r="AC652" s="12">
        <v>27.08</v>
      </c>
      <c r="AD652" s="10" t="str">
        <f>IF(Table1[[#This Row],[Profit]]&gt;0,"Profit","loss")</f>
        <v>loss</v>
      </c>
      <c r="AE652" s="10" t="str">
        <f>_xlfn.CONCAT(Table1[[#This Row],[Customer Name]]," ",Table1[[#This Row],[Product Name]]," ",Table1[[#This Row],[Country]])</f>
        <v>Bob Gibson Xerox 204 United States</v>
      </c>
      <c r="AF652" s="10" t="str">
        <f>LEFT(Table1[[#This Row],[Product Name]],4)</f>
        <v>Xero</v>
      </c>
    </row>
    <row r="653" spans="1:32" ht="12.75" customHeight="1" x14ac:dyDescent="0.2">
      <c r="A653" s="18">
        <v>18261</v>
      </c>
      <c r="B653" s="25">
        <v>87277</v>
      </c>
      <c r="C653" s="10" t="s">
        <v>47</v>
      </c>
      <c r="D653" s="36">
        <v>0.06</v>
      </c>
      <c r="E653" s="28">
        <v>276.2</v>
      </c>
      <c r="F653" s="32">
        <v>24.49</v>
      </c>
      <c r="G653" s="25">
        <v>335</v>
      </c>
      <c r="H653" s="10" t="s">
        <v>437</v>
      </c>
      <c r="I653" s="10" t="s">
        <v>49</v>
      </c>
      <c r="J653" s="10" t="s">
        <v>28</v>
      </c>
      <c r="K653" s="10" t="s">
        <v>41</v>
      </c>
      <c r="L653" s="10" t="s">
        <v>42</v>
      </c>
      <c r="M653" s="10" t="s">
        <v>236</v>
      </c>
      <c r="N653" s="9" t="s">
        <v>438</v>
      </c>
      <c r="O653" s="25">
        <f ca="1">IF(O653="",0,O653)</f>
        <v>0</v>
      </c>
      <c r="P653" s="10" t="s">
        <v>33</v>
      </c>
      <c r="Q653" s="10" t="s">
        <v>34</v>
      </c>
      <c r="R653" s="10" t="s">
        <v>102</v>
      </c>
      <c r="S653" s="10" t="s">
        <v>439</v>
      </c>
      <c r="T653" s="25">
        <v>97504</v>
      </c>
      <c r="U653" s="11">
        <v>42128</v>
      </c>
      <c r="V653" s="25">
        <f>YEAR(Table1[[#This Row],[Order Date]])</f>
        <v>2015</v>
      </c>
      <c r="W653" s="25">
        <f>MONTH(Table1[[#This Row],[Order Date]])</f>
        <v>5</v>
      </c>
      <c r="X653" s="25">
        <f>DAY(Table1[[#This Row],[Order Date]])</f>
        <v>4</v>
      </c>
      <c r="Y653" s="11">
        <v>42129</v>
      </c>
      <c r="Z653" s="25">
        <f>DATEDIF(Table1[[#This Row],[Order Date]],Table1[[#This Row],[Ship Date]],"D")</f>
        <v>1</v>
      </c>
      <c r="AA653" s="25">
        <v>2639.4708000000001</v>
      </c>
      <c r="AB653" s="10">
        <v>14</v>
      </c>
      <c r="AC653" s="12">
        <v>3825.32</v>
      </c>
      <c r="AD653" s="10" t="str">
        <f>IF(Table1[[#This Row],[Profit]]&gt;0,"Profit","loss")</f>
        <v>Profit</v>
      </c>
      <c r="AE653" s="10" t="str">
        <f>_xlfn.CONCAT(Table1[[#This Row],[Customer Name]]," ",Table1[[#This Row],[Product Name]]," ",Table1[[#This Row],[Country]])</f>
        <v>Curtis O'Connell SAFCO Arco Folding Chair United States</v>
      </c>
      <c r="AF653" s="10" t="str">
        <f>LEFT(Table1[[#This Row],[Product Name]],4)</f>
        <v>SAFC</v>
      </c>
    </row>
    <row r="654" spans="1:32" ht="12.75" customHeight="1" x14ac:dyDescent="0.2">
      <c r="A654" s="18">
        <v>18262</v>
      </c>
      <c r="B654" s="25">
        <v>87277</v>
      </c>
      <c r="C654" s="10" t="s">
        <v>47</v>
      </c>
      <c r="D654" s="36">
        <v>0.09</v>
      </c>
      <c r="E654" s="28">
        <v>6.28</v>
      </c>
      <c r="F654" s="32">
        <v>5.29</v>
      </c>
      <c r="G654" s="25">
        <v>335</v>
      </c>
      <c r="H654" s="10" t="s">
        <v>437</v>
      </c>
      <c r="I654" s="10" t="s">
        <v>49</v>
      </c>
      <c r="J654" s="10" t="s">
        <v>28</v>
      </c>
      <c r="K654" s="10" t="s">
        <v>41</v>
      </c>
      <c r="L654" s="10" t="s">
        <v>50</v>
      </c>
      <c r="M654" s="10" t="s">
        <v>59</v>
      </c>
      <c r="N654" s="9" t="s">
        <v>440</v>
      </c>
      <c r="O654" s="22">
        <v>0.43</v>
      </c>
      <c r="P654" s="10" t="s">
        <v>33</v>
      </c>
      <c r="Q654" s="10" t="s">
        <v>34</v>
      </c>
      <c r="R654" s="10" t="s">
        <v>102</v>
      </c>
      <c r="S654" s="10" t="s">
        <v>439</v>
      </c>
      <c r="T654" s="25">
        <v>97504</v>
      </c>
      <c r="U654" s="11">
        <v>42128</v>
      </c>
      <c r="V654" s="25">
        <f>YEAR(Table1[[#This Row],[Order Date]])</f>
        <v>2015</v>
      </c>
      <c r="W654" s="25">
        <f>MONTH(Table1[[#This Row],[Order Date]])</f>
        <v>5</v>
      </c>
      <c r="X654" s="25">
        <f>DAY(Table1[[#This Row],[Order Date]])</f>
        <v>4</v>
      </c>
      <c r="Y654" s="11">
        <v>42128</v>
      </c>
      <c r="Z654" s="25">
        <f>DATEDIF(Table1[[#This Row],[Order Date]],Table1[[#This Row],[Ship Date]],"D")</f>
        <v>0</v>
      </c>
      <c r="AA654" s="25">
        <v>-5.2</v>
      </c>
      <c r="AB654" s="10">
        <v>1</v>
      </c>
      <c r="AC654" s="12">
        <v>8.5299999999999994</v>
      </c>
      <c r="AD654" s="10" t="str">
        <f>IF(Table1[[#This Row],[Profit]]&gt;0,"Profit","loss")</f>
        <v>loss</v>
      </c>
      <c r="AE654" s="10" t="str">
        <f>_xlfn.CONCAT(Table1[[#This Row],[Customer Name]]," ",Table1[[#This Row],[Product Name]]," ",Table1[[#This Row],[Country]])</f>
        <v>Curtis O'Connell Eldon® 200 Class™ Desk Accessories, Burgundy United States</v>
      </c>
      <c r="AF654" s="10" t="str">
        <f>LEFT(Table1[[#This Row],[Product Name]],4)</f>
        <v>Eldo</v>
      </c>
    </row>
    <row r="655" spans="1:32" ht="12.75" customHeight="1" x14ac:dyDescent="0.2">
      <c r="A655" s="18">
        <v>25352</v>
      </c>
      <c r="B655" s="25">
        <v>87285</v>
      </c>
      <c r="C655" s="10" t="s">
        <v>25</v>
      </c>
      <c r="D655" s="36">
        <v>0.08</v>
      </c>
      <c r="E655" s="28">
        <v>120.97</v>
      </c>
      <c r="F655" s="32">
        <v>26.3</v>
      </c>
      <c r="G655" s="25">
        <v>3125</v>
      </c>
      <c r="H655" s="10" t="s">
        <v>2813</v>
      </c>
      <c r="I655" s="10" t="s">
        <v>39</v>
      </c>
      <c r="J655" s="10" t="s">
        <v>40</v>
      </c>
      <c r="K655" s="10" t="s">
        <v>77</v>
      </c>
      <c r="L655" s="10" t="s">
        <v>85</v>
      </c>
      <c r="M655" s="10" t="s">
        <v>43</v>
      </c>
      <c r="N655" s="9" t="s">
        <v>2814</v>
      </c>
      <c r="O655" s="22">
        <v>0.38</v>
      </c>
      <c r="P655" s="10" t="s">
        <v>33</v>
      </c>
      <c r="Q655" s="10" t="s">
        <v>61</v>
      </c>
      <c r="R655" s="10" t="s">
        <v>178</v>
      </c>
      <c r="S655" s="10" t="s">
        <v>2815</v>
      </c>
      <c r="T655" s="25">
        <v>60056</v>
      </c>
      <c r="U655" s="11">
        <v>42009</v>
      </c>
      <c r="V655" s="25">
        <f>YEAR(Table1[[#This Row],[Order Date]])</f>
        <v>2015</v>
      </c>
      <c r="W655" s="25">
        <f>MONTH(Table1[[#This Row],[Order Date]])</f>
        <v>1</v>
      </c>
      <c r="X655" s="25">
        <f>DAY(Table1[[#This Row],[Order Date]])</f>
        <v>5</v>
      </c>
      <c r="Y655" s="11">
        <v>42011</v>
      </c>
      <c r="Z655" s="25">
        <f>DATEDIF(Table1[[#This Row],[Order Date]],Table1[[#This Row],[Ship Date]],"D")</f>
        <v>2</v>
      </c>
      <c r="AA655" s="25">
        <v>-233.840688</v>
      </c>
      <c r="AB655" s="10">
        <v>2</v>
      </c>
      <c r="AC655" s="12">
        <v>233.58</v>
      </c>
      <c r="AD655" s="10" t="str">
        <f>IF(Table1[[#This Row],[Profit]]&gt;0,"Profit","loss")</f>
        <v>loss</v>
      </c>
      <c r="AE655" s="10" t="str">
        <f>_xlfn.CONCAT(Table1[[#This Row],[Customer Name]]," ",Table1[[#This Row],[Product Name]]," ",Table1[[#This Row],[Country]])</f>
        <v>Guy McDonald Canon S750 Color Inkjet Printer United States</v>
      </c>
      <c r="AF655" s="10" t="str">
        <f>LEFT(Table1[[#This Row],[Product Name]],4)</f>
        <v>Cano</v>
      </c>
    </row>
    <row r="656" spans="1:32" ht="12.75" customHeight="1" x14ac:dyDescent="0.2">
      <c r="A656" s="18">
        <v>25060</v>
      </c>
      <c r="B656" s="25">
        <v>87286</v>
      </c>
      <c r="C656" s="10" t="s">
        <v>37</v>
      </c>
      <c r="D656" s="36">
        <v>0.05</v>
      </c>
      <c r="E656" s="28">
        <v>120.98</v>
      </c>
      <c r="F656" s="32">
        <v>9.07</v>
      </c>
      <c r="G656" s="25">
        <v>3124</v>
      </c>
      <c r="H656" s="10" t="s">
        <v>2811</v>
      </c>
      <c r="I656" s="10" t="s">
        <v>49</v>
      </c>
      <c r="J656" s="10" t="s">
        <v>40</v>
      </c>
      <c r="K656" s="10" t="s">
        <v>29</v>
      </c>
      <c r="L656" s="10" t="s">
        <v>109</v>
      </c>
      <c r="M656" s="10" t="s">
        <v>59</v>
      </c>
      <c r="N656" s="9" t="s">
        <v>1323</v>
      </c>
      <c r="O656" s="22">
        <v>0.35</v>
      </c>
      <c r="P656" s="10" t="s">
        <v>33</v>
      </c>
      <c r="Q656" s="10" t="s">
        <v>61</v>
      </c>
      <c r="R656" s="10" t="s">
        <v>178</v>
      </c>
      <c r="S656" s="10" t="s">
        <v>2812</v>
      </c>
      <c r="T656" s="25">
        <v>61265</v>
      </c>
      <c r="U656" s="11">
        <v>42154</v>
      </c>
      <c r="V656" s="25">
        <f>YEAR(Table1[[#This Row],[Order Date]])</f>
        <v>2015</v>
      </c>
      <c r="W656" s="25">
        <f>MONTH(Table1[[#This Row],[Order Date]])</f>
        <v>5</v>
      </c>
      <c r="X656" s="25">
        <f>DAY(Table1[[#This Row],[Order Date]])</f>
        <v>30</v>
      </c>
      <c r="Y656" s="11">
        <v>42155</v>
      </c>
      <c r="Z656" s="25">
        <f>DATEDIF(Table1[[#This Row],[Order Date]],Table1[[#This Row],[Ship Date]],"D")</f>
        <v>1</v>
      </c>
      <c r="AA656" s="25">
        <v>881.04719999999998</v>
      </c>
      <c r="AB656" s="10">
        <v>11</v>
      </c>
      <c r="AC656" s="12">
        <v>1276.8800000000001</v>
      </c>
      <c r="AD656" s="10" t="str">
        <f>IF(Table1[[#This Row],[Profit]]&gt;0,"Profit","loss")</f>
        <v>Profit</v>
      </c>
      <c r="AE656" s="10" t="str">
        <f>_xlfn.CONCAT(Table1[[#This Row],[Customer Name]]," ",Table1[[#This Row],[Product Name]]," ",Table1[[#This Row],[Country]])</f>
        <v>Neil Barbee GBC VeloBinder Electric Binding Machine United States</v>
      </c>
      <c r="AF656" s="10" t="str">
        <f>LEFT(Table1[[#This Row],[Product Name]],4)</f>
        <v xml:space="preserve">GBC </v>
      </c>
    </row>
    <row r="657" spans="1:32" ht="12.75" customHeight="1" x14ac:dyDescent="0.2">
      <c r="A657" s="18">
        <v>23764</v>
      </c>
      <c r="B657" s="25">
        <v>87287</v>
      </c>
      <c r="C657" s="10" t="s">
        <v>106</v>
      </c>
      <c r="D657" s="36">
        <v>0.02</v>
      </c>
      <c r="E657" s="28">
        <v>7.1</v>
      </c>
      <c r="F657" s="32">
        <v>6.05</v>
      </c>
      <c r="G657" s="25">
        <v>3123</v>
      </c>
      <c r="H657" s="10" t="s">
        <v>2809</v>
      </c>
      <c r="I657" s="10" t="s">
        <v>49</v>
      </c>
      <c r="J657" s="10" t="s">
        <v>40</v>
      </c>
      <c r="K657" s="10" t="s">
        <v>29</v>
      </c>
      <c r="L657" s="10" t="s">
        <v>109</v>
      </c>
      <c r="M657" s="10" t="s">
        <v>59</v>
      </c>
      <c r="N657" s="9" t="s">
        <v>651</v>
      </c>
      <c r="O657" s="22">
        <v>0.39</v>
      </c>
      <c r="P657" s="10" t="s">
        <v>33</v>
      </c>
      <c r="Q657" s="10" t="s">
        <v>61</v>
      </c>
      <c r="R657" s="10" t="s">
        <v>178</v>
      </c>
      <c r="S657" s="10" t="s">
        <v>2810</v>
      </c>
      <c r="T657" s="25">
        <v>60160</v>
      </c>
      <c r="U657" s="11">
        <v>42011</v>
      </c>
      <c r="V657" s="25">
        <f>YEAR(Table1[[#This Row],[Order Date]])</f>
        <v>2015</v>
      </c>
      <c r="W657" s="25">
        <f>MONTH(Table1[[#This Row],[Order Date]])</f>
        <v>1</v>
      </c>
      <c r="X657" s="25">
        <f>DAY(Table1[[#This Row],[Order Date]])</f>
        <v>7</v>
      </c>
      <c r="Y657" s="11">
        <v>42013</v>
      </c>
      <c r="Z657" s="25">
        <f>DATEDIF(Table1[[#This Row],[Order Date]],Table1[[#This Row],[Ship Date]],"D")</f>
        <v>2</v>
      </c>
      <c r="AA657" s="25">
        <v>-48.875</v>
      </c>
      <c r="AB657" s="10">
        <v>8</v>
      </c>
      <c r="AC657" s="12">
        <v>61.5</v>
      </c>
      <c r="AD657" s="10" t="str">
        <f>IF(Table1[[#This Row],[Profit]]&gt;0,"Profit","loss")</f>
        <v>loss</v>
      </c>
      <c r="AE657" s="10" t="str">
        <f>_xlfn.CONCAT(Table1[[#This Row],[Customer Name]]," ",Table1[[#This Row],[Product Name]]," ",Table1[[#This Row],[Country]])</f>
        <v>Jamie Manning Wilson Jones Hanging View Binder, White, 1" United States</v>
      </c>
      <c r="AF657" s="10" t="str">
        <f>LEFT(Table1[[#This Row],[Product Name]],4)</f>
        <v>Wils</v>
      </c>
    </row>
    <row r="658" spans="1:32" ht="12.75" customHeight="1" x14ac:dyDescent="0.2">
      <c r="A658" s="18">
        <v>23324</v>
      </c>
      <c r="B658" s="25">
        <v>87296</v>
      </c>
      <c r="C658" s="10" t="s">
        <v>47</v>
      </c>
      <c r="D658" s="36">
        <v>0.01</v>
      </c>
      <c r="E658" s="28">
        <v>11.34</v>
      </c>
      <c r="F658" s="32">
        <v>5.01</v>
      </c>
      <c r="G658" s="25">
        <v>3252</v>
      </c>
      <c r="H658" s="10" t="s">
        <v>2915</v>
      </c>
      <c r="I658" s="10" t="s">
        <v>49</v>
      </c>
      <c r="J658" s="10" t="s">
        <v>58</v>
      </c>
      <c r="K658" s="10" t="s">
        <v>29</v>
      </c>
      <c r="L658" s="10" t="s">
        <v>93</v>
      </c>
      <c r="M658" s="10" t="s">
        <v>59</v>
      </c>
      <c r="N658" s="9" t="s">
        <v>576</v>
      </c>
      <c r="O658" s="22">
        <v>0.36</v>
      </c>
      <c r="P658" s="10" t="s">
        <v>33</v>
      </c>
      <c r="Q658" s="10" t="s">
        <v>53</v>
      </c>
      <c r="R658" s="10" t="s">
        <v>71</v>
      </c>
      <c r="S658" s="10" t="s">
        <v>2916</v>
      </c>
      <c r="T658" s="25">
        <v>12306</v>
      </c>
      <c r="U658" s="11">
        <v>42093</v>
      </c>
      <c r="V658" s="25">
        <f>YEAR(Table1[[#This Row],[Order Date]])</f>
        <v>2015</v>
      </c>
      <c r="W658" s="25">
        <f>MONTH(Table1[[#This Row],[Order Date]])</f>
        <v>3</v>
      </c>
      <c r="X658" s="25">
        <f>DAY(Table1[[#This Row],[Order Date]])</f>
        <v>30</v>
      </c>
      <c r="Y658" s="11">
        <v>42095</v>
      </c>
      <c r="Z658" s="25">
        <f>DATEDIF(Table1[[#This Row],[Order Date]],Table1[[#This Row],[Ship Date]],"D")</f>
        <v>2</v>
      </c>
      <c r="AA658" s="25">
        <v>-11.83</v>
      </c>
      <c r="AB658" s="10">
        <v>1</v>
      </c>
      <c r="AC658" s="12">
        <v>14.52</v>
      </c>
      <c r="AD658" s="10" t="str">
        <f>IF(Table1[[#This Row],[Profit]]&gt;0,"Profit","loss")</f>
        <v>loss</v>
      </c>
      <c r="AE658" s="10" t="str">
        <f>_xlfn.CONCAT(Table1[[#This Row],[Customer Name]]," ",Table1[[#This Row],[Product Name]]," ",Table1[[#This Row],[Country]])</f>
        <v>Milton Harrell Xerox 188 United States</v>
      </c>
      <c r="AF658" s="10" t="str">
        <f>LEFT(Table1[[#This Row],[Product Name]],4)</f>
        <v>Xero</v>
      </c>
    </row>
    <row r="659" spans="1:32" ht="12.75" customHeight="1" x14ac:dyDescent="0.2">
      <c r="A659" s="18">
        <v>18265</v>
      </c>
      <c r="B659" s="25">
        <v>87297</v>
      </c>
      <c r="C659" s="10" t="s">
        <v>25</v>
      </c>
      <c r="D659" s="36">
        <v>7.0000000000000007E-2</v>
      </c>
      <c r="E659" s="28">
        <v>2.78</v>
      </c>
      <c r="F659" s="32">
        <v>1.49</v>
      </c>
      <c r="G659" s="25">
        <v>3248</v>
      </c>
      <c r="H659" s="10" t="s">
        <v>2909</v>
      </c>
      <c r="I659" s="10" t="s">
        <v>49</v>
      </c>
      <c r="J659" s="10" t="s">
        <v>58</v>
      </c>
      <c r="K659" s="10" t="s">
        <v>29</v>
      </c>
      <c r="L659" s="10" t="s">
        <v>109</v>
      </c>
      <c r="M659" s="10" t="s">
        <v>59</v>
      </c>
      <c r="N659" s="9" t="s">
        <v>772</v>
      </c>
      <c r="O659" s="22">
        <v>0.36</v>
      </c>
      <c r="P659" s="10" t="s">
        <v>33</v>
      </c>
      <c r="Q659" s="10" t="s">
        <v>136</v>
      </c>
      <c r="R659" s="10" t="s">
        <v>171</v>
      </c>
      <c r="S659" s="10" t="s">
        <v>2910</v>
      </c>
      <c r="T659" s="25">
        <v>70458</v>
      </c>
      <c r="U659" s="11">
        <v>42131</v>
      </c>
      <c r="V659" s="25">
        <f>YEAR(Table1[[#This Row],[Order Date]])</f>
        <v>2015</v>
      </c>
      <c r="W659" s="25">
        <f>MONTH(Table1[[#This Row],[Order Date]])</f>
        <v>5</v>
      </c>
      <c r="X659" s="25">
        <f>DAY(Table1[[#This Row],[Order Date]])</f>
        <v>7</v>
      </c>
      <c r="Y659" s="11">
        <v>42132</v>
      </c>
      <c r="Z659" s="25">
        <f>DATEDIF(Table1[[#This Row],[Order Date]],Table1[[#This Row],[Ship Date]],"D")</f>
        <v>1</v>
      </c>
      <c r="AA659" s="25">
        <v>-340.53109999999998</v>
      </c>
      <c r="AB659" s="10">
        <v>17</v>
      </c>
      <c r="AC659" s="12">
        <v>47.12</v>
      </c>
      <c r="AD659" s="10" t="str">
        <f>IF(Table1[[#This Row],[Profit]]&gt;0,"Profit","loss")</f>
        <v>loss</v>
      </c>
      <c r="AE659" s="10" t="str">
        <f>_xlfn.CONCAT(Table1[[#This Row],[Customer Name]]," ",Table1[[#This Row],[Product Name]]," ",Table1[[#This Row],[Country]])</f>
        <v>Earl Donnelly Wilson Jones Suede Grain Vinyl Binders United States</v>
      </c>
      <c r="AF659" s="10" t="str">
        <f>LEFT(Table1[[#This Row],[Product Name]],4)</f>
        <v>Wils</v>
      </c>
    </row>
    <row r="660" spans="1:32" ht="12.75" customHeight="1" x14ac:dyDescent="0.2">
      <c r="A660" s="18">
        <v>25820</v>
      </c>
      <c r="B660" s="25">
        <v>87298</v>
      </c>
      <c r="C660" s="10" t="s">
        <v>25</v>
      </c>
      <c r="D660" s="36">
        <v>0.03</v>
      </c>
      <c r="E660" s="28">
        <v>42.8</v>
      </c>
      <c r="F660" s="32">
        <v>2.99</v>
      </c>
      <c r="G660" s="25">
        <v>3249</v>
      </c>
      <c r="H660" s="10" t="s">
        <v>2911</v>
      </c>
      <c r="I660" s="10" t="s">
        <v>49</v>
      </c>
      <c r="J660" s="10" t="s">
        <v>28</v>
      </c>
      <c r="K660" s="10" t="s">
        <v>29</v>
      </c>
      <c r="L660" s="10" t="s">
        <v>109</v>
      </c>
      <c r="M660" s="10" t="s">
        <v>59</v>
      </c>
      <c r="N660" s="9" t="s">
        <v>2912</v>
      </c>
      <c r="O660" s="22">
        <v>0.36</v>
      </c>
      <c r="P660" s="10" t="s">
        <v>33</v>
      </c>
      <c r="Q660" s="10" t="s">
        <v>53</v>
      </c>
      <c r="R660" s="10" t="s">
        <v>415</v>
      </c>
      <c r="S660" s="10" t="s">
        <v>2913</v>
      </c>
      <c r="T660" s="25">
        <v>21403</v>
      </c>
      <c r="U660" s="11">
        <v>42147</v>
      </c>
      <c r="V660" s="25">
        <f>YEAR(Table1[[#This Row],[Order Date]])</f>
        <v>2015</v>
      </c>
      <c r="W660" s="25">
        <f>MONTH(Table1[[#This Row],[Order Date]])</f>
        <v>5</v>
      </c>
      <c r="X660" s="25">
        <f>DAY(Table1[[#This Row],[Order Date]])</f>
        <v>23</v>
      </c>
      <c r="Y660" s="11">
        <v>42148</v>
      </c>
      <c r="Z660" s="25">
        <f>DATEDIF(Table1[[#This Row],[Order Date]],Table1[[#This Row],[Ship Date]],"D")</f>
        <v>1</v>
      </c>
      <c r="AA660" s="25">
        <v>462.92099999999994</v>
      </c>
      <c r="AB660" s="10">
        <v>16</v>
      </c>
      <c r="AC660" s="12">
        <v>670.9</v>
      </c>
      <c r="AD660" s="10" t="str">
        <f>IF(Table1[[#This Row],[Profit]]&gt;0,"Profit","loss")</f>
        <v>Profit</v>
      </c>
      <c r="AE660" s="10" t="str">
        <f>_xlfn.CONCAT(Table1[[#This Row],[Customer Name]]," ",Table1[[#This Row],[Product Name]]," ",Table1[[#This Row],[Country]])</f>
        <v>Nicole Goldstein Wilson Jones Elliptical Ring 3 1/2" Capacity Binders, 800 sheets United States</v>
      </c>
      <c r="AF660" s="10" t="str">
        <f>LEFT(Table1[[#This Row],[Product Name]],4)</f>
        <v>Wils</v>
      </c>
    </row>
    <row r="661" spans="1:32" ht="12.75" customHeight="1" x14ac:dyDescent="0.2">
      <c r="A661" s="18">
        <v>23511</v>
      </c>
      <c r="B661" s="25">
        <v>87299</v>
      </c>
      <c r="C661" s="10" t="s">
        <v>47</v>
      </c>
      <c r="D661" s="36">
        <v>0.02</v>
      </c>
      <c r="E661" s="28">
        <v>5.28</v>
      </c>
      <c r="F661" s="32">
        <v>6.26</v>
      </c>
      <c r="G661" s="25">
        <v>3252</v>
      </c>
      <c r="H661" s="10" t="s">
        <v>2915</v>
      </c>
      <c r="I661" s="10" t="s">
        <v>49</v>
      </c>
      <c r="J661" s="10" t="s">
        <v>28</v>
      </c>
      <c r="K661" s="10" t="s">
        <v>29</v>
      </c>
      <c r="L661" s="10" t="s">
        <v>93</v>
      </c>
      <c r="M661" s="10" t="s">
        <v>59</v>
      </c>
      <c r="N661" s="9" t="s">
        <v>1363</v>
      </c>
      <c r="O661" s="22">
        <v>0.4</v>
      </c>
      <c r="P661" s="10" t="s">
        <v>33</v>
      </c>
      <c r="Q661" s="10" t="s">
        <v>53</v>
      </c>
      <c r="R661" s="10" t="s">
        <v>71</v>
      </c>
      <c r="S661" s="10" t="s">
        <v>2916</v>
      </c>
      <c r="T661" s="25">
        <v>12306</v>
      </c>
      <c r="U661" s="11">
        <v>42166</v>
      </c>
      <c r="V661" s="25">
        <f>YEAR(Table1[[#This Row],[Order Date]])</f>
        <v>2015</v>
      </c>
      <c r="W661" s="25">
        <f>MONTH(Table1[[#This Row],[Order Date]])</f>
        <v>6</v>
      </c>
      <c r="X661" s="25">
        <f>DAY(Table1[[#This Row],[Order Date]])</f>
        <v>11</v>
      </c>
      <c r="Y661" s="11">
        <v>42167</v>
      </c>
      <c r="Z661" s="25">
        <f>DATEDIF(Table1[[#This Row],[Order Date]],Table1[[#This Row],[Ship Date]],"D")</f>
        <v>1</v>
      </c>
      <c r="AA661" s="25">
        <v>-65.58</v>
      </c>
      <c r="AB661" s="10">
        <v>19</v>
      </c>
      <c r="AC661" s="12">
        <v>103.18</v>
      </c>
      <c r="AD661" s="10" t="str">
        <f>IF(Table1[[#This Row],[Profit]]&gt;0,"Profit","loss")</f>
        <v>loss</v>
      </c>
      <c r="AE661" s="10" t="str">
        <f>_xlfn.CONCAT(Table1[[#This Row],[Customer Name]]," ",Table1[[#This Row],[Product Name]]," ",Table1[[#This Row],[Country]])</f>
        <v>Milton Harrell Xerox 1928 United States</v>
      </c>
      <c r="AF661" s="10" t="str">
        <f>LEFT(Table1[[#This Row],[Product Name]],4)</f>
        <v>Xero</v>
      </c>
    </row>
    <row r="662" spans="1:32" ht="12.75" customHeight="1" x14ac:dyDescent="0.2">
      <c r="A662" s="18">
        <v>24243</v>
      </c>
      <c r="B662" s="25">
        <v>87306</v>
      </c>
      <c r="C662" s="10" t="s">
        <v>37</v>
      </c>
      <c r="D662" s="36">
        <v>0.04</v>
      </c>
      <c r="E662" s="28">
        <v>160.97999999999999</v>
      </c>
      <c r="F662" s="32">
        <v>30</v>
      </c>
      <c r="G662" s="25">
        <v>97</v>
      </c>
      <c r="H662" s="10" t="s">
        <v>182</v>
      </c>
      <c r="I662" s="10" t="s">
        <v>39</v>
      </c>
      <c r="J662" s="10" t="s">
        <v>40</v>
      </c>
      <c r="K662" s="10" t="s">
        <v>41</v>
      </c>
      <c r="L662" s="10" t="s">
        <v>42</v>
      </c>
      <c r="M662" s="10" t="s">
        <v>43</v>
      </c>
      <c r="N662" s="9" t="s">
        <v>177</v>
      </c>
      <c r="O662" s="22">
        <v>0.62</v>
      </c>
      <c r="P662" s="10" t="s">
        <v>33</v>
      </c>
      <c r="Q662" s="10" t="s">
        <v>61</v>
      </c>
      <c r="R662" s="10" t="s">
        <v>183</v>
      </c>
      <c r="S662" s="10" t="s">
        <v>184</v>
      </c>
      <c r="T662" s="25">
        <v>66502</v>
      </c>
      <c r="U662" s="11">
        <v>42127</v>
      </c>
      <c r="V662" s="25">
        <f>YEAR(Table1[[#This Row],[Order Date]])</f>
        <v>2015</v>
      </c>
      <c r="W662" s="25">
        <f>MONTH(Table1[[#This Row],[Order Date]])</f>
        <v>5</v>
      </c>
      <c r="X662" s="25">
        <f>DAY(Table1[[#This Row],[Order Date]])</f>
        <v>3</v>
      </c>
      <c r="Y662" s="11">
        <v>42129</v>
      </c>
      <c r="Z662" s="25">
        <f>DATEDIF(Table1[[#This Row],[Order Date]],Table1[[#This Row],[Ship Date]],"D")</f>
        <v>2</v>
      </c>
      <c r="AA662" s="25">
        <v>255.42000000000002</v>
      </c>
      <c r="AB662" s="10">
        <v>9</v>
      </c>
      <c r="AC662" s="12">
        <v>1526.68</v>
      </c>
      <c r="AD662" s="10" t="str">
        <f>IF(Table1[[#This Row],[Profit]]&gt;0,"Profit","loss")</f>
        <v>Profit</v>
      </c>
      <c r="AE662" s="10" t="str">
        <f>_xlfn.CONCAT(Table1[[#This Row],[Customer Name]]," ",Table1[[#This Row],[Product Name]]," ",Table1[[#This Row],[Country]])</f>
        <v>Max McKenna Office Star - Mid Back Dual function Ergonomic High Back Chair with 2-Way Adjustable Arms United States</v>
      </c>
      <c r="AF662" s="10" t="str">
        <f>LEFT(Table1[[#This Row],[Product Name]],4)</f>
        <v>Offi</v>
      </c>
    </row>
    <row r="663" spans="1:32" ht="12.75" customHeight="1" x14ac:dyDescent="0.2">
      <c r="A663" s="18">
        <v>24245</v>
      </c>
      <c r="B663" s="25">
        <v>87306</v>
      </c>
      <c r="C663" s="10" t="s">
        <v>37</v>
      </c>
      <c r="D663" s="36">
        <v>0.06</v>
      </c>
      <c r="E663" s="28">
        <v>115.99</v>
      </c>
      <c r="F663" s="32">
        <v>8.99</v>
      </c>
      <c r="G663" s="25">
        <v>97</v>
      </c>
      <c r="H663" s="10" t="s">
        <v>182</v>
      </c>
      <c r="I663" s="10" t="s">
        <v>49</v>
      </c>
      <c r="J663" s="10" t="s">
        <v>40</v>
      </c>
      <c r="K663" s="10" t="s">
        <v>77</v>
      </c>
      <c r="L663" s="10" t="s">
        <v>78</v>
      </c>
      <c r="M663" s="10" t="s">
        <v>59</v>
      </c>
      <c r="N663" s="9" t="s">
        <v>185</v>
      </c>
      <c r="O663" s="22">
        <v>0.57999999999999996</v>
      </c>
      <c r="P663" s="10" t="s">
        <v>33</v>
      </c>
      <c r="Q663" s="10" t="s">
        <v>61</v>
      </c>
      <c r="R663" s="10" t="s">
        <v>183</v>
      </c>
      <c r="S663" s="10" t="s">
        <v>184</v>
      </c>
      <c r="T663" s="25">
        <v>66502</v>
      </c>
      <c r="U663" s="11">
        <v>42127</v>
      </c>
      <c r="V663" s="25">
        <f>YEAR(Table1[[#This Row],[Order Date]])</f>
        <v>2015</v>
      </c>
      <c r="W663" s="25">
        <f>MONTH(Table1[[#This Row],[Order Date]])</f>
        <v>5</v>
      </c>
      <c r="X663" s="25">
        <f>DAY(Table1[[#This Row],[Order Date]])</f>
        <v>3</v>
      </c>
      <c r="Y663" s="11">
        <v>42128</v>
      </c>
      <c r="Z663" s="25">
        <f>DATEDIF(Table1[[#This Row],[Order Date]],Table1[[#This Row],[Ship Date]],"D")</f>
        <v>1</v>
      </c>
      <c r="AA663" s="25">
        <v>685.6146</v>
      </c>
      <c r="AB663" s="10">
        <v>20</v>
      </c>
      <c r="AC663" s="12">
        <v>1952.56</v>
      </c>
      <c r="AD663" s="10" t="str">
        <f>IF(Table1[[#This Row],[Profit]]&gt;0,"Profit","loss")</f>
        <v>Profit</v>
      </c>
      <c r="AE663" s="10" t="str">
        <f>_xlfn.CONCAT(Table1[[#This Row],[Customer Name]]," ",Table1[[#This Row],[Product Name]]," ",Table1[[#This Row],[Country]])</f>
        <v>Max McKenna 5185 United States</v>
      </c>
      <c r="AF663" s="10" t="str">
        <f>LEFT(Table1[[#This Row],[Product Name]],4)</f>
        <v>5185</v>
      </c>
    </row>
    <row r="664" spans="1:32" ht="12.75" customHeight="1" x14ac:dyDescent="0.2">
      <c r="A664" s="18">
        <v>23042</v>
      </c>
      <c r="B664" s="25">
        <v>87316</v>
      </c>
      <c r="C664" s="10" t="s">
        <v>56</v>
      </c>
      <c r="D664" s="36">
        <v>0.08</v>
      </c>
      <c r="E664" s="28">
        <v>7.84</v>
      </c>
      <c r="F664" s="32">
        <v>4.71</v>
      </c>
      <c r="G664" s="25">
        <v>2855</v>
      </c>
      <c r="H664" s="10" t="s">
        <v>2606</v>
      </c>
      <c r="I664" s="10" t="s">
        <v>49</v>
      </c>
      <c r="J664" s="10" t="s">
        <v>28</v>
      </c>
      <c r="K664" s="10" t="s">
        <v>29</v>
      </c>
      <c r="L664" s="10" t="s">
        <v>109</v>
      </c>
      <c r="M664" s="10" t="s">
        <v>59</v>
      </c>
      <c r="N664" s="9" t="s">
        <v>2269</v>
      </c>
      <c r="O664" s="22">
        <v>0.35</v>
      </c>
      <c r="P664" s="10" t="s">
        <v>33</v>
      </c>
      <c r="Q664" s="10" t="s">
        <v>34</v>
      </c>
      <c r="R664" s="10" t="s">
        <v>35</v>
      </c>
      <c r="S664" s="10" t="s">
        <v>2607</v>
      </c>
      <c r="T664" s="25">
        <v>98198</v>
      </c>
      <c r="U664" s="11">
        <v>42025</v>
      </c>
      <c r="V664" s="25">
        <f>YEAR(Table1[[#This Row],[Order Date]])</f>
        <v>2015</v>
      </c>
      <c r="W664" s="25">
        <f>MONTH(Table1[[#This Row],[Order Date]])</f>
        <v>1</v>
      </c>
      <c r="X664" s="25">
        <f>DAY(Table1[[#This Row],[Order Date]])</f>
        <v>21</v>
      </c>
      <c r="Y664" s="11">
        <v>42026</v>
      </c>
      <c r="Z664" s="25">
        <f>DATEDIF(Table1[[#This Row],[Order Date]],Table1[[#This Row],[Ship Date]],"D")</f>
        <v>1</v>
      </c>
      <c r="AA664" s="25">
        <v>-12.876779999999998</v>
      </c>
      <c r="AB664" s="10">
        <v>10</v>
      </c>
      <c r="AC664" s="12">
        <v>76.16</v>
      </c>
      <c r="AD664" s="10" t="str">
        <f>IF(Table1[[#This Row],[Profit]]&gt;0,"Profit","loss")</f>
        <v>loss</v>
      </c>
      <c r="AE664" s="10" t="str">
        <f>_xlfn.CONCAT(Table1[[#This Row],[Customer Name]]," ",Table1[[#This Row],[Product Name]]," ",Table1[[#This Row],[Country]])</f>
        <v>Vicki Womble XtraLife® ClearVue™ Slant-D® Ring Binders by Cardinal United States</v>
      </c>
      <c r="AF664" s="10" t="str">
        <f>LEFT(Table1[[#This Row],[Product Name]],4)</f>
        <v>Xtra</v>
      </c>
    </row>
    <row r="665" spans="1:32" ht="12.75" customHeight="1" x14ac:dyDescent="0.2">
      <c r="A665" s="18">
        <v>23043</v>
      </c>
      <c r="B665" s="25">
        <v>87316</v>
      </c>
      <c r="C665" s="10" t="s">
        <v>56</v>
      </c>
      <c r="D665" s="36">
        <v>0.03</v>
      </c>
      <c r="E665" s="28">
        <v>105.34</v>
      </c>
      <c r="F665" s="32">
        <v>24.49</v>
      </c>
      <c r="G665" s="25">
        <v>2855</v>
      </c>
      <c r="H665" s="10" t="s">
        <v>2606</v>
      </c>
      <c r="I665" s="10" t="s">
        <v>49</v>
      </c>
      <c r="J665" s="10" t="s">
        <v>28</v>
      </c>
      <c r="K665" s="10" t="s">
        <v>41</v>
      </c>
      <c r="L665" s="10" t="s">
        <v>50</v>
      </c>
      <c r="M665" s="10" t="s">
        <v>236</v>
      </c>
      <c r="N665" s="9" t="s">
        <v>2608</v>
      </c>
      <c r="O665" s="22">
        <v>0.61</v>
      </c>
      <c r="P665" s="10" t="s">
        <v>33</v>
      </c>
      <c r="Q665" s="10" t="s">
        <v>34</v>
      </c>
      <c r="R665" s="10" t="s">
        <v>35</v>
      </c>
      <c r="S665" s="10" t="s">
        <v>2607</v>
      </c>
      <c r="T665" s="25">
        <v>98198</v>
      </c>
      <c r="U665" s="11">
        <v>42025</v>
      </c>
      <c r="V665" s="25">
        <f>YEAR(Table1[[#This Row],[Order Date]])</f>
        <v>2015</v>
      </c>
      <c r="W665" s="25">
        <f>MONTH(Table1[[#This Row],[Order Date]])</f>
        <v>1</v>
      </c>
      <c r="X665" s="25">
        <f>DAY(Table1[[#This Row],[Order Date]])</f>
        <v>21</v>
      </c>
      <c r="Y665" s="11">
        <v>42026</v>
      </c>
      <c r="Z665" s="25">
        <f>DATEDIF(Table1[[#This Row],[Order Date]],Table1[[#This Row],[Ship Date]],"D")</f>
        <v>1</v>
      </c>
      <c r="AA665" s="25">
        <v>618.13080000000002</v>
      </c>
      <c r="AB665" s="10">
        <v>10</v>
      </c>
      <c r="AC665" s="12">
        <v>1038.1400000000001</v>
      </c>
      <c r="AD665" s="10" t="str">
        <f>IF(Table1[[#This Row],[Profit]]&gt;0,"Profit","loss")</f>
        <v>Profit</v>
      </c>
      <c r="AE665" s="10" t="str">
        <f>_xlfn.CONCAT(Table1[[#This Row],[Customer Name]]," ",Table1[[#This Row],[Product Name]]," ",Table1[[#This Row],[Country]])</f>
        <v>Vicki Womble Deflect-o DuraMat Antistatic Studded Beveled Mat for Medium Pile Carpeting United States</v>
      </c>
      <c r="AF665" s="10" t="str">
        <f>LEFT(Table1[[#This Row],[Product Name]],4)</f>
        <v>Defl</v>
      </c>
    </row>
    <row r="666" spans="1:32" ht="12.75" customHeight="1" x14ac:dyDescent="0.2">
      <c r="A666" s="18">
        <v>23213</v>
      </c>
      <c r="B666" s="25">
        <v>87317</v>
      </c>
      <c r="C666" s="10" t="s">
        <v>106</v>
      </c>
      <c r="D666" s="36">
        <v>0.09</v>
      </c>
      <c r="E666" s="28">
        <v>6783.02</v>
      </c>
      <c r="F666" s="32">
        <v>24.49</v>
      </c>
      <c r="G666" s="25">
        <v>2855</v>
      </c>
      <c r="H666" s="10" t="s">
        <v>2606</v>
      </c>
      <c r="I666" s="10" t="s">
        <v>49</v>
      </c>
      <c r="J666" s="10" t="s">
        <v>114</v>
      </c>
      <c r="K666" s="10" t="s">
        <v>77</v>
      </c>
      <c r="L666" s="10" t="s">
        <v>85</v>
      </c>
      <c r="M666" s="10" t="s">
        <v>236</v>
      </c>
      <c r="N666" s="9" t="s">
        <v>1277</v>
      </c>
      <c r="O666" s="22">
        <v>0.39</v>
      </c>
      <c r="P666" s="10" t="s">
        <v>33</v>
      </c>
      <c r="Q666" s="10" t="s">
        <v>34</v>
      </c>
      <c r="R666" s="10" t="s">
        <v>35</v>
      </c>
      <c r="S666" s="10" t="s">
        <v>2607</v>
      </c>
      <c r="T666" s="25">
        <v>98198</v>
      </c>
      <c r="U666" s="11">
        <v>42073</v>
      </c>
      <c r="V666" s="25">
        <f>YEAR(Table1[[#This Row],[Order Date]])</f>
        <v>2015</v>
      </c>
      <c r="W666" s="25">
        <f>MONTH(Table1[[#This Row],[Order Date]])</f>
        <v>3</v>
      </c>
      <c r="X666" s="25">
        <f>DAY(Table1[[#This Row],[Order Date]])</f>
        <v>10</v>
      </c>
      <c r="Y666" s="11">
        <v>42077</v>
      </c>
      <c r="Z666" s="25">
        <f>DATEDIF(Table1[[#This Row],[Order Date]],Table1[[#This Row],[Ship Date]],"D")</f>
        <v>4</v>
      </c>
      <c r="AA666" s="25">
        <v>-14140.7016</v>
      </c>
      <c r="AB666" s="10">
        <v>1</v>
      </c>
      <c r="AC666" s="12">
        <v>6296</v>
      </c>
      <c r="AD666" s="10" t="str">
        <f>IF(Table1[[#This Row],[Profit]]&gt;0,"Profit","loss")</f>
        <v>loss</v>
      </c>
      <c r="AE666" s="10" t="str">
        <f>_xlfn.CONCAT(Table1[[#This Row],[Customer Name]]," ",Table1[[#This Row],[Product Name]]," ",Table1[[#This Row],[Country]])</f>
        <v>Vicki Womble Polycom ViewStation™ ISDN Videoconferencing Unit United States</v>
      </c>
      <c r="AF666" s="10" t="str">
        <f>LEFT(Table1[[#This Row],[Product Name]],4)</f>
        <v>Poly</v>
      </c>
    </row>
    <row r="667" spans="1:32" ht="12.75" customHeight="1" x14ac:dyDescent="0.2">
      <c r="A667" s="18">
        <v>18274</v>
      </c>
      <c r="B667" s="25">
        <v>87342</v>
      </c>
      <c r="C667" s="10" t="s">
        <v>106</v>
      </c>
      <c r="D667" s="36">
        <v>0.09</v>
      </c>
      <c r="E667" s="28">
        <v>107.53</v>
      </c>
      <c r="F667" s="32">
        <v>5.81</v>
      </c>
      <c r="G667" s="25">
        <v>1644</v>
      </c>
      <c r="H667" s="10" t="s">
        <v>1652</v>
      </c>
      <c r="I667" s="10" t="s">
        <v>49</v>
      </c>
      <c r="J667" s="10" t="s">
        <v>58</v>
      </c>
      <c r="K667" s="10" t="s">
        <v>41</v>
      </c>
      <c r="L667" s="10" t="s">
        <v>50</v>
      </c>
      <c r="M667" s="10" t="s">
        <v>86</v>
      </c>
      <c r="N667" s="9" t="s">
        <v>1653</v>
      </c>
      <c r="O667" s="22">
        <v>0.65</v>
      </c>
      <c r="P667" s="10" t="s">
        <v>33</v>
      </c>
      <c r="Q667" s="10" t="s">
        <v>61</v>
      </c>
      <c r="R667" s="10" t="s">
        <v>130</v>
      </c>
      <c r="S667" s="10" t="s">
        <v>1654</v>
      </c>
      <c r="T667" s="25">
        <v>77546</v>
      </c>
      <c r="U667" s="11">
        <v>42169</v>
      </c>
      <c r="V667" s="25">
        <f>YEAR(Table1[[#This Row],[Order Date]])</f>
        <v>2015</v>
      </c>
      <c r="W667" s="25">
        <f>MONTH(Table1[[#This Row],[Order Date]])</f>
        <v>6</v>
      </c>
      <c r="X667" s="25">
        <f>DAY(Table1[[#This Row],[Order Date]])</f>
        <v>14</v>
      </c>
      <c r="Y667" s="11">
        <v>42171</v>
      </c>
      <c r="Z667" s="25">
        <f>DATEDIF(Table1[[#This Row],[Order Date]],Table1[[#This Row],[Ship Date]],"D")</f>
        <v>2</v>
      </c>
      <c r="AA667" s="25">
        <v>69.545100000000005</v>
      </c>
      <c r="AB667" s="10">
        <v>1</v>
      </c>
      <c r="AC667" s="12">
        <v>100.79</v>
      </c>
      <c r="AD667" s="10" t="str">
        <f>IF(Table1[[#This Row],[Profit]]&gt;0,"Profit","loss")</f>
        <v>Profit</v>
      </c>
      <c r="AE667" s="10" t="str">
        <f>_xlfn.CONCAT(Table1[[#This Row],[Customer Name]]," ",Table1[[#This Row],[Product Name]]," ",Table1[[#This Row],[Country]])</f>
        <v>Sam Woodward Tenex Contemporary Contur Chairmats for Low and Medium Pile Carpet, Computer, 39" x 49" United States</v>
      </c>
      <c r="AF667" s="10" t="str">
        <f>LEFT(Table1[[#This Row],[Product Name]],4)</f>
        <v>Tene</v>
      </c>
    </row>
    <row r="668" spans="1:32" ht="12.75" customHeight="1" x14ac:dyDescent="0.2">
      <c r="A668" s="18">
        <v>18275</v>
      </c>
      <c r="B668" s="25">
        <v>87345</v>
      </c>
      <c r="C668" s="10" t="s">
        <v>106</v>
      </c>
      <c r="D668" s="36">
        <v>0.05</v>
      </c>
      <c r="E668" s="28">
        <v>3.98</v>
      </c>
      <c r="F668" s="32">
        <v>5.26</v>
      </c>
      <c r="G668" s="25">
        <v>1699</v>
      </c>
      <c r="H668" s="10" t="s">
        <v>1704</v>
      </c>
      <c r="I668" s="10" t="s">
        <v>49</v>
      </c>
      <c r="J668" s="10" t="s">
        <v>58</v>
      </c>
      <c r="K668" s="10" t="s">
        <v>29</v>
      </c>
      <c r="L668" s="10" t="s">
        <v>109</v>
      </c>
      <c r="M668" s="10" t="s">
        <v>59</v>
      </c>
      <c r="N668" s="9" t="s">
        <v>1705</v>
      </c>
      <c r="O668" s="22">
        <v>0.38</v>
      </c>
      <c r="P668" s="10" t="s">
        <v>33</v>
      </c>
      <c r="Q668" s="10" t="s">
        <v>53</v>
      </c>
      <c r="R668" s="10" t="s">
        <v>234</v>
      </c>
      <c r="S668" s="10" t="s">
        <v>1706</v>
      </c>
      <c r="T668" s="25">
        <v>19057</v>
      </c>
      <c r="U668" s="11">
        <v>42088</v>
      </c>
      <c r="V668" s="25">
        <f>YEAR(Table1[[#This Row],[Order Date]])</f>
        <v>2015</v>
      </c>
      <c r="W668" s="25">
        <f>MONTH(Table1[[#This Row],[Order Date]])</f>
        <v>3</v>
      </c>
      <c r="X668" s="25">
        <f>DAY(Table1[[#This Row],[Order Date]])</f>
        <v>25</v>
      </c>
      <c r="Y668" s="11">
        <v>42092</v>
      </c>
      <c r="Z668" s="25">
        <f>DATEDIF(Table1[[#This Row],[Order Date]],Table1[[#This Row],[Ship Date]],"D")</f>
        <v>4</v>
      </c>
      <c r="AA668" s="25">
        <v>-152.52449999999999</v>
      </c>
      <c r="AB668" s="10">
        <v>12</v>
      </c>
      <c r="AC668" s="12">
        <v>49.44</v>
      </c>
      <c r="AD668" s="10" t="str">
        <f>IF(Table1[[#This Row],[Profit]]&gt;0,"Profit","loss")</f>
        <v>loss</v>
      </c>
      <c r="AE668" s="10" t="str">
        <f>_xlfn.CONCAT(Table1[[#This Row],[Customer Name]]," ",Table1[[#This Row],[Product Name]]," ",Table1[[#This Row],[Country]])</f>
        <v>Joseph Hurst Ibico Presentation Index for Binding Systems United States</v>
      </c>
      <c r="AF668" s="10" t="str">
        <f>LEFT(Table1[[#This Row],[Product Name]],4)</f>
        <v>Ibic</v>
      </c>
    </row>
    <row r="669" spans="1:32" ht="12.75" customHeight="1" x14ac:dyDescent="0.2">
      <c r="A669" s="18">
        <v>18276</v>
      </c>
      <c r="B669" s="25">
        <v>87345</v>
      </c>
      <c r="C669" s="10" t="s">
        <v>106</v>
      </c>
      <c r="D669" s="36">
        <v>0.01</v>
      </c>
      <c r="E669" s="28">
        <v>6.48</v>
      </c>
      <c r="F669" s="32">
        <v>5.4</v>
      </c>
      <c r="G669" s="25">
        <v>1699</v>
      </c>
      <c r="H669" s="10" t="s">
        <v>1704</v>
      </c>
      <c r="I669" s="10" t="s">
        <v>49</v>
      </c>
      <c r="J669" s="10" t="s">
        <v>58</v>
      </c>
      <c r="K669" s="10" t="s">
        <v>29</v>
      </c>
      <c r="L669" s="10" t="s">
        <v>93</v>
      </c>
      <c r="M669" s="10" t="s">
        <v>59</v>
      </c>
      <c r="N669" s="9" t="s">
        <v>1707</v>
      </c>
      <c r="O669" s="22">
        <v>0.37</v>
      </c>
      <c r="P669" s="10" t="s">
        <v>33</v>
      </c>
      <c r="Q669" s="10" t="s">
        <v>53</v>
      </c>
      <c r="R669" s="10" t="s">
        <v>234</v>
      </c>
      <c r="S669" s="10" t="s">
        <v>1706</v>
      </c>
      <c r="T669" s="25">
        <v>19057</v>
      </c>
      <c r="U669" s="11">
        <v>42088</v>
      </c>
      <c r="V669" s="25">
        <f>YEAR(Table1[[#This Row],[Order Date]])</f>
        <v>2015</v>
      </c>
      <c r="W669" s="25">
        <f>MONTH(Table1[[#This Row],[Order Date]])</f>
        <v>3</v>
      </c>
      <c r="X669" s="25">
        <f>DAY(Table1[[#This Row],[Order Date]])</f>
        <v>25</v>
      </c>
      <c r="Y669" s="11">
        <v>42088</v>
      </c>
      <c r="Z669" s="25">
        <f>DATEDIF(Table1[[#This Row],[Order Date]],Table1[[#This Row],[Ship Date]],"D")</f>
        <v>0</v>
      </c>
      <c r="AA669" s="25">
        <v>-18.850000000000001</v>
      </c>
      <c r="AB669" s="10">
        <v>2</v>
      </c>
      <c r="AC669" s="12">
        <v>14.29</v>
      </c>
      <c r="AD669" s="10" t="str">
        <f>IF(Table1[[#This Row],[Profit]]&gt;0,"Profit","loss")</f>
        <v>loss</v>
      </c>
      <c r="AE669" s="10" t="str">
        <f>_xlfn.CONCAT(Table1[[#This Row],[Customer Name]]," ",Table1[[#This Row],[Product Name]]," ",Table1[[#This Row],[Country]])</f>
        <v>Joseph Hurst Xerox 207 United States</v>
      </c>
      <c r="AF669" s="10" t="str">
        <f>LEFT(Table1[[#This Row],[Product Name]],4)</f>
        <v>Xero</v>
      </c>
    </row>
    <row r="670" spans="1:32" ht="12.75" customHeight="1" x14ac:dyDescent="0.2">
      <c r="A670" s="18">
        <v>18278</v>
      </c>
      <c r="B670" s="25">
        <v>87347</v>
      </c>
      <c r="C670" s="10" t="s">
        <v>56</v>
      </c>
      <c r="D670" s="36">
        <v>0.05</v>
      </c>
      <c r="E670" s="28">
        <v>328.14</v>
      </c>
      <c r="F670" s="32">
        <v>91.05</v>
      </c>
      <c r="G670" s="25">
        <v>366</v>
      </c>
      <c r="H670" s="10" t="s">
        <v>467</v>
      </c>
      <c r="I670" s="10" t="s">
        <v>39</v>
      </c>
      <c r="J670" s="10" t="s">
        <v>58</v>
      </c>
      <c r="K670" s="10" t="s">
        <v>29</v>
      </c>
      <c r="L670" s="10" t="s">
        <v>257</v>
      </c>
      <c r="M670" s="10" t="s">
        <v>43</v>
      </c>
      <c r="N670" s="9" t="s">
        <v>468</v>
      </c>
      <c r="O670" s="22">
        <v>0.56999999999999995</v>
      </c>
      <c r="P670" s="10" t="s">
        <v>33</v>
      </c>
      <c r="Q670" s="10" t="s">
        <v>53</v>
      </c>
      <c r="R670" s="10" t="s">
        <v>469</v>
      </c>
      <c r="S670" s="10" t="s">
        <v>470</v>
      </c>
      <c r="T670" s="25">
        <v>2910</v>
      </c>
      <c r="U670" s="11">
        <v>42021</v>
      </c>
      <c r="V670" s="25">
        <f>YEAR(Table1[[#This Row],[Order Date]])</f>
        <v>2015</v>
      </c>
      <c r="W670" s="25">
        <f>MONTH(Table1[[#This Row],[Order Date]])</f>
        <v>1</v>
      </c>
      <c r="X670" s="25">
        <f>DAY(Table1[[#This Row],[Order Date]])</f>
        <v>17</v>
      </c>
      <c r="Y670" s="11">
        <v>42023</v>
      </c>
      <c r="Z670" s="25">
        <f>DATEDIF(Table1[[#This Row],[Order Date]],Table1[[#This Row],[Ship Date]],"D")</f>
        <v>2</v>
      </c>
      <c r="AA670" s="25">
        <v>411.5172</v>
      </c>
      <c r="AB670" s="10">
        <v>6</v>
      </c>
      <c r="AC670" s="12">
        <v>1967.98</v>
      </c>
      <c r="AD670" s="10" t="str">
        <f>IF(Table1[[#This Row],[Profit]]&gt;0,"Profit","loss")</f>
        <v>Profit</v>
      </c>
      <c r="AE670" s="10" t="str">
        <f>_xlfn.CONCAT(Table1[[#This Row],[Customer Name]]," ",Table1[[#This Row],[Product Name]]," ",Table1[[#This Row],[Country]])</f>
        <v>Patrick Rosenthal Sanyo Counter Height Refrigerator with Crisper, 3.6 Cubic Foot, Stainless Steel/Black United States</v>
      </c>
      <c r="AF670" s="10" t="str">
        <f>LEFT(Table1[[#This Row],[Product Name]],4)</f>
        <v>Sany</v>
      </c>
    </row>
    <row r="671" spans="1:32" ht="12.75" customHeight="1" x14ac:dyDescent="0.2">
      <c r="A671" s="18">
        <v>21958</v>
      </c>
      <c r="B671" s="25">
        <v>87356</v>
      </c>
      <c r="C671" s="10" t="s">
        <v>25</v>
      </c>
      <c r="D671" s="36">
        <v>0.01</v>
      </c>
      <c r="E671" s="28">
        <v>20.98</v>
      </c>
      <c r="F671" s="32">
        <v>53.03</v>
      </c>
      <c r="G671" s="25">
        <v>508</v>
      </c>
      <c r="H671" s="10" t="s">
        <v>616</v>
      </c>
      <c r="I671" s="10" t="s">
        <v>39</v>
      </c>
      <c r="J671" s="10" t="s">
        <v>28</v>
      </c>
      <c r="K671" s="10" t="s">
        <v>29</v>
      </c>
      <c r="L671" s="10" t="s">
        <v>141</v>
      </c>
      <c r="M671" s="10" t="s">
        <v>43</v>
      </c>
      <c r="N671" s="9" t="s">
        <v>617</v>
      </c>
      <c r="O671" s="22">
        <v>0.78</v>
      </c>
      <c r="P671" s="10" t="s">
        <v>33</v>
      </c>
      <c r="Q671" s="10" t="s">
        <v>136</v>
      </c>
      <c r="R671" s="10" t="s">
        <v>613</v>
      </c>
      <c r="S671" s="10" t="s">
        <v>618</v>
      </c>
      <c r="T671" s="25">
        <v>41011</v>
      </c>
      <c r="U671" s="11">
        <v>42058</v>
      </c>
      <c r="V671" s="25">
        <f>YEAR(Table1[[#This Row],[Order Date]])</f>
        <v>2015</v>
      </c>
      <c r="W671" s="25">
        <f>MONTH(Table1[[#This Row],[Order Date]])</f>
        <v>2</v>
      </c>
      <c r="X671" s="25">
        <f>DAY(Table1[[#This Row],[Order Date]])</f>
        <v>23</v>
      </c>
      <c r="Y671" s="11">
        <v>42058</v>
      </c>
      <c r="Z671" s="25">
        <f>DATEDIF(Table1[[#This Row],[Order Date]],Table1[[#This Row],[Ship Date]],"D")</f>
        <v>0</v>
      </c>
      <c r="AA671" s="25">
        <v>-282.08179999999999</v>
      </c>
      <c r="AB671" s="10">
        <v>5</v>
      </c>
      <c r="AC671" s="12">
        <v>123</v>
      </c>
      <c r="AD671" s="10" t="str">
        <f>IF(Table1[[#This Row],[Profit]]&gt;0,"Profit","loss")</f>
        <v>loss</v>
      </c>
      <c r="AE671" s="10" t="str">
        <f>_xlfn.CONCAT(Table1[[#This Row],[Customer Name]]," ",Table1[[#This Row],[Product Name]]," ",Table1[[#This Row],[Country]])</f>
        <v>Cameron Owens Tennsco Lockers, Gray United States</v>
      </c>
      <c r="AF671" s="10" t="str">
        <f>LEFT(Table1[[#This Row],[Product Name]],4)</f>
        <v>Tenn</v>
      </c>
    </row>
    <row r="672" spans="1:32" ht="12.75" customHeight="1" x14ac:dyDescent="0.2">
      <c r="A672" s="18">
        <v>18303</v>
      </c>
      <c r="B672" s="25">
        <v>87357</v>
      </c>
      <c r="C672" s="10" t="s">
        <v>47</v>
      </c>
      <c r="D672" s="36">
        <v>0.01</v>
      </c>
      <c r="E672" s="28">
        <v>55.98</v>
      </c>
      <c r="F672" s="32">
        <v>4.8600000000000003</v>
      </c>
      <c r="G672" s="25">
        <v>507</v>
      </c>
      <c r="H672" s="10" t="s">
        <v>611</v>
      </c>
      <c r="I672" s="10" t="s">
        <v>27</v>
      </c>
      <c r="J672" s="10" t="s">
        <v>28</v>
      </c>
      <c r="K672" s="10" t="s">
        <v>29</v>
      </c>
      <c r="L672" s="10" t="s">
        <v>93</v>
      </c>
      <c r="M672" s="10" t="s">
        <v>59</v>
      </c>
      <c r="N672" s="9" t="s">
        <v>612</v>
      </c>
      <c r="O672" s="22">
        <v>0.36</v>
      </c>
      <c r="P672" s="10" t="s">
        <v>33</v>
      </c>
      <c r="Q672" s="10" t="s">
        <v>136</v>
      </c>
      <c r="R672" s="10" t="s">
        <v>613</v>
      </c>
      <c r="S672" s="10" t="s">
        <v>614</v>
      </c>
      <c r="T672" s="25">
        <v>42104</v>
      </c>
      <c r="U672" s="11">
        <v>42112</v>
      </c>
      <c r="V672" s="25">
        <f>YEAR(Table1[[#This Row],[Order Date]])</f>
        <v>2015</v>
      </c>
      <c r="W672" s="25">
        <f>MONTH(Table1[[#This Row],[Order Date]])</f>
        <v>4</v>
      </c>
      <c r="X672" s="25">
        <f>DAY(Table1[[#This Row],[Order Date]])</f>
        <v>18</v>
      </c>
      <c r="Y672" s="11">
        <v>42114</v>
      </c>
      <c r="Z672" s="25">
        <f>DATEDIF(Table1[[#This Row],[Order Date]],Table1[[#This Row],[Ship Date]],"D")</f>
        <v>2</v>
      </c>
      <c r="AA672" s="25">
        <v>32.940899999999999</v>
      </c>
      <c r="AB672" s="10">
        <v>11</v>
      </c>
      <c r="AC672" s="12">
        <v>646.97</v>
      </c>
      <c r="AD672" s="10" t="str">
        <f>IF(Table1[[#This Row],[Profit]]&gt;0,"Profit","loss")</f>
        <v>Profit</v>
      </c>
      <c r="AE672" s="10" t="str">
        <f>_xlfn.CONCAT(Table1[[#This Row],[Customer Name]]," ",Table1[[#This Row],[Product Name]]," ",Table1[[#This Row],[Country]])</f>
        <v>Carol Saunders Xerox 1908 United States</v>
      </c>
      <c r="AF672" s="10" t="str">
        <f>LEFT(Table1[[#This Row],[Product Name]],4)</f>
        <v>Xero</v>
      </c>
    </row>
    <row r="673" spans="1:32" ht="12.75" customHeight="1" x14ac:dyDescent="0.2">
      <c r="A673" s="18">
        <v>18304</v>
      </c>
      <c r="B673" s="25">
        <v>87357</v>
      </c>
      <c r="C673" s="10" t="s">
        <v>47</v>
      </c>
      <c r="D673" s="36">
        <v>0.04</v>
      </c>
      <c r="E673" s="28">
        <v>65.989999999999995</v>
      </c>
      <c r="F673" s="32">
        <v>8.99</v>
      </c>
      <c r="G673" s="25">
        <v>507</v>
      </c>
      <c r="H673" s="10" t="s">
        <v>611</v>
      </c>
      <c r="I673" s="10" t="s">
        <v>49</v>
      </c>
      <c r="J673" s="10" t="s">
        <v>28</v>
      </c>
      <c r="K673" s="10" t="s">
        <v>77</v>
      </c>
      <c r="L673" s="10" t="s">
        <v>78</v>
      </c>
      <c r="M673" s="10" t="s">
        <v>59</v>
      </c>
      <c r="N673" s="9" t="s">
        <v>615</v>
      </c>
      <c r="O673" s="22">
        <v>0.56000000000000005</v>
      </c>
      <c r="P673" s="10" t="s">
        <v>33</v>
      </c>
      <c r="Q673" s="10" t="s">
        <v>136</v>
      </c>
      <c r="R673" s="10" t="s">
        <v>613</v>
      </c>
      <c r="S673" s="10" t="s">
        <v>614</v>
      </c>
      <c r="T673" s="25">
        <v>42104</v>
      </c>
      <c r="U673" s="11">
        <v>42112</v>
      </c>
      <c r="V673" s="25">
        <f>YEAR(Table1[[#This Row],[Order Date]])</f>
        <v>2015</v>
      </c>
      <c r="W673" s="25">
        <f>MONTH(Table1[[#This Row],[Order Date]])</f>
        <v>4</v>
      </c>
      <c r="X673" s="25">
        <f>DAY(Table1[[#This Row],[Order Date]])</f>
        <v>18</v>
      </c>
      <c r="Y673" s="11">
        <v>42113</v>
      </c>
      <c r="Z673" s="25">
        <f>DATEDIF(Table1[[#This Row],[Order Date]],Table1[[#This Row],[Ship Date]],"D")</f>
        <v>1</v>
      </c>
      <c r="AA673" s="25">
        <v>131.334</v>
      </c>
      <c r="AB673" s="10">
        <v>17</v>
      </c>
      <c r="AC673" s="12">
        <v>946.29</v>
      </c>
      <c r="AD673" s="10" t="str">
        <f>IF(Table1[[#This Row],[Profit]]&gt;0,"Profit","loss")</f>
        <v>Profit</v>
      </c>
      <c r="AE673" s="10" t="str">
        <f>_xlfn.CONCAT(Table1[[#This Row],[Customer Name]]," ",Table1[[#This Row],[Product Name]]," ",Table1[[#This Row],[Country]])</f>
        <v>Carol Saunders Talkabout T8367 United States</v>
      </c>
      <c r="AF673" s="10" t="str">
        <f>LEFT(Table1[[#This Row],[Product Name]],4)</f>
        <v>Talk</v>
      </c>
    </row>
    <row r="674" spans="1:32" ht="12.75" customHeight="1" x14ac:dyDescent="0.2">
      <c r="A674" s="18">
        <v>18305</v>
      </c>
      <c r="B674" s="25">
        <v>87357</v>
      </c>
      <c r="C674" s="10" t="s">
        <v>47</v>
      </c>
      <c r="D674" s="36">
        <v>0.01</v>
      </c>
      <c r="E674" s="28">
        <v>128.24</v>
      </c>
      <c r="F674" s="32">
        <v>12.65</v>
      </c>
      <c r="G674" s="25">
        <v>508</v>
      </c>
      <c r="H674" s="10" t="s">
        <v>616</v>
      </c>
      <c r="I674" s="10" t="s">
        <v>49</v>
      </c>
      <c r="J674" s="10" t="s">
        <v>28</v>
      </c>
      <c r="K674" s="10" t="s">
        <v>41</v>
      </c>
      <c r="L674" s="10" t="s">
        <v>42</v>
      </c>
      <c r="M674" s="10" t="s">
        <v>86</v>
      </c>
      <c r="N674" s="9" t="s">
        <v>619</v>
      </c>
      <c r="O674" s="25">
        <f ca="1">IF(O674="",0,O674)</f>
        <v>0</v>
      </c>
      <c r="P674" s="10" t="s">
        <v>33</v>
      </c>
      <c r="Q674" s="10" t="s">
        <v>136</v>
      </c>
      <c r="R674" s="10" t="s">
        <v>613</v>
      </c>
      <c r="S674" s="10" t="s">
        <v>618</v>
      </c>
      <c r="T674" s="25">
        <v>41011</v>
      </c>
      <c r="U674" s="11">
        <v>42112</v>
      </c>
      <c r="V674" s="25">
        <f>YEAR(Table1[[#This Row],[Order Date]])</f>
        <v>2015</v>
      </c>
      <c r="W674" s="25">
        <f>MONTH(Table1[[#This Row],[Order Date]])</f>
        <v>4</v>
      </c>
      <c r="X674" s="25">
        <f>DAY(Table1[[#This Row],[Order Date]])</f>
        <v>18</v>
      </c>
      <c r="Y674" s="11">
        <v>42115</v>
      </c>
      <c r="Z674" s="25">
        <f>DATEDIF(Table1[[#This Row],[Order Date]],Table1[[#This Row],[Ship Date]],"D")</f>
        <v>3</v>
      </c>
      <c r="AA674" s="25">
        <v>140.1354</v>
      </c>
      <c r="AB674" s="10">
        <v>4</v>
      </c>
      <c r="AC674" s="12">
        <v>554.08000000000004</v>
      </c>
      <c r="AD674" s="10" t="str">
        <f>IF(Table1[[#This Row],[Profit]]&gt;0,"Profit","loss")</f>
        <v>Profit</v>
      </c>
      <c r="AE674" s="10" t="str">
        <f>_xlfn.CONCAT(Table1[[#This Row],[Customer Name]]," ",Table1[[#This Row],[Product Name]]," ",Table1[[#This Row],[Country]])</f>
        <v>Cameron Owens SAFCO Folding Chair Trolley United States</v>
      </c>
      <c r="AF674" s="10" t="str">
        <f>LEFT(Table1[[#This Row],[Product Name]],4)</f>
        <v>SAFC</v>
      </c>
    </row>
    <row r="675" spans="1:32" ht="12.75" customHeight="1" x14ac:dyDescent="0.2">
      <c r="A675" s="18">
        <v>23639</v>
      </c>
      <c r="B675" s="25">
        <v>87364</v>
      </c>
      <c r="C675" s="10" t="s">
        <v>37</v>
      </c>
      <c r="D675" s="36">
        <v>0</v>
      </c>
      <c r="E675" s="28">
        <v>8.09</v>
      </c>
      <c r="F675" s="32">
        <v>7.96</v>
      </c>
      <c r="G675" s="25">
        <v>84</v>
      </c>
      <c r="H675" s="10" t="s">
        <v>156</v>
      </c>
      <c r="I675" s="10" t="s">
        <v>49</v>
      </c>
      <c r="J675" s="10" t="s">
        <v>114</v>
      </c>
      <c r="K675" s="10" t="s">
        <v>41</v>
      </c>
      <c r="L675" s="10" t="s">
        <v>50</v>
      </c>
      <c r="M675" s="10" t="s">
        <v>59</v>
      </c>
      <c r="N675" s="9" t="s">
        <v>157</v>
      </c>
      <c r="O675" s="22">
        <v>0.49</v>
      </c>
      <c r="P675" s="10" t="s">
        <v>33</v>
      </c>
      <c r="Q675" s="10" t="s">
        <v>53</v>
      </c>
      <c r="R675" s="10" t="s">
        <v>154</v>
      </c>
      <c r="S675" s="10" t="s">
        <v>158</v>
      </c>
      <c r="T675" s="25">
        <v>45231</v>
      </c>
      <c r="U675" s="11">
        <v>42037</v>
      </c>
      <c r="V675" s="25">
        <f>YEAR(Table1[[#This Row],[Order Date]])</f>
        <v>2015</v>
      </c>
      <c r="W675" s="25">
        <f>MONTH(Table1[[#This Row],[Order Date]])</f>
        <v>2</v>
      </c>
      <c r="X675" s="25">
        <f>DAY(Table1[[#This Row],[Order Date]])</f>
        <v>2</v>
      </c>
      <c r="Y675" s="11">
        <v>42038</v>
      </c>
      <c r="Z675" s="25">
        <f>DATEDIF(Table1[[#This Row],[Order Date]],Table1[[#This Row],[Ship Date]],"D")</f>
        <v>1</v>
      </c>
      <c r="AA675" s="25">
        <v>-144.56</v>
      </c>
      <c r="AB675" s="10">
        <v>11</v>
      </c>
      <c r="AC675" s="12">
        <v>90.98</v>
      </c>
      <c r="AD675" s="10" t="str">
        <f>IF(Table1[[#This Row],[Profit]]&gt;0,"Profit","loss")</f>
        <v>loss</v>
      </c>
      <c r="AE675" s="10" t="str">
        <f>_xlfn.CONCAT(Table1[[#This Row],[Customer Name]]," ",Table1[[#This Row],[Product Name]]," ",Table1[[#This Row],[Country]])</f>
        <v>Helen Stein 6" Cubicle Wall Clock, Black United States</v>
      </c>
      <c r="AF675" s="10" t="str">
        <f>LEFT(Table1[[#This Row],[Product Name]],4)</f>
        <v>6" C</v>
      </c>
    </row>
    <row r="676" spans="1:32" ht="12.75" customHeight="1" x14ac:dyDescent="0.2">
      <c r="A676" s="18">
        <v>18281</v>
      </c>
      <c r="B676" s="25">
        <v>87365</v>
      </c>
      <c r="C676" s="10" t="s">
        <v>25</v>
      </c>
      <c r="D676" s="36">
        <v>0.04</v>
      </c>
      <c r="E676" s="28">
        <v>296.18</v>
      </c>
      <c r="F676" s="32">
        <v>54.12</v>
      </c>
      <c r="G676" s="25">
        <v>83</v>
      </c>
      <c r="H676" s="10" t="s">
        <v>151</v>
      </c>
      <c r="I676" s="10" t="s">
        <v>39</v>
      </c>
      <c r="J676" s="10" t="s">
        <v>28</v>
      </c>
      <c r="K676" s="10" t="s">
        <v>41</v>
      </c>
      <c r="L676" s="10" t="s">
        <v>152</v>
      </c>
      <c r="M676" s="10" t="s">
        <v>121</v>
      </c>
      <c r="N676" s="9" t="s">
        <v>153</v>
      </c>
      <c r="O676" s="22">
        <v>0.76</v>
      </c>
      <c r="P676" s="10" t="s">
        <v>33</v>
      </c>
      <c r="Q676" s="10" t="s">
        <v>53</v>
      </c>
      <c r="R676" s="10" t="s">
        <v>154</v>
      </c>
      <c r="S676" s="10" t="s">
        <v>155</v>
      </c>
      <c r="T676" s="25">
        <v>44708</v>
      </c>
      <c r="U676" s="11">
        <v>42078</v>
      </c>
      <c r="V676" s="25">
        <f>YEAR(Table1[[#This Row],[Order Date]])</f>
        <v>2015</v>
      </c>
      <c r="W676" s="25">
        <f>MONTH(Table1[[#This Row],[Order Date]])</f>
        <v>3</v>
      </c>
      <c r="X676" s="25">
        <f>DAY(Table1[[#This Row],[Order Date]])</f>
        <v>15</v>
      </c>
      <c r="Y676" s="11">
        <v>42078</v>
      </c>
      <c r="Z676" s="25">
        <f>DATEDIF(Table1[[#This Row],[Order Date]],Table1[[#This Row],[Ship Date]],"D")</f>
        <v>0</v>
      </c>
      <c r="AA676" s="25">
        <v>-715.7782060000003</v>
      </c>
      <c r="AB676" s="10">
        <v>6</v>
      </c>
      <c r="AC676" s="12">
        <v>1821.89</v>
      </c>
      <c r="AD676" s="10" t="str">
        <f>IF(Table1[[#This Row],[Profit]]&gt;0,"Profit","loss")</f>
        <v>loss</v>
      </c>
      <c r="AE676" s="10" t="str">
        <f>_xlfn.CONCAT(Table1[[#This Row],[Customer Name]]," ",Table1[[#This Row],[Product Name]]," ",Table1[[#This Row],[Country]])</f>
        <v>Edgar Stone Hon 94000 Series Round Tables United States</v>
      </c>
      <c r="AF676" s="10" t="str">
        <f>LEFT(Table1[[#This Row],[Product Name]],4)</f>
        <v xml:space="preserve">Hon </v>
      </c>
    </row>
    <row r="677" spans="1:32" ht="12.75" customHeight="1" x14ac:dyDescent="0.2">
      <c r="A677" s="18">
        <v>23880</v>
      </c>
      <c r="B677" s="25">
        <v>87366</v>
      </c>
      <c r="C677" s="10" t="s">
        <v>25</v>
      </c>
      <c r="D677" s="36">
        <v>0.08</v>
      </c>
      <c r="E677" s="28">
        <v>896.99</v>
      </c>
      <c r="F677" s="32">
        <v>19.989999999999998</v>
      </c>
      <c r="G677" s="25">
        <v>84</v>
      </c>
      <c r="H677" s="10" t="s">
        <v>156</v>
      </c>
      <c r="I677" s="10" t="s">
        <v>49</v>
      </c>
      <c r="J677" s="10" t="s">
        <v>28</v>
      </c>
      <c r="K677" s="10" t="s">
        <v>29</v>
      </c>
      <c r="L677" s="10" t="s">
        <v>109</v>
      </c>
      <c r="M677" s="10" t="s">
        <v>59</v>
      </c>
      <c r="N677" s="9" t="s">
        <v>159</v>
      </c>
      <c r="O677" s="22">
        <v>0.38</v>
      </c>
      <c r="P677" s="10" t="s">
        <v>33</v>
      </c>
      <c r="Q677" s="10" t="s">
        <v>53</v>
      </c>
      <c r="R677" s="10" t="s">
        <v>154</v>
      </c>
      <c r="S677" s="10" t="s">
        <v>158</v>
      </c>
      <c r="T677" s="25">
        <v>45231</v>
      </c>
      <c r="U677" s="11">
        <v>42093</v>
      </c>
      <c r="V677" s="25">
        <f>YEAR(Table1[[#This Row],[Order Date]])</f>
        <v>2015</v>
      </c>
      <c r="W677" s="25">
        <f>MONTH(Table1[[#This Row],[Order Date]])</f>
        <v>3</v>
      </c>
      <c r="X677" s="25">
        <f>DAY(Table1[[#This Row],[Order Date]])</f>
        <v>30</v>
      </c>
      <c r="Y677" s="11">
        <v>42096</v>
      </c>
      <c r="Z677" s="25">
        <f>DATEDIF(Table1[[#This Row],[Order Date]],Table1[[#This Row],[Ship Date]],"D")</f>
        <v>3</v>
      </c>
      <c r="AA677" s="25">
        <v>7402.32</v>
      </c>
      <c r="AB677" s="10">
        <v>13</v>
      </c>
      <c r="AC677" s="12">
        <v>10728</v>
      </c>
      <c r="AD677" s="10" t="str">
        <f>IF(Table1[[#This Row],[Profit]]&gt;0,"Profit","loss")</f>
        <v>Profit</v>
      </c>
      <c r="AE677" s="10" t="str">
        <f>_xlfn.CONCAT(Table1[[#This Row],[Customer Name]]," ",Table1[[#This Row],[Product Name]]," ",Table1[[#This Row],[Country]])</f>
        <v>Helen Stein GBC DocuBind TL300 Electric Binding System United States</v>
      </c>
      <c r="AF677" s="10" t="str">
        <f>LEFT(Table1[[#This Row],[Product Name]],4)</f>
        <v xml:space="preserve">GBC </v>
      </c>
    </row>
    <row r="678" spans="1:32" ht="12.75" customHeight="1" x14ac:dyDescent="0.2">
      <c r="A678" s="18">
        <v>23151</v>
      </c>
      <c r="B678" s="25">
        <v>87374</v>
      </c>
      <c r="C678" s="10" t="s">
        <v>37</v>
      </c>
      <c r="D678" s="36">
        <v>0.06</v>
      </c>
      <c r="E678" s="28">
        <v>70.89</v>
      </c>
      <c r="F678" s="32">
        <v>89.3</v>
      </c>
      <c r="G678" s="25">
        <v>2903</v>
      </c>
      <c r="H678" s="10" t="s">
        <v>2652</v>
      </c>
      <c r="I678" s="10" t="s">
        <v>39</v>
      </c>
      <c r="J678" s="10" t="s">
        <v>58</v>
      </c>
      <c r="K678" s="10" t="s">
        <v>41</v>
      </c>
      <c r="L678" s="10" t="s">
        <v>152</v>
      </c>
      <c r="M678" s="10" t="s">
        <v>121</v>
      </c>
      <c r="N678" s="9" t="s">
        <v>2653</v>
      </c>
      <c r="O678" s="22">
        <v>0.72</v>
      </c>
      <c r="P678" s="10" t="s">
        <v>33</v>
      </c>
      <c r="Q678" s="10" t="s">
        <v>53</v>
      </c>
      <c r="R678" s="10" t="s">
        <v>154</v>
      </c>
      <c r="S678" s="10" t="s">
        <v>2654</v>
      </c>
      <c r="T678" s="25">
        <v>43068</v>
      </c>
      <c r="U678" s="11">
        <v>42180</v>
      </c>
      <c r="V678" s="25">
        <f>YEAR(Table1[[#This Row],[Order Date]])</f>
        <v>2015</v>
      </c>
      <c r="W678" s="25">
        <f>MONTH(Table1[[#This Row],[Order Date]])</f>
        <v>6</v>
      </c>
      <c r="X678" s="25">
        <f>DAY(Table1[[#This Row],[Order Date]])</f>
        <v>25</v>
      </c>
      <c r="Y678" s="11">
        <v>42180</v>
      </c>
      <c r="Z678" s="25">
        <f>DATEDIF(Table1[[#This Row],[Order Date]],Table1[[#This Row],[Ship Date]],"D")</f>
        <v>0</v>
      </c>
      <c r="AA678" s="25">
        <v>65.077020000000005</v>
      </c>
      <c r="AB678" s="10">
        <v>6</v>
      </c>
      <c r="AC678" s="12">
        <v>364.26</v>
      </c>
      <c r="AD678" s="10" t="str">
        <f>IF(Table1[[#This Row],[Profit]]&gt;0,"Profit","loss")</f>
        <v>Profit</v>
      </c>
      <c r="AE678" s="10" t="str">
        <f>_xlfn.CONCAT(Table1[[#This Row],[Customer Name]]," ",Table1[[#This Row],[Product Name]]," ",Table1[[#This Row],[Country]])</f>
        <v>Frances Powers KI Conference Tables United States</v>
      </c>
      <c r="AF678" s="10" t="str">
        <f>LEFT(Table1[[#This Row],[Product Name]],4)</f>
        <v>KI C</v>
      </c>
    </row>
    <row r="679" spans="1:32" ht="12.75" customHeight="1" x14ac:dyDescent="0.2">
      <c r="A679" s="18">
        <v>18284</v>
      </c>
      <c r="B679" s="25">
        <v>87378</v>
      </c>
      <c r="C679" s="10" t="s">
        <v>37</v>
      </c>
      <c r="D679" s="36">
        <v>0.09</v>
      </c>
      <c r="E679" s="28">
        <v>5.78</v>
      </c>
      <c r="F679" s="32">
        <v>5.67</v>
      </c>
      <c r="G679" s="25">
        <v>1882</v>
      </c>
      <c r="H679" s="10" t="s">
        <v>1845</v>
      </c>
      <c r="I679" s="10" t="s">
        <v>49</v>
      </c>
      <c r="J679" s="10" t="s">
        <v>40</v>
      </c>
      <c r="K679" s="10" t="s">
        <v>29</v>
      </c>
      <c r="L679" s="10" t="s">
        <v>93</v>
      </c>
      <c r="M679" s="10" t="s">
        <v>59</v>
      </c>
      <c r="N679" s="9" t="s">
        <v>636</v>
      </c>
      <c r="O679" s="22">
        <v>0.36</v>
      </c>
      <c r="P679" s="10" t="s">
        <v>33</v>
      </c>
      <c r="Q679" s="10" t="s">
        <v>53</v>
      </c>
      <c r="R679" s="10" t="s">
        <v>54</v>
      </c>
      <c r="S679" s="10" t="s">
        <v>1846</v>
      </c>
      <c r="T679" s="25">
        <v>7036</v>
      </c>
      <c r="U679" s="11">
        <v>42064</v>
      </c>
      <c r="V679" s="25">
        <f>YEAR(Table1[[#This Row],[Order Date]])</f>
        <v>2015</v>
      </c>
      <c r="W679" s="25">
        <f>MONTH(Table1[[#This Row],[Order Date]])</f>
        <v>3</v>
      </c>
      <c r="X679" s="25">
        <f>DAY(Table1[[#This Row],[Order Date]])</f>
        <v>1</v>
      </c>
      <c r="Y679" s="11">
        <v>42066</v>
      </c>
      <c r="Z679" s="25">
        <f>DATEDIF(Table1[[#This Row],[Order Date]],Table1[[#This Row],[Ship Date]],"D")</f>
        <v>2</v>
      </c>
      <c r="AA679" s="25">
        <v>-7.96</v>
      </c>
      <c r="AB679" s="10">
        <v>1</v>
      </c>
      <c r="AC679" s="12">
        <v>11.35</v>
      </c>
      <c r="AD679" s="10" t="str">
        <f>IF(Table1[[#This Row],[Profit]]&gt;0,"Profit","loss")</f>
        <v>loss</v>
      </c>
      <c r="AE679" s="10" t="str">
        <f>_xlfn.CONCAT(Table1[[#This Row],[Customer Name]]," ",Table1[[#This Row],[Product Name]]," ",Table1[[#This Row],[Country]])</f>
        <v>Anita Kent Xerox 1978 United States</v>
      </c>
      <c r="AF679" s="10" t="str">
        <f>LEFT(Table1[[#This Row],[Product Name]],4)</f>
        <v>Xero</v>
      </c>
    </row>
    <row r="680" spans="1:32" ht="12.75" customHeight="1" x14ac:dyDescent="0.2">
      <c r="A680" s="18">
        <v>18283</v>
      </c>
      <c r="B680" s="25">
        <v>87378</v>
      </c>
      <c r="C680" s="10" t="s">
        <v>37</v>
      </c>
      <c r="D680" s="36">
        <v>0.05</v>
      </c>
      <c r="E680" s="28">
        <v>535.64</v>
      </c>
      <c r="F680" s="32">
        <v>14.7</v>
      </c>
      <c r="G680" s="25">
        <v>1885</v>
      </c>
      <c r="H680" s="10" t="s">
        <v>1847</v>
      </c>
      <c r="I680" s="10" t="s">
        <v>39</v>
      </c>
      <c r="J680" s="10" t="s">
        <v>40</v>
      </c>
      <c r="K680" s="10" t="s">
        <v>77</v>
      </c>
      <c r="L680" s="10" t="s">
        <v>85</v>
      </c>
      <c r="M680" s="10" t="s">
        <v>43</v>
      </c>
      <c r="N680" s="9" t="s">
        <v>1848</v>
      </c>
      <c r="O680" s="22">
        <v>0.59</v>
      </c>
      <c r="P680" s="10" t="s">
        <v>33</v>
      </c>
      <c r="Q680" s="10" t="s">
        <v>53</v>
      </c>
      <c r="R680" s="10" t="s">
        <v>469</v>
      </c>
      <c r="S680" s="10" t="s">
        <v>1849</v>
      </c>
      <c r="T680" s="25">
        <v>2806</v>
      </c>
      <c r="U680" s="11">
        <v>42064</v>
      </c>
      <c r="V680" s="25">
        <f>YEAR(Table1[[#This Row],[Order Date]])</f>
        <v>2015</v>
      </c>
      <c r="W680" s="25">
        <f>MONTH(Table1[[#This Row],[Order Date]])</f>
        <v>3</v>
      </c>
      <c r="X680" s="25">
        <f>DAY(Table1[[#This Row],[Order Date]])</f>
        <v>1</v>
      </c>
      <c r="Y680" s="11">
        <v>42066</v>
      </c>
      <c r="Z680" s="25">
        <f>DATEDIF(Table1[[#This Row],[Order Date]],Table1[[#This Row],[Ship Date]],"D")</f>
        <v>2</v>
      </c>
      <c r="AA680" s="25">
        <v>4407.4399999999996</v>
      </c>
      <c r="AB680" s="10">
        <v>15</v>
      </c>
      <c r="AC680" s="12">
        <v>7029.1</v>
      </c>
      <c r="AD680" s="10" t="str">
        <f>IF(Table1[[#This Row],[Profit]]&gt;0,"Profit","loss")</f>
        <v>Profit</v>
      </c>
      <c r="AE680" s="10" t="str">
        <f>_xlfn.CONCAT(Table1[[#This Row],[Customer Name]]," ",Table1[[#This Row],[Product Name]]," ",Table1[[#This Row],[Country]])</f>
        <v>Jacob Hirsch Epson LQ-870 Dot Matrix Printer United States</v>
      </c>
      <c r="AF680" s="10" t="str">
        <f>LEFT(Table1[[#This Row],[Product Name]],4)</f>
        <v>Epso</v>
      </c>
    </row>
    <row r="681" spans="1:32" ht="12.75" customHeight="1" x14ac:dyDescent="0.2">
      <c r="A681" s="18">
        <v>19859</v>
      </c>
      <c r="B681" s="25">
        <v>87382</v>
      </c>
      <c r="C681" s="10" t="s">
        <v>106</v>
      </c>
      <c r="D681" s="36">
        <v>0.05</v>
      </c>
      <c r="E681" s="28">
        <v>5.74</v>
      </c>
      <c r="F681" s="32">
        <v>5.3</v>
      </c>
      <c r="G681" s="25">
        <v>2601</v>
      </c>
      <c r="H681" s="10" t="s">
        <v>2422</v>
      </c>
      <c r="I681" s="10" t="s">
        <v>49</v>
      </c>
      <c r="J681" s="10" t="s">
        <v>28</v>
      </c>
      <c r="K681" s="10" t="s">
        <v>29</v>
      </c>
      <c r="L681" s="10" t="s">
        <v>174</v>
      </c>
      <c r="M681" s="10" t="s">
        <v>51</v>
      </c>
      <c r="N681" s="9" t="s">
        <v>2423</v>
      </c>
      <c r="O681" s="22">
        <v>0.55000000000000004</v>
      </c>
      <c r="P681" s="10" t="s">
        <v>33</v>
      </c>
      <c r="Q681" s="10" t="s">
        <v>53</v>
      </c>
      <c r="R681" s="10" t="s">
        <v>197</v>
      </c>
      <c r="S681" s="10" t="s">
        <v>2424</v>
      </c>
      <c r="T681" s="25">
        <v>3054</v>
      </c>
      <c r="U681" s="11">
        <v>42084</v>
      </c>
      <c r="V681" s="25">
        <f>YEAR(Table1[[#This Row],[Order Date]])</f>
        <v>2015</v>
      </c>
      <c r="W681" s="25">
        <f>MONTH(Table1[[#This Row],[Order Date]])</f>
        <v>3</v>
      </c>
      <c r="X681" s="25">
        <f>DAY(Table1[[#This Row],[Order Date]])</f>
        <v>21</v>
      </c>
      <c r="Y681" s="11">
        <v>42089</v>
      </c>
      <c r="Z681" s="25">
        <f>DATEDIF(Table1[[#This Row],[Order Date]],Table1[[#This Row],[Ship Date]],"D")</f>
        <v>5</v>
      </c>
      <c r="AA681" s="25">
        <v>-50.75</v>
      </c>
      <c r="AB681" s="10">
        <v>7</v>
      </c>
      <c r="AC681" s="12">
        <v>42.02</v>
      </c>
      <c r="AD681" s="10" t="str">
        <f>IF(Table1[[#This Row],[Profit]]&gt;0,"Profit","loss")</f>
        <v>loss</v>
      </c>
      <c r="AE681" s="10" t="str">
        <f>_xlfn.CONCAT(Table1[[#This Row],[Customer Name]]," ",Table1[[#This Row],[Product Name]]," ",Table1[[#This Row],[Country]])</f>
        <v>Malcolm French Acme Kleencut® Forged Steel Scissors United States</v>
      </c>
      <c r="AF681" s="10" t="str">
        <f>LEFT(Table1[[#This Row],[Product Name]],4)</f>
        <v>Acme</v>
      </c>
    </row>
    <row r="682" spans="1:32" ht="12.75" customHeight="1" x14ac:dyDescent="0.2">
      <c r="A682" s="18">
        <v>20849</v>
      </c>
      <c r="B682" s="25">
        <v>87383</v>
      </c>
      <c r="C682" s="10" t="s">
        <v>47</v>
      </c>
      <c r="D682" s="36">
        <v>7.0000000000000007E-2</v>
      </c>
      <c r="E682" s="28">
        <v>200.99</v>
      </c>
      <c r="F682" s="32">
        <v>4.2</v>
      </c>
      <c r="G682" s="25">
        <v>2603</v>
      </c>
      <c r="H682" s="10" t="s">
        <v>2425</v>
      </c>
      <c r="I682" s="10" t="s">
        <v>49</v>
      </c>
      <c r="J682" s="10" t="s">
        <v>28</v>
      </c>
      <c r="K682" s="10" t="s">
        <v>77</v>
      </c>
      <c r="L682" s="10" t="s">
        <v>78</v>
      </c>
      <c r="M682" s="10" t="s">
        <v>59</v>
      </c>
      <c r="N682" s="9" t="s">
        <v>548</v>
      </c>
      <c r="O682" s="22">
        <v>0.59</v>
      </c>
      <c r="P682" s="10" t="s">
        <v>33</v>
      </c>
      <c r="Q682" s="10" t="s">
        <v>53</v>
      </c>
      <c r="R682" s="10" t="s">
        <v>54</v>
      </c>
      <c r="S682" s="10" t="s">
        <v>2426</v>
      </c>
      <c r="T682" s="25">
        <v>7601</v>
      </c>
      <c r="U682" s="11">
        <v>42099</v>
      </c>
      <c r="V682" s="25">
        <f>YEAR(Table1[[#This Row],[Order Date]])</f>
        <v>2015</v>
      </c>
      <c r="W682" s="25">
        <f>MONTH(Table1[[#This Row],[Order Date]])</f>
        <v>4</v>
      </c>
      <c r="X682" s="25">
        <f>DAY(Table1[[#This Row],[Order Date]])</f>
        <v>5</v>
      </c>
      <c r="Y682" s="11">
        <v>42100</v>
      </c>
      <c r="Z682" s="25">
        <f>DATEDIF(Table1[[#This Row],[Order Date]],Table1[[#This Row],[Ship Date]],"D")</f>
        <v>1</v>
      </c>
      <c r="AA682" s="25">
        <v>2225.0761200000002</v>
      </c>
      <c r="AB682" s="10">
        <v>22</v>
      </c>
      <c r="AC682" s="12">
        <v>3705.14</v>
      </c>
      <c r="AD682" s="10" t="str">
        <f>IF(Table1[[#This Row],[Profit]]&gt;0,"Profit","loss")</f>
        <v>Profit</v>
      </c>
      <c r="AE682" s="10" t="str">
        <f>_xlfn.CONCAT(Table1[[#This Row],[Customer Name]]," ",Table1[[#This Row],[Product Name]]," ",Table1[[#This Row],[Country]])</f>
        <v>Penny Leach 2160i United States</v>
      </c>
      <c r="AF682" s="10" t="str">
        <f>LEFT(Table1[[#This Row],[Product Name]],4)</f>
        <v>2160</v>
      </c>
    </row>
    <row r="683" spans="1:32" ht="12.75" customHeight="1" x14ac:dyDescent="0.2">
      <c r="A683" s="18">
        <v>20850</v>
      </c>
      <c r="B683" s="25">
        <v>87383</v>
      </c>
      <c r="C683" s="10" t="s">
        <v>47</v>
      </c>
      <c r="D683" s="36">
        <v>0.01</v>
      </c>
      <c r="E683" s="28">
        <v>297.48</v>
      </c>
      <c r="F683" s="32">
        <v>18.059999999999999</v>
      </c>
      <c r="G683" s="25">
        <v>2604</v>
      </c>
      <c r="H683" s="10" t="s">
        <v>2427</v>
      </c>
      <c r="I683" s="10" t="s">
        <v>39</v>
      </c>
      <c r="J683" s="10" t="s">
        <v>28</v>
      </c>
      <c r="K683" s="10" t="s">
        <v>77</v>
      </c>
      <c r="L683" s="10" t="s">
        <v>85</v>
      </c>
      <c r="M683" s="10" t="s">
        <v>43</v>
      </c>
      <c r="N683" s="9" t="s">
        <v>565</v>
      </c>
      <c r="O683" s="22">
        <v>0.6</v>
      </c>
      <c r="P683" s="10" t="s">
        <v>33</v>
      </c>
      <c r="Q683" s="10" t="s">
        <v>53</v>
      </c>
      <c r="R683" s="10" t="s">
        <v>54</v>
      </c>
      <c r="S683" s="10" t="s">
        <v>2428</v>
      </c>
      <c r="T683" s="25">
        <v>8830</v>
      </c>
      <c r="U683" s="11">
        <v>42099</v>
      </c>
      <c r="V683" s="25">
        <f>YEAR(Table1[[#This Row],[Order Date]])</f>
        <v>2015</v>
      </c>
      <c r="W683" s="25">
        <f>MONTH(Table1[[#This Row],[Order Date]])</f>
        <v>4</v>
      </c>
      <c r="X683" s="25">
        <f>DAY(Table1[[#This Row],[Order Date]])</f>
        <v>5</v>
      </c>
      <c r="Y683" s="11">
        <v>42100</v>
      </c>
      <c r="Z683" s="25">
        <f>DATEDIF(Table1[[#This Row],[Order Date]],Table1[[#This Row],[Ship Date]],"D")</f>
        <v>1</v>
      </c>
      <c r="AA683" s="25">
        <v>-338.18083200000001</v>
      </c>
      <c r="AB683" s="10">
        <v>3</v>
      </c>
      <c r="AC683" s="12">
        <v>945.36</v>
      </c>
      <c r="AD683" s="10" t="str">
        <f>IF(Table1[[#This Row],[Profit]]&gt;0,"Profit","loss")</f>
        <v>loss</v>
      </c>
      <c r="AE683" s="10" t="str">
        <f>_xlfn.CONCAT(Table1[[#This Row],[Customer Name]]," ",Table1[[#This Row],[Product Name]]," ",Table1[[#This Row],[Country]])</f>
        <v>Gina Curry Panasonic KX-P3200 Dot Matrix Printer United States</v>
      </c>
      <c r="AF683" s="10" t="str">
        <f>LEFT(Table1[[#This Row],[Product Name]],4)</f>
        <v>Pana</v>
      </c>
    </row>
    <row r="684" spans="1:32" ht="12.75" customHeight="1" x14ac:dyDescent="0.2">
      <c r="A684" s="18">
        <v>21290</v>
      </c>
      <c r="B684" s="25">
        <v>87396</v>
      </c>
      <c r="C684" s="10" t="s">
        <v>25</v>
      </c>
      <c r="D684" s="36">
        <v>0.04</v>
      </c>
      <c r="E684" s="28">
        <v>4.13</v>
      </c>
      <c r="F684" s="32">
        <v>0.99</v>
      </c>
      <c r="G684" s="25">
        <v>2912</v>
      </c>
      <c r="H684" s="10" t="s">
        <v>2658</v>
      </c>
      <c r="I684" s="10" t="s">
        <v>27</v>
      </c>
      <c r="J684" s="10" t="s">
        <v>40</v>
      </c>
      <c r="K684" s="10" t="s">
        <v>29</v>
      </c>
      <c r="L684" s="10" t="s">
        <v>134</v>
      </c>
      <c r="M684" s="10" t="s">
        <v>59</v>
      </c>
      <c r="N684" s="9" t="s">
        <v>1420</v>
      </c>
      <c r="O684" s="22">
        <v>0.39</v>
      </c>
      <c r="P684" s="10" t="s">
        <v>33</v>
      </c>
      <c r="Q684" s="10" t="s">
        <v>61</v>
      </c>
      <c r="R684" s="10" t="s">
        <v>2659</v>
      </c>
      <c r="S684" s="10" t="s">
        <v>2660</v>
      </c>
      <c r="T684" s="25">
        <v>58201</v>
      </c>
      <c r="U684" s="11">
        <v>42122</v>
      </c>
      <c r="V684" s="25">
        <f>YEAR(Table1[[#This Row],[Order Date]])</f>
        <v>2015</v>
      </c>
      <c r="W684" s="25">
        <f>MONTH(Table1[[#This Row],[Order Date]])</f>
        <v>4</v>
      </c>
      <c r="X684" s="25">
        <f>DAY(Table1[[#This Row],[Order Date]])</f>
        <v>28</v>
      </c>
      <c r="Y684" s="11">
        <v>42124</v>
      </c>
      <c r="Z684" s="25">
        <f>DATEDIF(Table1[[#This Row],[Order Date]],Table1[[#This Row],[Ship Date]],"D")</f>
        <v>2</v>
      </c>
      <c r="AA684" s="25">
        <v>22.307699999999997</v>
      </c>
      <c r="AB684" s="10">
        <v>7</v>
      </c>
      <c r="AC684" s="12">
        <v>32.33</v>
      </c>
      <c r="AD684" s="10" t="str">
        <f>IF(Table1[[#This Row],[Profit]]&gt;0,"Profit","loss")</f>
        <v>Profit</v>
      </c>
      <c r="AE684" s="10" t="str">
        <f>_xlfn.CONCAT(Table1[[#This Row],[Customer Name]]," ",Table1[[#This Row],[Product Name]]," ",Table1[[#This Row],[Country]])</f>
        <v>Hannah Carver Avery 491 United States</v>
      </c>
      <c r="AF684" s="10" t="str">
        <f>LEFT(Table1[[#This Row],[Product Name]],4)</f>
        <v>Aver</v>
      </c>
    </row>
    <row r="685" spans="1:32" ht="12.75" customHeight="1" x14ac:dyDescent="0.2">
      <c r="A685" s="18">
        <v>21291</v>
      </c>
      <c r="B685" s="25">
        <v>87396</v>
      </c>
      <c r="C685" s="10" t="s">
        <v>25</v>
      </c>
      <c r="D685" s="36">
        <v>0.06</v>
      </c>
      <c r="E685" s="28">
        <v>55.48</v>
      </c>
      <c r="F685" s="32">
        <v>14.3</v>
      </c>
      <c r="G685" s="25">
        <v>2912</v>
      </c>
      <c r="H685" s="10" t="s">
        <v>2658</v>
      </c>
      <c r="I685" s="10" t="s">
        <v>49</v>
      </c>
      <c r="J685" s="10" t="s">
        <v>40</v>
      </c>
      <c r="K685" s="10" t="s">
        <v>29</v>
      </c>
      <c r="L685" s="10" t="s">
        <v>93</v>
      </c>
      <c r="M685" s="10" t="s">
        <v>59</v>
      </c>
      <c r="N685" s="9" t="s">
        <v>94</v>
      </c>
      <c r="O685" s="22">
        <v>0.37</v>
      </c>
      <c r="P685" s="10" t="s">
        <v>33</v>
      </c>
      <c r="Q685" s="10" t="s">
        <v>61</v>
      </c>
      <c r="R685" s="10" t="s">
        <v>2659</v>
      </c>
      <c r="S685" s="10" t="s">
        <v>2660</v>
      </c>
      <c r="T685" s="25">
        <v>58201</v>
      </c>
      <c r="U685" s="11">
        <v>42122</v>
      </c>
      <c r="V685" s="25">
        <f>YEAR(Table1[[#This Row],[Order Date]])</f>
        <v>2015</v>
      </c>
      <c r="W685" s="25">
        <f>MONTH(Table1[[#This Row],[Order Date]])</f>
        <v>4</v>
      </c>
      <c r="X685" s="25">
        <f>DAY(Table1[[#This Row],[Order Date]])</f>
        <v>28</v>
      </c>
      <c r="Y685" s="11">
        <v>42124</v>
      </c>
      <c r="Z685" s="25">
        <f>DATEDIF(Table1[[#This Row],[Order Date]],Table1[[#This Row],[Ship Date]],"D")</f>
        <v>2</v>
      </c>
      <c r="AA685" s="25">
        <v>443.02139999999991</v>
      </c>
      <c r="AB685" s="10">
        <v>12</v>
      </c>
      <c r="AC685" s="12">
        <v>642.05999999999995</v>
      </c>
      <c r="AD685" s="10" t="str">
        <f>IF(Table1[[#This Row],[Profit]]&gt;0,"Profit","loss")</f>
        <v>Profit</v>
      </c>
      <c r="AE685" s="10" t="str">
        <f>_xlfn.CONCAT(Table1[[#This Row],[Customer Name]]," ",Table1[[#This Row],[Product Name]]," ",Table1[[#This Row],[Country]])</f>
        <v>Hannah Carver Xerox 194 United States</v>
      </c>
      <c r="AF685" s="10" t="str">
        <f>LEFT(Table1[[#This Row],[Product Name]],4)</f>
        <v>Xero</v>
      </c>
    </row>
    <row r="686" spans="1:32" ht="12.75" customHeight="1" x14ac:dyDescent="0.2">
      <c r="A686" s="18">
        <v>21017</v>
      </c>
      <c r="B686" s="25">
        <v>87406</v>
      </c>
      <c r="C686" s="10" t="s">
        <v>37</v>
      </c>
      <c r="D686" s="36">
        <v>0</v>
      </c>
      <c r="E686" s="28">
        <v>3.69</v>
      </c>
      <c r="F686" s="32">
        <v>0.5</v>
      </c>
      <c r="G686" s="25">
        <v>64</v>
      </c>
      <c r="H686" s="10" t="s">
        <v>133</v>
      </c>
      <c r="I686" s="10" t="s">
        <v>49</v>
      </c>
      <c r="J686" s="10" t="s">
        <v>58</v>
      </c>
      <c r="K686" s="10" t="s">
        <v>29</v>
      </c>
      <c r="L686" s="10" t="s">
        <v>134</v>
      </c>
      <c r="M686" s="10" t="s">
        <v>59</v>
      </c>
      <c r="N686" s="9" t="s">
        <v>135</v>
      </c>
      <c r="O686" s="22">
        <v>0.38</v>
      </c>
      <c r="P686" s="10" t="s">
        <v>33</v>
      </c>
      <c r="Q686" s="10" t="s">
        <v>136</v>
      </c>
      <c r="R686" s="10" t="s">
        <v>137</v>
      </c>
      <c r="S686" s="10" t="s">
        <v>138</v>
      </c>
      <c r="T686" s="25">
        <v>24153</v>
      </c>
      <c r="U686" s="11">
        <v>42065</v>
      </c>
      <c r="V686" s="25">
        <f>YEAR(Table1[[#This Row],[Order Date]])</f>
        <v>2015</v>
      </c>
      <c r="W686" s="25">
        <f>MONTH(Table1[[#This Row],[Order Date]])</f>
        <v>3</v>
      </c>
      <c r="X686" s="25">
        <f>DAY(Table1[[#This Row],[Order Date]])</f>
        <v>2</v>
      </c>
      <c r="Y686" s="11">
        <v>42067</v>
      </c>
      <c r="Z686" s="25">
        <f>DATEDIF(Table1[[#This Row],[Order Date]],Table1[[#This Row],[Ship Date]],"D")</f>
        <v>2</v>
      </c>
      <c r="AA686" s="25">
        <v>-37.5291</v>
      </c>
      <c r="AB686" s="10">
        <v>1</v>
      </c>
      <c r="AC686" s="12">
        <v>4</v>
      </c>
      <c r="AD686" s="10" t="str">
        <f>IF(Table1[[#This Row],[Profit]]&gt;0,"Profit","loss")</f>
        <v>loss</v>
      </c>
      <c r="AE686" s="10" t="str">
        <f>_xlfn.CONCAT(Table1[[#This Row],[Customer Name]]," ",Table1[[#This Row],[Product Name]]," ",Table1[[#This Row],[Country]])</f>
        <v>Lynn Morrow Avery 501 United States</v>
      </c>
      <c r="AF686" s="10" t="str">
        <f>LEFT(Table1[[#This Row],[Product Name]],4)</f>
        <v>Aver</v>
      </c>
    </row>
    <row r="687" spans="1:32" ht="12.75" customHeight="1" x14ac:dyDescent="0.2">
      <c r="A687" s="18">
        <v>21019</v>
      </c>
      <c r="B687" s="25">
        <v>87406</v>
      </c>
      <c r="C687" s="10" t="s">
        <v>37</v>
      </c>
      <c r="D687" s="36">
        <v>0.02</v>
      </c>
      <c r="E687" s="28">
        <v>175.99</v>
      </c>
      <c r="F687" s="32">
        <v>4.99</v>
      </c>
      <c r="G687" s="25">
        <v>64</v>
      </c>
      <c r="H687" s="10" t="s">
        <v>133</v>
      </c>
      <c r="I687" s="10" t="s">
        <v>27</v>
      </c>
      <c r="J687" s="10" t="s">
        <v>58</v>
      </c>
      <c r="K687" s="10" t="s">
        <v>77</v>
      </c>
      <c r="L687" s="10" t="s">
        <v>78</v>
      </c>
      <c r="M687" s="10" t="s">
        <v>59</v>
      </c>
      <c r="N687" s="9" t="s">
        <v>139</v>
      </c>
      <c r="O687" s="22">
        <v>0.59</v>
      </c>
      <c r="P687" s="10" t="s">
        <v>33</v>
      </c>
      <c r="Q687" s="10" t="s">
        <v>136</v>
      </c>
      <c r="R687" s="10" t="s">
        <v>137</v>
      </c>
      <c r="S687" s="10" t="s">
        <v>138</v>
      </c>
      <c r="T687" s="25">
        <v>24153</v>
      </c>
      <c r="U687" s="11">
        <v>42065</v>
      </c>
      <c r="V687" s="25">
        <f>YEAR(Table1[[#This Row],[Order Date]])</f>
        <v>2015</v>
      </c>
      <c r="W687" s="25">
        <f>MONTH(Table1[[#This Row],[Order Date]])</f>
        <v>3</v>
      </c>
      <c r="X687" s="25">
        <f>DAY(Table1[[#This Row],[Order Date]])</f>
        <v>2</v>
      </c>
      <c r="Y687" s="11">
        <v>42065</v>
      </c>
      <c r="Z687" s="25">
        <f>DATEDIF(Table1[[#This Row],[Order Date]],Table1[[#This Row],[Ship Date]],"D")</f>
        <v>0</v>
      </c>
      <c r="AA687" s="25">
        <v>101.49</v>
      </c>
      <c r="AB687" s="10">
        <v>4</v>
      </c>
      <c r="AC687" s="12">
        <v>589.79999999999995</v>
      </c>
      <c r="AD687" s="10" t="str">
        <f>IF(Table1[[#This Row],[Profit]]&gt;0,"Profit","loss")</f>
        <v>Profit</v>
      </c>
      <c r="AE687" s="10" t="str">
        <f>_xlfn.CONCAT(Table1[[#This Row],[Customer Name]]," ",Table1[[#This Row],[Product Name]]," ",Table1[[#This Row],[Country]])</f>
        <v>Lynn Morrow 5165 United States</v>
      </c>
      <c r="AF687" s="10" t="str">
        <f>LEFT(Table1[[#This Row],[Product Name]],4)</f>
        <v>5165</v>
      </c>
    </row>
    <row r="688" spans="1:32" ht="12.75" customHeight="1" x14ac:dyDescent="0.2">
      <c r="A688" s="18">
        <v>22890</v>
      </c>
      <c r="B688" s="25">
        <v>87407</v>
      </c>
      <c r="C688" s="10" t="s">
        <v>25</v>
      </c>
      <c r="D688" s="36">
        <v>0.02</v>
      </c>
      <c r="E688" s="28">
        <v>5.98</v>
      </c>
      <c r="F688" s="32">
        <v>5.15</v>
      </c>
      <c r="G688" s="25">
        <v>62</v>
      </c>
      <c r="H688" s="10" t="s">
        <v>128</v>
      </c>
      <c r="I688" s="10" t="s">
        <v>49</v>
      </c>
      <c r="J688" s="10" t="s">
        <v>28</v>
      </c>
      <c r="K688" s="10" t="s">
        <v>29</v>
      </c>
      <c r="L688" s="10" t="s">
        <v>93</v>
      </c>
      <c r="M688" s="10" t="s">
        <v>59</v>
      </c>
      <c r="N688" s="9" t="s">
        <v>129</v>
      </c>
      <c r="O688" s="22">
        <v>0.36</v>
      </c>
      <c r="P688" s="10" t="s">
        <v>33</v>
      </c>
      <c r="Q688" s="10" t="s">
        <v>61</v>
      </c>
      <c r="R688" s="10" t="s">
        <v>130</v>
      </c>
      <c r="S688" s="10" t="s">
        <v>131</v>
      </c>
      <c r="T688" s="25">
        <v>78664</v>
      </c>
      <c r="U688" s="11">
        <v>42133</v>
      </c>
      <c r="V688" s="25">
        <f>YEAR(Table1[[#This Row],[Order Date]])</f>
        <v>2015</v>
      </c>
      <c r="W688" s="25">
        <f>MONTH(Table1[[#This Row],[Order Date]])</f>
        <v>5</v>
      </c>
      <c r="X688" s="25">
        <f>DAY(Table1[[#This Row],[Order Date]])</f>
        <v>9</v>
      </c>
      <c r="Y688" s="11">
        <v>42135</v>
      </c>
      <c r="Z688" s="25">
        <f>DATEDIF(Table1[[#This Row],[Order Date]],Table1[[#This Row],[Ship Date]],"D")</f>
        <v>2</v>
      </c>
      <c r="AA688" s="25">
        <v>2.1400000000000023</v>
      </c>
      <c r="AB688" s="10">
        <v>3</v>
      </c>
      <c r="AC688" s="12">
        <v>22.85</v>
      </c>
      <c r="AD688" s="10" t="str">
        <f>IF(Table1[[#This Row],[Profit]]&gt;0,"Profit","loss")</f>
        <v>Profit</v>
      </c>
      <c r="AE688" s="10" t="str">
        <f>_xlfn.CONCAT(Table1[[#This Row],[Customer Name]]," ",Table1[[#This Row],[Product Name]]," ",Table1[[#This Row],[Country]])</f>
        <v>Pam Gilbert Xerox 193 United States</v>
      </c>
      <c r="AF688" s="10" t="str">
        <f>LEFT(Table1[[#This Row],[Product Name]],4)</f>
        <v>Xero</v>
      </c>
    </row>
    <row r="689" spans="1:32" ht="12.75" customHeight="1" x14ac:dyDescent="0.2">
      <c r="A689" s="18">
        <v>25354</v>
      </c>
      <c r="B689" s="25">
        <v>87408</v>
      </c>
      <c r="C689" s="10" t="s">
        <v>25</v>
      </c>
      <c r="D689" s="36">
        <v>0.04</v>
      </c>
      <c r="E689" s="28">
        <v>29.14</v>
      </c>
      <c r="F689" s="32">
        <v>4.8600000000000003</v>
      </c>
      <c r="G689" s="25">
        <v>62</v>
      </c>
      <c r="H689" s="10" t="s">
        <v>128</v>
      </c>
      <c r="I689" s="10" t="s">
        <v>49</v>
      </c>
      <c r="J689" s="10" t="s">
        <v>28</v>
      </c>
      <c r="K689" s="10" t="s">
        <v>29</v>
      </c>
      <c r="L689" s="10" t="s">
        <v>93</v>
      </c>
      <c r="M689" s="10" t="s">
        <v>31</v>
      </c>
      <c r="N689" s="9" t="s">
        <v>132</v>
      </c>
      <c r="O689" s="22">
        <v>0.38</v>
      </c>
      <c r="P689" s="10" t="s">
        <v>33</v>
      </c>
      <c r="Q689" s="10" t="s">
        <v>61</v>
      </c>
      <c r="R689" s="10" t="s">
        <v>130</v>
      </c>
      <c r="S689" s="10" t="s">
        <v>131</v>
      </c>
      <c r="T689" s="25">
        <v>78664</v>
      </c>
      <c r="U689" s="11">
        <v>42167</v>
      </c>
      <c r="V689" s="25">
        <f>YEAR(Table1[[#This Row],[Order Date]])</f>
        <v>2015</v>
      </c>
      <c r="W689" s="25">
        <f>MONTH(Table1[[#This Row],[Order Date]])</f>
        <v>6</v>
      </c>
      <c r="X689" s="25">
        <f>DAY(Table1[[#This Row],[Order Date]])</f>
        <v>12</v>
      </c>
      <c r="Y689" s="11">
        <v>42169</v>
      </c>
      <c r="Z689" s="25">
        <f>DATEDIF(Table1[[#This Row],[Order Date]],Table1[[#This Row],[Ship Date]],"D")</f>
        <v>2</v>
      </c>
      <c r="AA689" s="25">
        <v>349.40909999999997</v>
      </c>
      <c r="AB689" s="10">
        <v>17</v>
      </c>
      <c r="AC689" s="12">
        <v>506.39</v>
      </c>
      <c r="AD689" s="10" t="str">
        <f>IF(Table1[[#This Row],[Profit]]&gt;0,"Profit","loss")</f>
        <v>Profit</v>
      </c>
      <c r="AE689" s="10" t="str">
        <f>_xlfn.CONCAT(Table1[[#This Row],[Customer Name]]," ",Table1[[#This Row],[Product Name]]," ",Table1[[#This Row],[Country]])</f>
        <v>Pam Gilbert Snap-A-Way® Black Print Carbonless Speed Message, No Reply Area, Duplicate United States</v>
      </c>
      <c r="AF689" s="10" t="str">
        <f>LEFT(Table1[[#This Row],[Product Name]],4)</f>
        <v>Snap</v>
      </c>
    </row>
    <row r="690" spans="1:32" ht="12.75" customHeight="1" x14ac:dyDescent="0.2">
      <c r="A690" s="18">
        <v>26229</v>
      </c>
      <c r="B690" s="25">
        <v>87424</v>
      </c>
      <c r="C690" s="10" t="s">
        <v>47</v>
      </c>
      <c r="D690" s="36">
        <v>0.1</v>
      </c>
      <c r="E690" s="28">
        <v>226.67</v>
      </c>
      <c r="F690" s="32">
        <v>28.16</v>
      </c>
      <c r="G690" s="25">
        <v>1559</v>
      </c>
      <c r="H690" s="10" t="s">
        <v>1585</v>
      </c>
      <c r="I690" s="10" t="s">
        <v>39</v>
      </c>
      <c r="J690" s="10" t="s">
        <v>114</v>
      </c>
      <c r="K690" s="10" t="s">
        <v>41</v>
      </c>
      <c r="L690" s="10" t="s">
        <v>42</v>
      </c>
      <c r="M690" s="10" t="s">
        <v>43</v>
      </c>
      <c r="N690" s="9" t="s">
        <v>1586</v>
      </c>
      <c r="O690" s="22">
        <v>0.59</v>
      </c>
      <c r="P690" s="10" t="s">
        <v>33</v>
      </c>
      <c r="Q690" s="10" t="s">
        <v>136</v>
      </c>
      <c r="R690" s="10" t="s">
        <v>137</v>
      </c>
      <c r="S690" s="10" t="s">
        <v>1587</v>
      </c>
      <c r="T690" s="25">
        <v>24060</v>
      </c>
      <c r="U690" s="11">
        <v>42109</v>
      </c>
      <c r="V690" s="25">
        <f>YEAR(Table1[[#This Row],[Order Date]])</f>
        <v>2015</v>
      </c>
      <c r="W690" s="25">
        <f>MONTH(Table1[[#This Row],[Order Date]])</f>
        <v>4</v>
      </c>
      <c r="X690" s="25">
        <f>DAY(Table1[[#This Row],[Order Date]])</f>
        <v>15</v>
      </c>
      <c r="Y690" s="11">
        <v>42111</v>
      </c>
      <c r="Z690" s="25">
        <f>DATEDIF(Table1[[#This Row],[Order Date]],Table1[[#This Row],[Ship Date]],"D")</f>
        <v>2</v>
      </c>
      <c r="AA690" s="25">
        <v>-390.76800000000003</v>
      </c>
      <c r="AB690" s="10">
        <v>5</v>
      </c>
      <c r="AC690" s="12">
        <v>1088.26</v>
      </c>
      <c r="AD690" s="10" t="str">
        <f>IF(Table1[[#This Row],[Profit]]&gt;0,"Profit","loss")</f>
        <v>loss</v>
      </c>
      <c r="AE690" s="10" t="str">
        <f>_xlfn.CONCAT(Table1[[#This Row],[Customer Name]]," ",Table1[[#This Row],[Product Name]]," ",Table1[[#This Row],[Country]])</f>
        <v>Zachary Maynard Hon GuestStacker Chair United States</v>
      </c>
      <c r="AF690" s="10" t="str">
        <f>LEFT(Table1[[#This Row],[Product Name]],4)</f>
        <v xml:space="preserve">Hon </v>
      </c>
    </row>
    <row r="691" spans="1:32" ht="12.75" customHeight="1" x14ac:dyDescent="0.2">
      <c r="A691" s="18">
        <v>18294</v>
      </c>
      <c r="B691" s="25">
        <v>87425</v>
      </c>
      <c r="C691" s="10" t="s">
        <v>37</v>
      </c>
      <c r="D691" s="36">
        <v>0.06</v>
      </c>
      <c r="E691" s="28">
        <v>2.89</v>
      </c>
      <c r="F691" s="32">
        <v>0.99</v>
      </c>
      <c r="G691" s="25">
        <v>1556</v>
      </c>
      <c r="H691" s="10" t="s">
        <v>1580</v>
      </c>
      <c r="I691" s="10" t="s">
        <v>49</v>
      </c>
      <c r="J691" s="10" t="s">
        <v>114</v>
      </c>
      <c r="K691" s="10" t="s">
        <v>29</v>
      </c>
      <c r="L691" s="10" t="s">
        <v>134</v>
      </c>
      <c r="M691" s="10" t="s">
        <v>59</v>
      </c>
      <c r="N691" s="9" t="s">
        <v>1581</v>
      </c>
      <c r="O691" s="22">
        <v>0.38</v>
      </c>
      <c r="P691" s="10" t="s">
        <v>33</v>
      </c>
      <c r="Q691" s="10" t="s">
        <v>136</v>
      </c>
      <c r="R691" s="10" t="s">
        <v>137</v>
      </c>
      <c r="S691" s="10" t="s">
        <v>1454</v>
      </c>
      <c r="T691" s="25">
        <v>22304</v>
      </c>
      <c r="U691" s="11">
        <v>42156</v>
      </c>
      <c r="V691" s="25">
        <f>YEAR(Table1[[#This Row],[Order Date]])</f>
        <v>2015</v>
      </c>
      <c r="W691" s="25">
        <f>MONTH(Table1[[#This Row],[Order Date]])</f>
        <v>6</v>
      </c>
      <c r="X691" s="25">
        <f>DAY(Table1[[#This Row],[Order Date]])</f>
        <v>1</v>
      </c>
      <c r="Y691" s="11">
        <v>42158</v>
      </c>
      <c r="Z691" s="25">
        <f>DATEDIF(Table1[[#This Row],[Order Date]],Table1[[#This Row],[Ship Date]],"D")</f>
        <v>2</v>
      </c>
      <c r="AA691" s="25">
        <v>-2.0097</v>
      </c>
      <c r="AB691" s="10">
        <v>6</v>
      </c>
      <c r="AC691" s="12">
        <v>16.670000000000002</v>
      </c>
      <c r="AD691" s="10" t="str">
        <f>IF(Table1[[#This Row],[Profit]]&gt;0,"Profit","loss")</f>
        <v>loss</v>
      </c>
      <c r="AE691" s="10" t="str">
        <f>_xlfn.CONCAT(Table1[[#This Row],[Customer Name]]," ",Table1[[#This Row],[Product Name]]," ",Table1[[#This Row],[Country]])</f>
        <v>Carol Wood Avery 482 United States</v>
      </c>
      <c r="AF691" s="10" t="str">
        <f>LEFT(Table1[[#This Row],[Product Name]],4)</f>
        <v>Aver</v>
      </c>
    </row>
    <row r="692" spans="1:32" ht="12.75" customHeight="1" x14ac:dyDescent="0.2">
      <c r="A692" s="18">
        <v>18295</v>
      </c>
      <c r="B692" s="25">
        <v>87425</v>
      </c>
      <c r="C692" s="10" t="s">
        <v>37</v>
      </c>
      <c r="D692" s="36">
        <v>0.08</v>
      </c>
      <c r="E692" s="28">
        <v>22.84</v>
      </c>
      <c r="F692" s="32">
        <v>11.54</v>
      </c>
      <c r="G692" s="25">
        <v>1556</v>
      </c>
      <c r="H692" s="10" t="s">
        <v>1580</v>
      </c>
      <c r="I692" s="10" t="s">
        <v>49</v>
      </c>
      <c r="J692" s="10" t="s">
        <v>114</v>
      </c>
      <c r="K692" s="10" t="s">
        <v>29</v>
      </c>
      <c r="L692" s="10" t="s">
        <v>93</v>
      </c>
      <c r="M692" s="10" t="s">
        <v>59</v>
      </c>
      <c r="N692" s="9" t="s">
        <v>227</v>
      </c>
      <c r="O692" s="22">
        <v>0.39</v>
      </c>
      <c r="P692" s="10" t="s">
        <v>33</v>
      </c>
      <c r="Q692" s="10" t="s">
        <v>136</v>
      </c>
      <c r="R692" s="10" t="s">
        <v>137</v>
      </c>
      <c r="S692" s="10" t="s">
        <v>1454</v>
      </c>
      <c r="T692" s="25">
        <v>22304</v>
      </c>
      <c r="U692" s="11">
        <v>42156</v>
      </c>
      <c r="V692" s="25">
        <f>YEAR(Table1[[#This Row],[Order Date]])</f>
        <v>2015</v>
      </c>
      <c r="W692" s="25">
        <f>MONTH(Table1[[#This Row],[Order Date]])</f>
        <v>6</v>
      </c>
      <c r="X692" s="25">
        <f>DAY(Table1[[#This Row],[Order Date]])</f>
        <v>1</v>
      </c>
      <c r="Y692" s="11">
        <v>42158</v>
      </c>
      <c r="Z692" s="25">
        <f>DATEDIF(Table1[[#This Row],[Order Date]],Table1[[#This Row],[Ship Date]],"D")</f>
        <v>2</v>
      </c>
      <c r="AA692" s="25">
        <v>-477.37200000000007</v>
      </c>
      <c r="AB692" s="10">
        <v>9</v>
      </c>
      <c r="AC692" s="12">
        <v>195.16</v>
      </c>
      <c r="AD692" s="10" t="str">
        <f>IF(Table1[[#This Row],[Profit]]&gt;0,"Profit","loss")</f>
        <v>loss</v>
      </c>
      <c r="AE692" s="10" t="str">
        <f>_xlfn.CONCAT(Table1[[#This Row],[Customer Name]]," ",Table1[[#This Row],[Product Name]]," ",Table1[[#This Row],[Country]])</f>
        <v>Carol Wood Xerox 1964 United States</v>
      </c>
      <c r="AF692" s="10" t="str">
        <f>LEFT(Table1[[#This Row],[Product Name]],4)</f>
        <v>Xero</v>
      </c>
    </row>
    <row r="693" spans="1:32" ht="12.75" customHeight="1" x14ac:dyDescent="0.2">
      <c r="A693" s="18">
        <v>18511</v>
      </c>
      <c r="B693" s="25">
        <v>87426</v>
      </c>
      <c r="C693" s="10" t="s">
        <v>106</v>
      </c>
      <c r="D693" s="36">
        <v>0.09</v>
      </c>
      <c r="E693" s="28">
        <v>60.98</v>
      </c>
      <c r="F693" s="32">
        <v>49</v>
      </c>
      <c r="G693" s="25">
        <v>1557</v>
      </c>
      <c r="H693" s="10" t="s">
        <v>1582</v>
      </c>
      <c r="I693" s="10" t="s">
        <v>49</v>
      </c>
      <c r="J693" s="10" t="s">
        <v>114</v>
      </c>
      <c r="K693" s="10" t="s">
        <v>29</v>
      </c>
      <c r="L693" s="10" t="s">
        <v>257</v>
      </c>
      <c r="M693" s="10" t="s">
        <v>236</v>
      </c>
      <c r="N693" s="9" t="s">
        <v>1583</v>
      </c>
      <c r="O693" s="22">
        <v>0.59</v>
      </c>
      <c r="P693" s="10" t="s">
        <v>33</v>
      </c>
      <c r="Q693" s="10" t="s">
        <v>136</v>
      </c>
      <c r="R693" s="10" t="s">
        <v>137</v>
      </c>
      <c r="S693" s="10" t="s">
        <v>1584</v>
      </c>
      <c r="T693" s="25">
        <v>22003</v>
      </c>
      <c r="U693" s="11">
        <v>42088</v>
      </c>
      <c r="V693" s="25">
        <f>YEAR(Table1[[#This Row],[Order Date]])</f>
        <v>2015</v>
      </c>
      <c r="W693" s="25">
        <f>MONTH(Table1[[#This Row],[Order Date]])</f>
        <v>3</v>
      </c>
      <c r="X693" s="25">
        <f>DAY(Table1[[#This Row],[Order Date]])</f>
        <v>25</v>
      </c>
      <c r="Y693" s="11">
        <v>42096</v>
      </c>
      <c r="Z693" s="25">
        <f>DATEDIF(Table1[[#This Row],[Order Date]],Table1[[#This Row],[Ship Date]],"D")</f>
        <v>8</v>
      </c>
      <c r="AA693" s="25">
        <v>-954.75800000000004</v>
      </c>
      <c r="AB693" s="10">
        <v>15</v>
      </c>
      <c r="AC693" s="12">
        <v>879.62</v>
      </c>
      <c r="AD693" s="10" t="str">
        <f>IF(Table1[[#This Row],[Profit]]&gt;0,"Profit","loss")</f>
        <v>loss</v>
      </c>
      <c r="AE693" s="10" t="str">
        <f>_xlfn.CONCAT(Table1[[#This Row],[Customer Name]]," ",Table1[[#This Row],[Product Name]]," ",Table1[[#This Row],[Country]])</f>
        <v>James Nicholson Euro Pro Shark Stick Mini Vacuum United States</v>
      </c>
      <c r="AF693" s="10" t="str">
        <f>LEFT(Table1[[#This Row],[Product Name]],4)</f>
        <v>Euro</v>
      </c>
    </row>
    <row r="694" spans="1:32" ht="12.75" customHeight="1" x14ac:dyDescent="0.2">
      <c r="A694" s="18">
        <v>18512</v>
      </c>
      <c r="B694" s="25">
        <v>87426</v>
      </c>
      <c r="C694" s="10" t="s">
        <v>106</v>
      </c>
      <c r="D694" s="36">
        <v>0.05</v>
      </c>
      <c r="E694" s="28">
        <v>29.89</v>
      </c>
      <c r="F694" s="32">
        <v>1.99</v>
      </c>
      <c r="G694" s="25">
        <v>1557</v>
      </c>
      <c r="H694" s="10" t="s">
        <v>1582</v>
      </c>
      <c r="I694" s="10" t="s">
        <v>49</v>
      </c>
      <c r="J694" s="10" t="s">
        <v>114</v>
      </c>
      <c r="K694" s="10" t="s">
        <v>77</v>
      </c>
      <c r="L694" s="10" t="s">
        <v>180</v>
      </c>
      <c r="M694" s="10" t="s">
        <v>51</v>
      </c>
      <c r="N694" s="9" t="s">
        <v>1311</v>
      </c>
      <c r="O694" s="22">
        <v>0.5</v>
      </c>
      <c r="P694" s="10" t="s">
        <v>33</v>
      </c>
      <c r="Q694" s="10" t="s">
        <v>136</v>
      </c>
      <c r="R694" s="10" t="s">
        <v>137</v>
      </c>
      <c r="S694" s="10" t="s">
        <v>1584</v>
      </c>
      <c r="T694" s="25">
        <v>22003</v>
      </c>
      <c r="U694" s="11">
        <v>42088</v>
      </c>
      <c r="V694" s="25">
        <f>YEAR(Table1[[#This Row],[Order Date]])</f>
        <v>2015</v>
      </c>
      <c r="W694" s="25">
        <f>MONTH(Table1[[#This Row],[Order Date]])</f>
        <v>3</v>
      </c>
      <c r="X694" s="25">
        <f>DAY(Table1[[#This Row],[Order Date]])</f>
        <v>25</v>
      </c>
      <c r="Y694" s="11">
        <v>42090</v>
      </c>
      <c r="Z694" s="25">
        <f>DATEDIF(Table1[[#This Row],[Order Date]],Table1[[#This Row],[Ship Date]],"D")</f>
        <v>2</v>
      </c>
      <c r="AA694" s="25">
        <v>219.4734</v>
      </c>
      <c r="AB694" s="10">
        <v>12</v>
      </c>
      <c r="AC694" s="12">
        <v>361.19</v>
      </c>
      <c r="AD694" s="10" t="str">
        <f>IF(Table1[[#This Row],[Profit]]&gt;0,"Profit","loss")</f>
        <v>Profit</v>
      </c>
      <c r="AE694" s="10" t="str">
        <f>_xlfn.CONCAT(Table1[[#This Row],[Customer Name]]," ",Table1[[#This Row],[Product Name]]," ",Table1[[#This Row],[Country]])</f>
        <v>James Nicholson Verbatim DVD-RAM, 5.2GB, Rewritable, Type 1, DS United States</v>
      </c>
      <c r="AF694" s="10" t="str">
        <f>LEFT(Table1[[#This Row],[Product Name]],4)</f>
        <v>Verb</v>
      </c>
    </row>
    <row r="695" spans="1:32" ht="12.75" customHeight="1" x14ac:dyDescent="0.2">
      <c r="A695" s="18">
        <v>18940</v>
      </c>
      <c r="B695" s="25">
        <v>87435</v>
      </c>
      <c r="C695" s="10" t="s">
        <v>37</v>
      </c>
      <c r="D695" s="36">
        <v>0.01</v>
      </c>
      <c r="E695" s="28">
        <v>24.95</v>
      </c>
      <c r="F695" s="32">
        <v>2.99</v>
      </c>
      <c r="G695" s="25">
        <v>3229</v>
      </c>
      <c r="H695" s="10" t="s">
        <v>2896</v>
      </c>
      <c r="I695" s="10" t="s">
        <v>49</v>
      </c>
      <c r="J695" s="10" t="s">
        <v>58</v>
      </c>
      <c r="K695" s="10" t="s">
        <v>29</v>
      </c>
      <c r="L695" s="10" t="s">
        <v>109</v>
      </c>
      <c r="M695" s="10" t="s">
        <v>59</v>
      </c>
      <c r="N695" s="9" t="s">
        <v>2897</v>
      </c>
      <c r="O695" s="22">
        <v>0.39</v>
      </c>
      <c r="P695" s="10" t="s">
        <v>33</v>
      </c>
      <c r="Q695" s="10" t="s">
        <v>61</v>
      </c>
      <c r="R695" s="10" t="s">
        <v>1858</v>
      </c>
      <c r="S695" s="10" t="s">
        <v>2898</v>
      </c>
      <c r="T695" s="25">
        <v>54880</v>
      </c>
      <c r="U695" s="11">
        <v>42025</v>
      </c>
      <c r="V695" s="25">
        <f>YEAR(Table1[[#This Row],[Order Date]])</f>
        <v>2015</v>
      </c>
      <c r="W695" s="25">
        <f>MONTH(Table1[[#This Row],[Order Date]])</f>
        <v>1</v>
      </c>
      <c r="X695" s="25">
        <f>DAY(Table1[[#This Row],[Order Date]])</f>
        <v>21</v>
      </c>
      <c r="Y695" s="11">
        <v>42026</v>
      </c>
      <c r="Z695" s="25">
        <f>DATEDIF(Table1[[#This Row],[Order Date]],Table1[[#This Row],[Ship Date]],"D")</f>
        <v>1</v>
      </c>
      <c r="AA695" s="25">
        <v>261.38579999999996</v>
      </c>
      <c r="AB695" s="10">
        <v>15</v>
      </c>
      <c r="AC695" s="12">
        <v>378.82</v>
      </c>
      <c r="AD695" s="10" t="str">
        <f>IF(Table1[[#This Row],[Profit]]&gt;0,"Profit","loss")</f>
        <v>Profit</v>
      </c>
      <c r="AE695" s="10" t="str">
        <f>_xlfn.CONCAT(Table1[[#This Row],[Customer Name]]," ",Table1[[#This Row],[Product Name]]," ",Table1[[#This Row],[Country]])</f>
        <v>Sharon Kessler Large Capacity Hanging Post Binders United States</v>
      </c>
      <c r="AF695" s="10" t="str">
        <f>LEFT(Table1[[#This Row],[Product Name]],4)</f>
        <v>Larg</v>
      </c>
    </row>
    <row r="696" spans="1:32" ht="12.75" customHeight="1" x14ac:dyDescent="0.2">
      <c r="A696" s="18">
        <v>18941</v>
      </c>
      <c r="B696" s="25">
        <v>87435</v>
      </c>
      <c r="C696" s="10" t="s">
        <v>37</v>
      </c>
      <c r="D696" s="36">
        <v>0</v>
      </c>
      <c r="E696" s="28">
        <v>15.98</v>
      </c>
      <c r="F696" s="32">
        <v>8.99</v>
      </c>
      <c r="G696" s="25">
        <v>3230</v>
      </c>
      <c r="H696" s="10" t="s">
        <v>2899</v>
      </c>
      <c r="I696" s="10" t="s">
        <v>49</v>
      </c>
      <c r="J696" s="10" t="s">
        <v>58</v>
      </c>
      <c r="K696" s="10" t="s">
        <v>77</v>
      </c>
      <c r="L696" s="10" t="s">
        <v>180</v>
      </c>
      <c r="M696" s="10" t="s">
        <v>51</v>
      </c>
      <c r="N696" s="9" t="s">
        <v>2900</v>
      </c>
      <c r="O696" s="22">
        <v>0.64</v>
      </c>
      <c r="P696" s="10" t="s">
        <v>33</v>
      </c>
      <c r="Q696" s="10" t="s">
        <v>61</v>
      </c>
      <c r="R696" s="10" t="s">
        <v>1858</v>
      </c>
      <c r="S696" s="10" t="s">
        <v>2901</v>
      </c>
      <c r="T696" s="25">
        <v>53186</v>
      </c>
      <c r="U696" s="11">
        <v>42025</v>
      </c>
      <c r="V696" s="25">
        <f>YEAR(Table1[[#This Row],[Order Date]])</f>
        <v>2015</v>
      </c>
      <c r="W696" s="25">
        <f>MONTH(Table1[[#This Row],[Order Date]])</f>
        <v>1</v>
      </c>
      <c r="X696" s="25">
        <f>DAY(Table1[[#This Row],[Order Date]])</f>
        <v>21</v>
      </c>
      <c r="Y696" s="11">
        <v>42027</v>
      </c>
      <c r="Z696" s="25">
        <f>DATEDIF(Table1[[#This Row],[Order Date]],Table1[[#This Row],[Ship Date]],"D")</f>
        <v>2</v>
      </c>
      <c r="AA696" s="25">
        <v>-135.46</v>
      </c>
      <c r="AB696" s="10">
        <v>9</v>
      </c>
      <c r="AC696" s="12">
        <v>152.18</v>
      </c>
      <c r="AD696" s="10" t="str">
        <f>IF(Table1[[#This Row],[Profit]]&gt;0,"Profit","loss")</f>
        <v>loss</v>
      </c>
      <c r="AE696" s="10" t="str">
        <f>_xlfn.CONCAT(Table1[[#This Row],[Customer Name]]," ",Table1[[#This Row],[Product Name]]," ",Table1[[#This Row],[Country]])</f>
        <v>Monica Stuart Imation 3.5" DS/HD IBM Formatted Diskettes, 50/Pack United States</v>
      </c>
      <c r="AF696" s="10" t="str">
        <f>LEFT(Table1[[#This Row],[Product Name]],4)</f>
        <v>Imat</v>
      </c>
    </row>
    <row r="697" spans="1:32" ht="12.75" customHeight="1" x14ac:dyDescent="0.2">
      <c r="A697" s="18">
        <v>19062</v>
      </c>
      <c r="B697" s="25">
        <v>87436</v>
      </c>
      <c r="C697" s="10" t="s">
        <v>47</v>
      </c>
      <c r="D697" s="36">
        <v>0.06</v>
      </c>
      <c r="E697" s="28">
        <v>4.91</v>
      </c>
      <c r="F697" s="32">
        <v>5.68</v>
      </c>
      <c r="G697" s="25">
        <v>3230</v>
      </c>
      <c r="H697" s="10" t="s">
        <v>2899</v>
      </c>
      <c r="I697" s="10" t="s">
        <v>27</v>
      </c>
      <c r="J697" s="10" t="s">
        <v>58</v>
      </c>
      <c r="K697" s="10" t="s">
        <v>29</v>
      </c>
      <c r="L697" s="10" t="s">
        <v>109</v>
      </c>
      <c r="M697" s="10" t="s">
        <v>59</v>
      </c>
      <c r="N697" s="9" t="s">
        <v>1396</v>
      </c>
      <c r="O697" s="22">
        <v>0.36</v>
      </c>
      <c r="P697" s="10" t="s">
        <v>33</v>
      </c>
      <c r="Q697" s="10" t="s">
        <v>61</v>
      </c>
      <c r="R697" s="10" t="s">
        <v>1858</v>
      </c>
      <c r="S697" s="10" t="s">
        <v>2901</v>
      </c>
      <c r="T697" s="25">
        <v>53186</v>
      </c>
      <c r="U697" s="11">
        <v>42168</v>
      </c>
      <c r="V697" s="25">
        <f>YEAR(Table1[[#This Row],[Order Date]])</f>
        <v>2015</v>
      </c>
      <c r="W697" s="25">
        <f>MONTH(Table1[[#This Row],[Order Date]])</f>
        <v>6</v>
      </c>
      <c r="X697" s="25">
        <f>DAY(Table1[[#This Row],[Order Date]])</f>
        <v>13</v>
      </c>
      <c r="Y697" s="11">
        <v>42168</v>
      </c>
      <c r="Z697" s="25">
        <f>DATEDIF(Table1[[#This Row],[Order Date]],Table1[[#This Row],[Ship Date]],"D")</f>
        <v>0</v>
      </c>
      <c r="AA697" s="25">
        <v>-31.68825</v>
      </c>
      <c r="AB697" s="10">
        <v>10</v>
      </c>
      <c r="AC697" s="12">
        <v>53.89</v>
      </c>
      <c r="AD697" s="10" t="str">
        <f>IF(Table1[[#This Row],[Profit]]&gt;0,"Profit","loss")</f>
        <v>loss</v>
      </c>
      <c r="AE697" s="10" t="str">
        <f>_xlfn.CONCAT(Table1[[#This Row],[Customer Name]]," ",Table1[[#This Row],[Product Name]]," ",Table1[[#This Row],[Country]])</f>
        <v>Monica Stuart Acco Pressboard Covers with Storage Hooks, 14 7/8" x 11", Light Blue United States</v>
      </c>
      <c r="AF697" s="10" t="str">
        <f>LEFT(Table1[[#This Row],[Product Name]],4)</f>
        <v>Acco</v>
      </c>
    </row>
    <row r="698" spans="1:32" ht="12.75" customHeight="1" x14ac:dyDescent="0.2">
      <c r="A698" s="18">
        <v>19063</v>
      </c>
      <c r="B698" s="25">
        <v>87436</v>
      </c>
      <c r="C698" s="10" t="s">
        <v>47</v>
      </c>
      <c r="D698" s="36">
        <v>7.0000000000000007E-2</v>
      </c>
      <c r="E698" s="28">
        <v>48.94</v>
      </c>
      <c r="F698" s="32">
        <v>5.86</v>
      </c>
      <c r="G698" s="25">
        <v>3230</v>
      </c>
      <c r="H698" s="10" t="s">
        <v>2899</v>
      </c>
      <c r="I698" s="10" t="s">
        <v>27</v>
      </c>
      <c r="J698" s="10" t="s">
        <v>58</v>
      </c>
      <c r="K698" s="10" t="s">
        <v>29</v>
      </c>
      <c r="L698" s="10" t="s">
        <v>93</v>
      </c>
      <c r="M698" s="10" t="s">
        <v>59</v>
      </c>
      <c r="N698" s="9" t="s">
        <v>2902</v>
      </c>
      <c r="O698" s="22">
        <v>0.35</v>
      </c>
      <c r="P698" s="10" t="s">
        <v>33</v>
      </c>
      <c r="Q698" s="10" t="s">
        <v>61</v>
      </c>
      <c r="R698" s="10" t="s">
        <v>1858</v>
      </c>
      <c r="S698" s="10" t="s">
        <v>2901</v>
      </c>
      <c r="T698" s="25">
        <v>53186</v>
      </c>
      <c r="U698" s="11">
        <v>42168</v>
      </c>
      <c r="V698" s="25">
        <f>YEAR(Table1[[#This Row],[Order Date]])</f>
        <v>2015</v>
      </c>
      <c r="W698" s="25">
        <f>MONTH(Table1[[#This Row],[Order Date]])</f>
        <v>6</v>
      </c>
      <c r="X698" s="25">
        <f>DAY(Table1[[#This Row],[Order Date]])</f>
        <v>13</v>
      </c>
      <c r="Y698" s="11">
        <v>42169</v>
      </c>
      <c r="Z698" s="25">
        <f>DATEDIF(Table1[[#This Row],[Order Date]],Table1[[#This Row],[Ship Date]],"D")</f>
        <v>1</v>
      </c>
      <c r="AA698" s="25">
        <v>690.70379999999989</v>
      </c>
      <c r="AB698" s="10">
        <v>21</v>
      </c>
      <c r="AC698" s="12">
        <v>1001.02</v>
      </c>
      <c r="AD698" s="10" t="str">
        <f>IF(Table1[[#This Row],[Profit]]&gt;0,"Profit","loss")</f>
        <v>Profit</v>
      </c>
      <c r="AE698" s="10" t="str">
        <f>_xlfn.CONCAT(Table1[[#This Row],[Customer Name]]," ",Table1[[#This Row],[Product Name]]," ",Table1[[#This Row],[Country]])</f>
        <v>Monica Stuart Xerox 1916 United States</v>
      </c>
      <c r="AF698" s="10" t="str">
        <f>LEFT(Table1[[#This Row],[Product Name]],4)</f>
        <v>Xero</v>
      </c>
    </row>
    <row r="699" spans="1:32" ht="12.75" customHeight="1" x14ac:dyDescent="0.2">
      <c r="A699" s="18">
        <v>20254</v>
      </c>
      <c r="B699" s="25">
        <v>87451</v>
      </c>
      <c r="C699" s="10" t="s">
        <v>25</v>
      </c>
      <c r="D699" s="36">
        <v>0.04</v>
      </c>
      <c r="E699" s="28">
        <v>40.98</v>
      </c>
      <c r="F699" s="32">
        <v>6.5</v>
      </c>
      <c r="G699" s="25">
        <v>2530</v>
      </c>
      <c r="H699" s="10" t="s">
        <v>2370</v>
      </c>
      <c r="I699" s="10" t="s">
        <v>49</v>
      </c>
      <c r="J699" s="10" t="s">
        <v>58</v>
      </c>
      <c r="K699" s="10" t="s">
        <v>77</v>
      </c>
      <c r="L699" s="10" t="s">
        <v>180</v>
      </c>
      <c r="M699" s="10" t="s">
        <v>59</v>
      </c>
      <c r="N699" s="9" t="s">
        <v>1270</v>
      </c>
      <c r="O699" s="22">
        <v>0.74</v>
      </c>
      <c r="P699" s="10" t="s">
        <v>33</v>
      </c>
      <c r="Q699" s="10" t="s">
        <v>34</v>
      </c>
      <c r="R699" s="10" t="s">
        <v>45</v>
      </c>
      <c r="S699" s="10" t="s">
        <v>2371</v>
      </c>
      <c r="T699" s="25">
        <v>92307</v>
      </c>
      <c r="U699" s="11">
        <v>42092</v>
      </c>
      <c r="V699" s="25">
        <f>YEAR(Table1[[#This Row],[Order Date]])</f>
        <v>2015</v>
      </c>
      <c r="W699" s="25">
        <f>MONTH(Table1[[#This Row],[Order Date]])</f>
        <v>3</v>
      </c>
      <c r="X699" s="25">
        <f>DAY(Table1[[#This Row],[Order Date]])</f>
        <v>29</v>
      </c>
      <c r="Y699" s="11">
        <v>42093</v>
      </c>
      <c r="Z699" s="25">
        <f>DATEDIF(Table1[[#This Row],[Order Date]],Table1[[#This Row],[Ship Date]],"D")</f>
        <v>1</v>
      </c>
      <c r="AA699" s="25">
        <v>-89.5</v>
      </c>
      <c r="AB699" s="10">
        <v>7</v>
      </c>
      <c r="AC699" s="12">
        <v>277.07</v>
      </c>
      <c r="AD699" s="10" t="str">
        <f>IF(Table1[[#This Row],[Profit]]&gt;0,"Profit","loss")</f>
        <v>loss</v>
      </c>
      <c r="AE699" s="10" t="str">
        <f>_xlfn.CONCAT(Table1[[#This Row],[Customer Name]]," ",Table1[[#This Row],[Product Name]]," ",Table1[[#This Row],[Country]])</f>
        <v>Janet Zhang Targus USB Numeric Keypad United States</v>
      </c>
      <c r="AF699" s="10" t="str">
        <f>LEFT(Table1[[#This Row],[Product Name]],4)</f>
        <v>Targ</v>
      </c>
    </row>
    <row r="700" spans="1:32" ht="12.75" customHeight="1" x14ac:dyDescent="0.2">
      <c r="A700" s="18">
        <v>20255</v>
      </c>
      <c r="B700" s="25">
        <v>87451</v>
      </c>
      <c r="C700" s="10" t="s">
        <v>25</v>
      </c>
      <c r="D700" s="36">
        <v>0.05</v>
      </c>
      <c r="E700" s="28">
        <v>35.99</v>
      </c>
      <c r="F700" s="32">
        <v>3.3</v>
      </c>
      <c r="G700" s="25">
        <v>2534</v>
      </c>
      <c r="H700" s="10" t="s">
        <v>2374</v>
      </c>
      <c r="I700" s="10" t="s">
        <v>49</v>
      </c>
      <c r="J700" s="10" t="s">
        <v>58</v>
      </c>
      <c r="K700" s="10" t="s">
        <v>77</v>
      </c>
      <c r="L700" s="10" t="s">
        <v>78</v>
      </c>
      <c r="M700" s="10" t="s">
        <v>51</v>
      </c>
      <c r="N700" s="9" t="s">
        <v>1274</v>
      </c>
      <c r="O700" s="22">
        <v>0.39</v>
      </c>
      <c r="P700" s="10" t="s">
        <v>33</v>
      </c>
      <c r="Q700" s="10" t="s">
        <v>53</v>
      </c>
      <c r="R700" s="10" t="s">
        <v>188</v>
      </c>
      <c r="S700" s="10" t="s">
        <v>450</v>
      </c>
      <c r="T700" s="25">
        <v>4401</v>
      </c>
      <c r="U700" s="11">
        <v>42092</v>
      </c>
      <c r="V700" s="25">
        <f>YEAR(Table1[[#This Row],[Order Date]])</f>
        <v>2015</v>
      </c>
      <c r="W700" s="25">
        <f>MONTH(Table1[[#This Row],[Order Date]])</f>
        <v>3</v>
      </c>
      <c r="X700" s="25">
        <f>DAY(Table1[[#This Row],[Order Date]])</f>
        <v>29</v>
      </c>
      <c r="Y700" s="11">
        <v>42094</v>
      </c>
      <c r="Z700" s="25">
        <f>DATEDIF(Table1[[#This Row],[Order Date]],Table1[[#This Row],[Ship Date]],"D")</f>
        <v>2</v>
      </c>
      <c r="AA700" s="25">
        <v>103.27229999999999</v>
      </c>
      <c r="AB700" s="10">
        <v>5</v>
      </c>
      <c r="AC700" s="12">
        <v>149.66999999999999</v>
      </c>
      <c r="AD700" s="10" t="str">
        <f>IF(Table1[[#This Row],[Profit]]&gt;0,"Profit","loss")</f>
        <v>Profit</v>
      </c>
      <c r="AE700" s="10" t="str">
        <f>_xlfn.CONCAT(Table1[[#This Row],[Customer Name]]," ",Table1[[#This Row],[Product Name]]," ",Table1[[#This Row],[Country]])</f>
        <v>Mitchell Goldberg Accessory9 United States</v>
      </c>
      <c r="AF700" s="10" t="str">
        <f>LEFT(Table1[[#This Row],[Product Name]],4)</f>
        <v>Acce</v>
      </c>
    </row>
    <row r="701" spans="1:32" ht="12.75" customHeight="1" x14ac:dyDescent="0.2">
      <c r="A701" s="18">
        <v>23782</v>
      </c>
      <c r="B701" s="25">
        <v>87452</v>
      </c>
      <c r="C701" s="10" t="s">
        <v>56</v>
      </c>
      <c r="D701" s="36">
        <v>0.08</v>
      </c>
      <c r="E701" s="28">
        <v>4</v>
      </c>
      <c r="F701" s="32">
        <v>1.3</v>
      </c>
      <c r="G701" s="25">
        <v>2531</v>
      </c>
      <c r="H701" s="10" t="s">
        <v>2372</v>
      </c>
      <c r="I701" s="10" t="s">
        <v>49</v>
      </c>
      <c r="J701" s="10" t="s">
        <v>58</v>
      </c>
      <c r="K701" s="10" t="s">
        <v>29</v>
      </c>
      <c r="L701" s="10" t="s">
        <v>93</v>
      </c>
      <c r="M701" s="10" t="s">
        <v>31</v>
      </c>
      <c r="N701" s="9" t="s">
        <v>204</v>
      </c>
      <c r="O701" s="22">
        <v>0.37</v>
      </c>
      <c r="P701" s="10" t="s">
        <v>33</v>
      </c>
      <c r="Q701" s="10" t="s">
        <v>34</v>
      </c>
      <c r="R701" s="10" t="s">
        <v>45</v>
      </c>
      <c r="S701" s="10" t="s">
        <v>2373</v>
      </c>
      <c r="T701" s="25">
        <v>93422</v>
      </c>
      <c r="U701" s="11">
        <v>42126</v>
      </c>
      <c r="V701" s="25">
        <f>YEAR(Table1[[#This Row],[Order Date]])</f>
        <v>2015</v>
      </c>
      <c r="W701" s="25">
        <f>MONTH(Table1[[#This Row],[Order Date]])</f>
        <v>5</v>
      </c>
      <c r="X701" s="25">
        <f>DAY(Table1[[#This Row],[Order Date]])</f>
        <v>2</v>
      </c>
      <c r="Y701" s="11">
        <v>42128</v>
      </c>
      <c r="Z701" s="25">
        <f>DATEDIF(Table1[[#This Row],[Order Date]],Table1[[#This Row],[Ship Date]],"D")</f>
        <v>2</v>
      </c>
      <c r="AA701" s="25">
        <v>28.4</v>
      </c>
      <c r="AB701" s="10">
        <v>14</v>
      </c>
      <c r="AC701" s="12">
        <v>51.99</v>
      </c>
      <c r="AD701" s="10" t="str">
        <f>IF(Table1[[#This Row],[Profit]]&gt;0,"Profit","loss")</f>
        <v>Profit</v>
      </c>
      <c r="AE701" s="10" t="str">
        <f>_xlfn.CONCAT(Table1[[#This Row],[Customer Name]]," ",Table1[[#This Row],[Product Name]]," ",Table1[[#This Row],[Country]])</f>
        <v>Rick Houston EcoTones® Memo Sheets United States</v>
      </c>
      <c r="AF701" s="10" t="str">
        <f>LEFT(Table1[[#This Row],[Product Name]],4)</f>
        <v>EcoT</v>
      </c>
    </row>
    <row r="702" spans="1:32" ht="12.75" customHeight="1" x14ac:dyDescent="0.2">
      <c r="A702" s="18">
        <v>19315</v>
      </c>
      <c r="B702" s="25">
        <v>87463</v>
      </c>
      <c r="C702" s="10" t="s">
        <v>106</v>
      </c>
      <c r="D702" s="36">
        <v>0.08</v>
      </c>
      <c r="E702" s="28">
        <v>43.22</v>
      </c>
      <c r="F702" s="32">
        <v>16.71</v>
      </c>
      <c r="G702" s="25">
        <v>169</v>
      </c>
      <c r="H702" s="10" t="s">
        <v>266</v>
      </c>
      <c r="I702" s="10" t="s">
        <v>49</v>
      </c>
      <c r="J702" s="10" t="s">
        <v>28</v>
      </c>
      <c r="K702" s="10" t="s">
        <v>77</v>
      </c>
      <c r="L702" s="10" t="s">
        <v>180</v>
      </c>
      <c r="M702" s="10" t="s">
        <v>59</v>
      </c>
      <c r="N702" s="9" t="s">
        <v>267</v>
      </c>
      <c r="O702" s="22">
        <v>0.66</v>
      </c>
      <c r="P702" s="10" t="s">
        <v>33</v>
      </c>
      <c r="Q702" s="10" t="s">
        <v>136</v>
      </c>
      <c r="R702" s="10" t="s">
        <v>171</v>
      </c>
      <c r="S702" s="10" t="s">
        <v>268</v>
      </c>
      <c r="T702" s="25">
        <v>70802</v>
      </c>
      <c r="U702" s="11">
        <v>42007</v>
      </c>
      <c r="V702" s="25">
        <f>YEAR(Table1[[#This Row],[Order Date]])</f>
        <v>2015</v>
      </c>
      <c r="W702" s="25">
        <f>MONTH(Table1[[#This Row],[Order Date]])</f>
        <v>1</v>
      </c>
      <c r="X702" s="25">
        <f>DAY(Table1[[#This Row],[Order Date]])</f>
        <v>3</v>
      </c>
      <c r="Y702" s="11">
        <v>42009</v>
      </c>
      <c r="Z702" s="25">
        <f>DATEDIF(Table1[[#This Row],[Order Date]],Table1[[#This Row],[Ship Date]],"D")</f>
        <v>2</v>
      </c>
      <c r="AA702" s="25">
        <v>280.27458000000001</v>
      </c>
      <c r="AB702" s="10">
        <v>3</v>
      </c>
      <c r="AC702" s="12">
        <v>130.62</v>
      </c>
      <c r="AD702" s="10" t="str">
        <f>IF(Table1[[#This Row],[Profit]]&gt;0,"Profit","loss")</f>
        <v>Profit</v>
      </c>
      <c r="AE702" s="10" t="str">
        <f>_xlfn.CONCAT(Table1[[#This Row],[Customer Name]]," ",Table1[[#This Row],[Product Name]]," ",Table1[[#This Row],[Country]])</f>
        <v>Janice Cole Fellowes Mobile Numeric Keypad, Graphite United States</v>
      </c>
      <c r="AF702" s="10" t="str">
        <f>LEFT(Table1[[#This Row],[Product Name]],4)</f>
        <v>Fell</v>
      </c>
    </row>
    <row r="703" spans="1:32" ht="12.75" customHeight="1" x14ac:dyDescent="0.2">
      <c r="A703" s="18">
        <v>19316</v>
      </c>
      <c r="B703" s="25">
        <v>87463</v>
      </c>
      <c r="C703" s="10" t="s">
        <v>106</v>
      </c>
      <c r="D703" s="36">
        <v>0.05</v>
      </c>
      <c r="E703" s="28">
        <v>574.74</v>
      </c>
      <c r="F703" s="32">
        <v>24.49</v>
      </c>
      <c r="G703" s="25">
        <v>169</v>
      </c>
      <c r="H703" s="10" t="s">
        <v>266</v>
      </c>
      <c r="I703" s="10" t="s">
        <v>49</v>
      </c>
      <c r="J703" s="10" t="s">
        <v>28</v>
      </c>
      <c r="K703" s="10" t="s">
        <v>77</v>
      </c>
      <c r="L703" s="10" t="s">
        <v>85</v>
      </c>
      <c r="M703" s="10" t="s">
        <v>236</v>
      </c>
      <c r="N703" s="9" t="s">
        <v>269</v>
      </c>
      <c r="O703" s="22">
        <v>0.37</v>
      </c>
      <c r="P703" s="10" t="s">
        <v>33</v>
      </c>
      <c r="Q703" s="10" t="s">
        <v>136</v>
      </c>
      <c r="R703" s="10" t="s">
        <v>171</v>
      </c>
      <c r="S703" s="10" t="s">
        <v>268</v>
      </c>
      <c r="T703" s="25">
        <v>70802</v>
      </c>
      <c r="U703" s="11">
        <v>42007</v>
      </c>
      <c r="V703" s="25">
        <f>YEAR(Table1[[#This Row],[Order Date]])</f>
        <v>2015</v>
      </c>
      <c r="W703" s="25">
        <f>MONTH(Table1[[#This Row],[Order Date]])</f>
        <v>1</v>
      </c>
      <c r="X703" s="25">
        <f>DAY(Table1[[#This Row],[Order Date]])</f>
        <v>3</v>
      </c>
      <c r="Y703" s="11">
        <v>42014</v>
      </c>
      <c r="Z703" s="25">
        <f>DATEDIF(Table1[[#This Row],[Order Date]],Table1[[#This Row],[Ship Date]],"D")</f>
        <v>7</v>
      </c>
      <c r="AA703" s="25">
        <v>-112.4263</v>
      </c>
      <c r="AB703" s="10">
        <v>12</v>
      </c>
      <c r="AC703" s="12">
        <v>6945.16</v>
      </c>
      <c r="AD703" s="10" t="str">
        <f>IF(Table1[[#This Row],[Profit]]&gt;0,"Profit","loss")</f>
        <v>loss</v>
      </c>
      <c r="AE703" s="10" t="str">
        <f>_xlfn.CONCAT(Table1[[#This Row],[Customer Name]]," ",Table1[[#This Row],[Product Name]]," ",Table1[[#This Row],[Country]])</f>
        <v>Janice Cole Polycom ViaVideo™ Desktop Video Communications Unit United States</v>
      </c>
      <c r="AF703" s="10" t="str">
        <f>LEFT(Table1[[#This Row],[Product Name]],4)</f>
        <v>Poly</v>
      </c>
    </row>
    <row r="704" spans="1:32" ht="12.75" customHeight="1" x14ac:dyDescent="0.2">
      <c r="A704" s="18">
        <v>19317</v>
      </c>
      <c r="B704" s="25">
        <v>87463</v>
      </c>
      <c r="C704" s="10" t="s">
        <v>106</v>
      </c>
      <c r="D704" s="36">
        <v>0.04</v>
      </c>
      <c r="E704" s="28">
        <v>10.14</v>
      </c>
      <c r="F704" s="32">
        <v>2.27</v>
      </c>
      <c r="G704" s="25">
        <v>169</v>
      </c>
      <c r="H704" s="10" t="s">
        <v>266</v>
      </c>
      <c r="I704" s="10" t="s">
        <v>49</v>
      </c>
      <c r="J704" s="10" t="s">
        <v>28</v>
      </c>
      <c r="K704" s="10" t="s">
        <v>29</v>
      </c>
      <c r="L704" s="10" t="s">
        <v>93</v>
      </c>
      <c r="M704" s="10" t="s">
        <v>31</v>
      </c>
      <c r="N704" s="9" t="s">
        <v>270</v>
      </c>
      <c r="O704" s="22">
        <v>0.36</v>
      </c>
      <c r="P704" s="10" t="s">
        <v>33</v>
      </c>
      <c r="Q704" s="10" t="s">
        <v>136</v>
      </c>
      <c r="R704" s="10" t="s">
        <v>171</v>
      </c>
      <c r="S704" s="10" t="s">
        <v>268</v>
      </c>
      <c r="T704" s="25">
        <v>70802</v>
      </c>
      <c r="U704" s="11">
        <v>42007</v>
      </c>
      <c r="V704" s="25">
        <f>YEAR(Table1[[#This Row],[Order Date]])</f>
        <v>2015</v>
      </c>
      <c r="W704" s="25">
        <f>MONTH(Table1[[#This Row],[Order Date]])</f>
        <v>1</v>
      </c>
      <c r="X704" s="25">
        <f>DAY(Table1[[#This Row],[Order Date]])</f>
        <v>3</v>
      </c>
      <c r="Y704" s="11">
        <v>42011</v>
      </c>
      <c r="Z704" s="25">
        <f>DATEDIF(Table1[[#This Row],[Order Date]],Table1[[#This Row],[Ship Date]],"D")</f>
        <v>4</v>
      </c>
      <c r="AA704" s="25">
        <v>24.923999999999999</v>
      </c>
      <c r="AB704" s="10">
        <v>3</v>
      </c>
      <c r="AC704" s="12">
        <v>30.94</v>
      </c>
      <c r="AD704" s="10" t="str">
        <f>IF(Table1[[#This Row],[Profit]]&gt;0,"Profit","loss")</f>
        <v>Profit</v>
      </c>
      <c r="AE704" s="10" t="str">
        <f>_xlfn.CONCAT(Table1[[#This Row],[Customer Name]]," ",Table1[[#This Row],[Product Name]]," ",Table1[[#This Row],[Country]])</f>
        <v>Janice Cole Staples Wirebound Steno Books, 6" x 9", 12/Pack United States</v>
      </c>
      <c r="AF704" s="10" t="str">
        <f>LEFT(Table1[[#This Row],[Product Name]],4)</f>
        <v>Stap</v>
      </c>
    </row>
    <row r="705" spans="1:32" ht="12.75" customHeight="1" x14ac:dyDescent="0.2">
      <c r="A705" s="18">
        <v>19314</v>
      </c>
      <c r="B705" s="25">
        <v>87464</v>
      </c>
      <c r="C705" s="10" t="s">
        <v>47</v>
      </c>
      <c r="D705" s="36">
        <v>0.05</v>
      </c>
      <c r="E705" s="28">
        <v>1.88</v>
      </c>
      <c r="F705" s="32">
        <v>1.49</v>
      </c>
      <c r="G705" s="25">
        <v>171</v>
      </c>
      <c r="H705" s="10" t="s">
        <v>271</v>
      </c>
      <c r="I705" s="10" t="s">
        <v>49</v>
      </c>
      <c r="J705" s="10" t="s">
        <v>28</v>
      </c>
      <c r="K705" s="10" t="s">
        <v>29</v>
      </c>
      <c r="L705" s="10" t="s">
        <v>109</v>
      </c>
      <c r="M705" s="10" t="s">
        <v>59</v>
      </c>
      <c r="N705" s="9" t="s">
        <v>272</v>
      </c>
      <c r="O705" s="22">
        <v>0.37</v>
      </c>
      <c r="P705" s="10" t="s">
        <v>33</v>
      </c>
      <c r="Q705" s="10" t="s">
        <v>53</v>
      </c>
      <c r="R705" s="10" t="s">
        <v>54</v>
      </c>
      <c r="S705" s="10" t="s">
        <v>273</v>
      </c>
      <c r="T705" s="25">
        <v>7024</v>
      </c>
      <c r="U705" s="11">
        <v>42107</v>
      </c>
      <c r="V705" s="25">
        <f>YEAR(Table1[[#This Row],[Order Date]])</f>
        <v>2015</v>
      </c>
      <c r="W705" s="25">
        <f>MONTH(Table1[[#This Row],[Order Date]])</f>
        <v>4</v>
      </c>
      <c r="X705" s="25">
        <f>DAY(Table1[[#This Row],[Order Date]])</f>
        <v>13</v>
      </c>
      <c r="Y705" s="11">
        <v>42109</v>
      </c>
      <c r="Z705" s="25">
        <f>DATEDIF(Table1[[#This Row],[Order Date]],Table1[[#This Row],[Ship Date]],"D")</f>
        <v>2</v>
      </c>
      <c r="AA705" s="25">
        <v>-2.9094999999999995</v>
      </c>
      <c r="AB705" s="10">
        <v>1</v>
      </c>
      <c r="AC705" s="12">
        <v>3.42</v>
      </c>
      <c r="AD705" s="10" t="str">
        <f>IF(Table1[[#This Row],[Profit]]&gt;0,"Profit","loss")</f>
        <v>loss</v>
      </c>
      <c r="AE705" s="10" t="str">
        <f>_xlfn.CONCAT(Table1[[#This Row],[Customer Name]]," ",Table1[[#This Row],[Product Name]]," ",Table1[[#This Row],[Country]])</f>
        <v>Christina Matthews Staples® General Use 3-Ring Binders United States</v>
      </c>
      <c r="AF705" s="10" t="str">
        <f>LEFT(Table1[[#This Row],[Product Name]],4)</f>
        <v>Stap</v>
      </c>
    </row>
    <row r="706" spans="1:32" ht="12.75" customHeight="1" x14ac:dyDescent="0.2">
      <c r="A706" s="18">
        <v>18311</v>
      </c>
      <c r="B706" s="25">
        <v>87473</v>
      </c>
      <c r="C706" s="10" t="s">
        <v>56</v>
      </c>
      <c r="D706" s="36">
        <v>0.01</v>
      </c>
      <c r="E706" s="28">
        <v>179.29</v>
      </c>
      <c r="F706" s="32">
        <v>29.21</v>
      </c>
      <c r="G706" s="25">
        <v>3374</v>
      </c>
      <c r="H706" s="10" t="s">
        <v>3003</v>
      </c>
      <c r="I706" s="10" t="s">
        <v>39</v>
      </c>
      <c r="J706" s="10" t="s">
        <v>28</v>
      </c>
      <c r="K706" s="10" t="s">
        <v>41</v>
      </c>
      <c r="L706" s="10" t="s">
        <v>152</v>
      </c>
      <c r="M706" s="10" t="s">
        <v>121</v>
      </c>
      <c r="N706" s="9" t="s">
        <v>629</v>
      </c>
      <c r="O706" s="22">
        <v>0.76</v>
      </c>
      <c r="P706" s="10" t="s">
        <v>33</v>
      </c>
      <c r="Q706" s="10" t="s">
        <v>53</v>
      </c>
      <c r="R706" s="10" t="s">
        <v>415</v>
      </c>
      <c r="S706" s="10" t="s">
        <v>3004</v>
      </c>
      <c r="T706" s="25">
        <v>21113</v>
      </c>
      <c r="U706" s="11">
        <v>42157</v>
      </c>
      <c r="V706" s="25">
        <f>YEAR(Table1[[#This Row],[Order Date]])</f>
        <v>2015</v>
      </c>
      <c r="W706" s="25">
        <f>MONTH(Table1[[#This Row],[Order Date]])</f>
        <v>6</v>
      </c>
      <c r="X706" s="25">
        <f>DAY(Table1[[#This Row],[Order Date]])</f>
        <v>2</v>
      </c>
      <c r="Y706" s="11">
        <v>42159</v>
      </c>
      <c r="Z706" s="25">
        <f>DATEDIF(Table1[[#This Row],[Order Date]],Table1[[#This Row],[Ship Date]],"D")</f>
        <v>2</v>
      </c>
      <c r="AA706" s="25">
        <v>66.362220000000008</v>
      </c>
      <c r="AB706" s="10">
        <v>8</v>
      </c>
      <c r="AC706" s="40">
        <v>1487.9</v>
      </c>
      <c r="AD706" s="10" t="str">
        <f>IF(Table1[[#This Row],[Profit]]&gt;0,"Profit","loss")</f>
        <v>Profit</v>
      </c>
      <c r="AE706" s="10" t="str">
        <f>_xlfn.CONCAT(Table1[[#This Row],[Customer Name]]," ",Table1[[#This Row],[Product Name]]," ",Table1[[#This Row],[Country]])</f>
        <v>Jamie Ward Bevis Round Conference Table Top, X-Base United States</v>
      </c>
      <c r="AF706" s="10" t="str">
        <f>LEFT(Table1[[#This Row],[Product Name]],4)</f>
        <v>Bevi</v>
      </c>
    </row>
    <row r="707" spans="1:32" ht="12.75" customHeight="1" x14ac:dyDescent="0.2">
      <c r="A707" s="18">
        <v>18320</v>
      </c>
      <c r="B707" s="25">
        <v>87474</v>
      </c>
      <c r="C707" s="10" t="s">
        <v>25</v>
      </c>
      <c r="D707" s="36">
        <v>0.05</v>
      </c>
      <c r="E707" s="28">
        <v>73.98</v>
      </c>
      <c r="F707" s="32">
        <v>12.14</v>
      </c>
      <c r="G707" s="25">
        <v>3374</v>
      </c>
      <c r="H707" s="10" t="s">
        <v>3003</v>
      </c>
      <c r="I707" s="10" t="s">
        <v>49</v>
      </c>
      <c r="J707" s="10" t="s">
        <v>40</v>
      </c>
      <c r="K707" s="10" t="s">
        <v>77</v>
      </c>
      <c r="L707" s="10" t="s">
        <v>180</v>
      </c>
      <c r="M707" s="10" t="s">
        <v>59</v>
      </c>
      <c r="N707" s="9" t="s">
        <v>372</v>
      </c>
      <c r="O707" s="22">
        <v>0.67</v>
      </c>
      <c r="P707" s="10" t="s">
        <v>33</v>
      </c>
      <c r="Q707" s="10" t="s">
        <v>53</v>
      </c>
      <c r="R707" s="10" t="s">
        <v>415</v>
      </c>
      <c r="S707" s="10" t="s">
        <v>3004</v>
      </c>
      <c r="T707" s="25">
        <v>21113</v>
      </c>
      <c r="U707" s="11">
        <v>42184</v>
      </c>
      <c r="V707" s="25">
        <f>YEAR(Table1[[#This Row],[Order Date]])</f>
        <v>2015</v>
      </c>
      <c r="W707" s="25">
        <f>MONTH(Table1[[#This Row],[Order Date]])</f>
        <v>6</v>
      </c>
      <c r="X707" s="25">
        <f>DAY(Table1[[#This Row],[Order Date]])</f>
        <v>29</v>
      </c>
      <c r="Y707" s="11">
        <v>42185</v>
      </c>
      <c r="Z707" s="25">
        <f>DATEDIF(Table1[[#This Row],[Order Date]],Table1[[#This Row],[Ship Date]],"D")</f>
        <v>1</v>
      </c>
      <c r="AA707" s="25">
        <v>-1.904000000000019</v>
      </c>
      <c r="AB707" s="10">
        <v>8</v>
      </c>
      <c r="AC707" s="40">
        <v>600.4</v>
      </c>
      <c r="AD707" s="10" t="str">
        <f>IF(Table1[[#This Row],[Profit]]&gt;0,"Profit","loss")</f>
        <v>loss</v>
      </c>
      <c r="AE707" s="10" t="str">
        <f>_xlfn.CONCAT(Table1[[#This Row],[Customer Name]]," ",Table1[[#This Row],[Product Name]]," ",Table1[[#This Row],[Country]])</f>
        <v>Jamie Ward Keytronic 105-Key Spanish Keyboard United States</v>
      </c>
      <c r="AF707" s="10" t="str">
        <f>LEFT(Table1[[#This Row],[Product Name]],4)</f>
        <v>Keyt</v>
      </c>
    </row>
    <row r="708" spans="1:32" ht="12.75" customHeight="1" x14ac:dyDescent="0.2">
      <c r="A708" s="18">
        <v>18321</v>
      </c>
      <c r="B708" s="25">
        <v>87474</v>
      </c>
      <c r="C708" s="10" t="s">
        <v>25</v>
      </c>
      <c r="D708" s="36">
        <v>0</v>
      </c>
      <c r="E708" s="28">
        <v>5.98</v>
      </c>
      <c r="F708" s="32">
        <v>7.15</v>
      </c>
      <c r="G708" s="25">
        <v>3374</v>
      </c>
      <c r="H708" s="10" t="s">
        <v>3003</v>
      </c>
      <c r="I708" s="10" t="s">
        <v>49</v>
      </c>
      <c r="J708" s="10" t="s">
        <v>40</v>
      </c>
      <c r="K708" s="10" t="s">
        <v>29</v>
      </c>
      <c r="L708" s="10" t="s">
        <v>93</v>
      </c>
      <c r="M708" s="10" t="s">
        <v>59</v>
      </c>
      <c r="N708" s="9" t="s">
        <v>2986</v>
      </c>
      <c r="O708" s="22">
        <v>0.36</v>
      </c>
      <c r="P708" s="10" t="s">
        <v>33</v>
      </c>
      <c r="Q708" s="10" t="s">
        <v>53</v>
      </c>
      <c r="R708" s="10" t="s">
        <v>415</v>
      </c>
      <c r="S708" s="10" t="s">
        <v>3004</v>
      </c>
      <c r="T708" s="25">
        <v>21113</v>
      </c>
      <c r="U708" s="11">
        <v>42184</v>
      </c>
      <c r="V708" s="25">
        <f>YEAR(Table1[[#This Row],[Order Date]])</f>
        <v>2015</v>
      </c>
      <c r="W708" s="25">
        <f>MONTH(Table1[[#This Row],[Order Date]])</f>
        <v>6</v>
      </c>
      <c r="X708" s="25">
        <f>DAY(Table1[[#This Row],[Order Date]])</f>
        <v>29</v>
      </c>
      <c r="Y708" s="11">
        <v>42186</v>
      </c>
      <c r="Z708" s="25">
        <f>DATEDIF(Table1[[#This Row],[Order Date]],Table1[[#This Row],[Ship Date]],"D")</f>
        <v>2</v>
      </c>
      <c r="AA708" s="25">
        <v>-37.048000000000002</v>
      </c>
      <c r="AB708" s="10">
        <v>5</v>
      </c>
      <c r="AC708" s="40">
        <v>34.25</v>
      </c>
      <c r="AD708" s="10" t="str">
        <f>IF(Table1[[#This Row],[Profit]]&gt;0,"Profit","loss")</f>
        <v>loss</v>
      </c>
      <c r="AE708" s="10" t="str">
        <f>_xlfn.CONCAT(Table1[[#This Row],[Customer Name]]," ",Table1[[#This Row],[Product Name]]," ",Table1[[#This Row],[Country]])</f>
        <v>Jamie Ward Universal Premium White Copier/Laser Paper (20Lb. and 87 Bright) United States</v>
      </c>
      <c r="AF708" s="10" t="str">
        <f>LEFT(Table1[[#This Row],[Product Name]],4)</f>
        <v>Univ</v>
      </c>
    </row>
    <row r="709" spans="1:32" ht="12.75" customHeight="1" x14ac:dyDescent="0.2">
      <c r="A709" s="18">
        <v>18322</v>
      </c>
      <c r="B709" s="25">
        <v>87474</v>
      </c>
      <c r="C709" s="10" t="s">
        <v>25</v>
      </c>
      <c r="D709" s="36">
        <v>0.09</v>
      </c>
      <c r="E709" s="28">
        <v>3.57</v>
      </c>
      <c r="F709" s="32">
        <v>4.17</v>
      </c>
      <c r="G709" s="25">
        <v>3374</v>
      </c>
      <c r="H709" s="10" t="s">
        <v>3003</v>
      </c>
      <c r="I709" s="10" t="s">
        <v>49</v>
      </c>
      <c r="J709" s="10" t="s">
        <v>40</v>
      </c>
      <c r="K709" s="10" t="s">
        <v>29</v>
      </c>
      <c r="L709" s="10" t="s">
        <v>30</v>
      </c>
      <c r="M709" s="10" t="s">
        <v>51</v>
      </c>
      <c r="N709" s="9" t="s">
        <v>2566</v>
      </c>
      <c r="O709" s="22">
        <v>0.59</v>
      </c>
      <c r="P709" s="10" t="s">
        <v>33</v>
      </c>
      <c r="Q709" s="10" t="s">
        <v>53</v>
      </c>
      <c r="R709" s="10" t="s">
        <v>415</v>
      </c>
      <c r="S709" s="10" t="s">
        <v>3004</v>
      </c>
      <c r="T709" s="25">
        <v>21113</v>
      </c>
      <c r="U709" s="11">
        <v>42184</v>
      </c>
      <c r="V709" s="25">
        <f>YEAR(Table1[[#This Row],[Order Date]])</f>
        <v>2015</v>
      </c>
      <c r="W709" s="25">
        <f>MONTH(Table1[[#This Row],[Order Date]])</f>
        <v>6</v>
      </c>
      <c r="X709" s="25">
        <f>DAY(Table1[[#This Row],[Order Date]])</f>
        <v>29</v>
      </c>
      <c r="Y709" s="11">
        <v>42186</v>
      </c>
      <c r="Z709" s="25">
        <f>DATEDIF(Table1[[#This Row],[Order Date]],Table1[[#This Row],[Ship Date]],"D")</f>
        <v>2</v>
      </c>
      <c r="AA709" s="25">
        <v>-56.887999999999998</v>
      </c>
      <c r="AB709" s="10">
        <v>9</v>
      </c>
      <c r="AC709" s="40">
        <v>31.45</v>
      </c>
      <c r="AD709" s="10" t="str">
        <f>IF(Table1[[#This Row],[Profit]]&gt;0,"Profit","loss")</f>
        <v>loss</v>
      </c>
      <c r="AE709" s="10" t="str">
        <f>_xlfn.CONCAT(Table1[[#This Row],[Customer Name]]," ",Table1[[#This Row],[Product Name]]," ",Table1[[#This Row],[Country]])</f>
        <v>Jamie Ward Barrel Sharpener United States</v>
      </c>
      <c r="AF709" s="10" t="str">
        <f>LEFT(Table1[[#This Row],[Product Name]],4)</f>
        <v>Barr</v>
      </c>
    </row>
    <row r="710" spans="1:32" ht="12.75" customHeight="1" x14ac:dyDescent="0.2">
      <c r="A710" s="18">
        <v>24862</v>
      </c>
      <c r="B710" s="25">
        <v>87484</v>
      </c>
      <c r="C710" s="10" t="s">
        <v>37</v>
      </c>
      <c r="D710" s="36">
        <v>0.03</v>
      </c>
      <c r="E710" s="28">
        <v>12.28</v>
      </c>
      <c r="F710" s="32">
        <v>6.35</v>
      </c>
      <c r="G710" s="25">
        <v>1553</v>
      </c>
      <c r="H710" s="10" t="s">
        <v>1574</v>
      </c>
      <c r="I710" s="10" t="s">
        <v>49</v>
      </c>
      <c r="J710" s="10" t="s">
        <v>58</v>
      </c>
      <c r="K710" s="10" t="s">
        <v>29</v>
      </c>
      <c r="L710" s="10" t="s">
        <v>93</v>
      </c>
      <c r="M710" s="10" t="s">
        <v>59</v>
      </c>
      <c r="N710" s="9" t="s">
        <v>1575</v>
      </c>
      <c r="O710" s="22">
        <v>0.38</v>
      </c>
      <c r="P710" s="10" t="s">
        <v>33</v>
      </c>
      <c r="Q710" s="10" t="s">
        <v>136</v>
      </c>
      <c r="R710" s="10" t="s">
        <v>671</v>
      </c>
      <c r="S710" s="10" t="s">
        <v>1576</v>
      </c>
      <c r="T710" s="25">
        <v>38701</v>
      </c>
      <c r="U710" s="11">
        <v>42085</v>
      </c>
      <c r="V710" s="25">
        <f>YEAR(Table1[[#This Row],[Order Date]])</f>
        <v>2015</v>
      </c>
      <c r="W710" s="25">
        <f>MONTH(Table1[[#This Row],[Order Date]])</f>
        <v>3</v>
      </c>
      <c r="X710" s="25">
        <f>DAY(Table1[[#This Row],[Order Date]])</f>
        <v>22</v>
      </c>
      <c r="Y710" s="11">
        <v>42087</v>
      </c>
      <c r="Z710" s="25">
        <f>DATEDIF(Table1[[#This Row],[Order Date]],Table1[[#This Row],[Ship Date]],"D")</f>
        <v>2</v>
      </c>
      <c r="AA710" s="25">
        <v>68.675999999999988</v>
      </c>
      <c r="AB710" s="10">
        <v>7</v>
      </c>
      <c r="AC710" s="12">
        <v>87.53</v>
      </c>
      <c r="AD710" s="10" t="str">
        <f>IF(Table1[[#This Row],[Profit]]&gt;0,"Profit","loss")</f>
        <v>Profit</v>
      </c>
      <c r="AE710" s="10" t="str">
        <f>_xlfn.CONCAT(Table1[[#This Row],[Customer Name]]," ",Table1[[#This Row],[Product Name]]," ",Table1[[#This Row],[Country]])</f>
        <v>Tara Powers Underwood Staples Premium Bright 1-Part Blank Computer Paper United States</v>
      </c>
      <c r="AF710" s="10" t="str">
        <f>LEFT(Table1[[#This Row],[Product Name]],4)</f>
        <v>Stap</v>
      </c>
    </row>
    <row r="711" spans="1:32" ht="12.75" customHeight="1" x14ac:dyDescent="0.2">
      <c r="A711" s="18">
        <v>26135</v>
      </c>
      <c r="B711" s="25">
        <v>87485</v>
      </c>
      <c r="C711" s="10" t="s">
        <v>25</v>
      </c>
      <c r="D711" s="36">
        <v>0.04</v>
      </c>
      <c r="E711" s="28">
        <v>10.98</v>
      </c>
      <c r="F711" s="32">
        <v>3.99</v>
      </c>
      <c r="G711" s="25">
        <v>1554</v>
      </c>
      <c r="H711" s="10" t="s">
        <v>1577</v>
      </c>
      <c r="I711" s="10" t="s">
        <v>49</v>
      </c>
      <c r="J711" s="10" t="s">
        <v>58</v>
      </c>
      <c r="K711" s="10" t="s">
        <v>29</v>
      </c>
      <c r="L711" s="10" t="s">
        <v>257</v>
      </c>
      <c r="M711" s="10" t="s">
        <v>59</v>
      </c>
      <c r="N711" s="9" t="s">
        <v>1578</v>
      </c>
      <c r="O711" s="22">
        <v>0.57999999999999996</v>
      </c>
      <c r="P711" s="10" t="s">
        <v>33</v>
      </c>
      <c r="Q711" s="10" t="s">
        <v>136</v>
      </c>
      <c r="R711" s="10" t="s">
        <v>671</v>
      </c>
      <c r="S711" s="10" t="s">
        <v>1579</v>
      </c>
      <c r="T711" s="25">
        <v>39503</v>
      </c>
      <c r="U711" s="11">
        <v>42142</v>
      </c>
      <c r="V711" s="25">
        <f>YEAR(Table1[[#This Row],[Order Date]])</f>
        <v>2015</v>
      </c>
      <c r="W711" s="25">
        <f>MONTH(Table1[[#This Row],[Order Date]])</f>
        <v>5</v>
      </c>
      <c r="X711" s="25">
        <f>DAY(Table1[[#This Row],[Order Date]])</f>
        <v>18</v>
      </c>
      <c r="Y711" s="11">
        <v>42142</v>
      </c>
      <c r="Z711" s="25">
        <f>DATEDIF(Table1[[#This Row],[Order Date]],Table1[[#This Row],[Ship Date]],"D")</f>
        <v>0</v>
      </c>
      <c r="AA711" s="25">
        <v>481.03199999999998</v>
      </c>
      <c r="AB711" s="10">
        <v>15</v>
      </c>
      <c r="AC711" s="12">
        <v>172.22</v>
      </c>
      <c r="AD711" s="10" t="str">
        <f>IF(Table1[[#This Row],[Profit]]&gt;0,"Profit","loss")</f>
        <v>Profit</v>
      </c>
      <c r="AE711" s="10" t="str">
        <f>_xlfn.CONCAT(Table1[[#This Row],[Customer Name]]," ",Table1[[#This Row],[Product Name]]," ",Table1[[#This Row],[Country]])</f>
        <v>Joan Floyd Staples Surge Protector 6 outlet United States</v>
      </c>
      <c r="AF711" s="10" t="str">
        <f>LEFT(Table1[[#This Row],[Product Name]],4)</f>
        <v>Stap</v>
      </c>
    </row>
    <row r="712" spans="1:32" ht="12.75" customHeight="1" x14ac:dyDescent="0.2">
      <c r="A712" s="18">
        <v>20993</v>
      </c>
      <c r="B712" s="25">
        <v>87486</v>
      </c>
      <c r="C712" s="10" t="s">
        <v>47</v>
      </c>
      <c r="D712" s="36">
        <v>0.01</v>
      </c>
      <c r="E712" s="28">
        <v>348.21</v>
      </c>
      <c r="F712" s="32">
        <v>40.19</v>
      </c>
      <c r="G712" s="25">
        <v>1552</v>
      </c>
      <c r="H712" s="10" t="s">
        <v>1571</v>
      </c>
      <c r="I712" s="10" t="s">
        <v>39</v>
      </c>
      <c r="J712" s="10" t="s">
        <v>58</v>
      </c>
      <c r="K712" s="10" t="s">
        <v>41</v>
      </c>
      <c r="L712" s="10" t="s">
        <v>152</v>
      </c>
      <c r="M712" s="10" t="s">
        <v>121</v>
      </c>
      <c r="N712" s="9" t="s">
        <v>1572</v>
      </c>
      <c r="O712" s="22">
        <v>0.62</v>
      </c>
      <c r="P712" s="10" t="s">
        <v>33</v>
      </c>
      <c r="Q712" s="10" t="s">
        <v>136</v>
      </c>
      <c r="R712" s="10" t="s">
        <v>671</v>
      </c>
      <c r="S712" s="10" t="s">
        <v>1573</v>
      </c>
      <c r="T712" s="25">
        <v>39056</v>
      </c>
      <c r="U712" s="11">
        <v>42005</v>
      </c>
      <c r="V712" s="25">
        <f>YEAR(Table1[[#This Row],[Order Date]])</f>
        <v>2015</v>
      </c>
      <c r="W712" s="25">
        <f>MONTH(Table1[[#This Row],[Order Date]])</f>
        <v>1</v>
      </c>
      <c r="X712" s="25">
        <f>DAY(Table1[[#This Row],[Order Date]])</f>
        <v>1</v>
      </c>
      <c r="Y712" s="11">
        <v>42008</v>
      </c>
      <c r="Z712" s="25">
        <f>DATEDIF(Table1[[#This Row],[Order Date]],Table1[[#This Row],[Ship Date]],"D")</f>
        <v>3</v>
      </c>
      <c r="AA712" s="25">
        <v>-337.09199999999998</v>
      </c>
      <c r="AB712" s="10">
        <v>2</v>
      </c>
      <c r="AC712" s="12">
        <v>723.54</v>
      </c>
      <c r="AD712" s="10" t="str">
        <f>IF(Table1[[#This Row],[Profit]]&gt;0,"Profit","loss")</f>
        <v>loss</v>
      </c>
      <c r="AE712" s="10" t="str">
        <f>_xlfn.CONCAT(Table1[[#This Row],[Customer Name]]," ",Table1[[#This Row],[Product Name]]," ",Table1[[#This Row],[Country]])</f>
        <v>Gary Koch Bretford CR4500 Series Slim Rectangular Table United States</v>
      </c>
      <c r="AF712" s="10" t="str">
        <f>LEFT(Table1[[#This Row],[Product Name]],4)</f>
        <v>Bret</v>
      </c>
    </row>
    <row r="713" spans="1:32" ht="12.75" customHeight="1" x14ac:dyDescent="0.2">
      <c r="A713" s="18">
        <v>25409</v>
      </c>
      <c r="B713" s="25">
        <v>87487</v>
      </c>
      <c r="C713" s="10" t="s">
        <v>25</v>
      </c>
      <c r="D713" s="36">
        <v>0.03</v>
      </c>
      <c r="E713" s="28">
        <v>124.49</v>
      </c>
      <c r="F713" s="32">
        <v>51.94</v>
      </c>
      <c r="G713" s="25">
        <v>1554</v>
      </c>
      <c r="H713" s="10" t="s">
        <v>1577</v>
      </c>
      <c r="I713" s="10" t="s">
        <v>39</v>
      </c>
      <c r="J713" s="10" t="s">
        <v>114</v>
      </c>
      <c r="K713" s="10" t="s">
        <v>41</v>
      </c>
      <c r="L713" s="10" t="s">
        <v>152</v>
      </c>
      <c r="M713" s="10" t="s">
        <v>121</v>
      </c>
      <c r="N713" s="9" t="s">
        <v>462</v>
      </c>
      <c r="O713" s="22">
        <v>0.63</v>
      </c>
      <c r="P713" s="10" t="s">
        <v>33</v>
      </c>
      <c r="Q713" s="10" t="s">
        <v>136</v>
      </c>
      <c r="R713" s="10" t="s">
        <v>671</v>
      </c>
      <c r="S713" s="10" t="s">
        <v>1579</v>
      </c>
      <c r="T713" s="25">
        <v>39503</v>
      </c>
      <c r="U713" s="11">
        <v>42048</v>
      </c>
      <c r="V713" s="25">
        <f>YEAR(Table1[[#This Row],[Order Date]])</f>
        <v>2015</v>
      </c>
      <c r="W713" s="25">
        <f>MONTH(Table1[[#This Row],[Order Date]])</f>
        <v>2</v>
      </c>
      <c r="X713" s="25">
        <f>DAY(Table1[[#This Row],[Order Date]])</f>
        <v>13</v>
      </c>
      <c r="Y713" s="11">
        <v>42049</v>
      </c>
      <c r="Z713" s="25">
        <f>DATEDIF(Table1[[#This Row],[Order Date]],Table1[[#This Row],[Ship Date]],"D")</f>
        <v>1</v>
      </c>
      <c r="AA713" s="25">
        <v>-4.0180000000000007</v>
      </c>
      <c r="AB713" s="10">
        <v>7</v>
      </c>
      <c r="AC713" s="12">
        <v>894.88</v>
      </c>
      <c r="AD713" s="10" t="str">
        <f>IF(Table1[[#This Row],[Profit]]&gt;0,"Profit","loss")</f>
        <v>loss</v>
      </c>
      <c r="AE713" s="10" t="str">
        <f>_xlfn.CONCAT(Table1[[#This Row],[Customer Name]]," ",Table1[[#This Row],[Product Name]]," ",Table1[[#This Row],[Country]])</f>
        <v>Joan Floyd Bevis 36 x 72 Conference Tables United States</v>
      </c>
      <c r="AF713" s="10" t="str">
        <f>LEFT(Table1[[#This Row],[Product Name]],4)</f>
        <v>Bevi</v>
      </c>
    </row>
    <row r="714" spans="1:32" ht="12.75" customHeight="1" x14ac:dyDescent="0.2">
      <c r="A714" s="18">
        <v>19627</v>
      </c>
      <c r="B714" s="25">
        <v>87488</v>
      </c>
      <c r="C714" s="10" t="s">
        <v>106</v>
      </c>
      <c r="D714" s="36">
        <v>7.0000000000000007E-2</v>
      </c>
      <c r="E714" s="28">
        <v>17.7</v>
      </c>
      <c r="F714" s="32">
        <v>9.4700000000000006</v>
      </c>
      <c r="G714" s="25">
        <v>1551</v>
      </c>
      <c r="H714" s="10" t="s">
        <v>1568</v>
      </c>
      <c r="I714" s="10" t="s">
        <v>49</v>
      </c>
      <c r="J714" s="10" t="s">
        <v>114</v>
      </c>
      <c r="K714" s="10" t="s">
        <v>29</v>
      </c>
      <c r="L714" s="10" t="s">
        <v>141</v>
      </c>
      <c r="M714" s="10" t="s">
        <v>59</v>
      </c>
      <c r="N714" s="9" t="s">
        <v>1569</v>
      </c>
      <c r="O714" s="22">
        <v>0.59</v>
      </c>
      <c r="P714" s="10" t="s">
        <v>33</v>
      </c>
      <c r="Q714" s="10" t="s">
        <v>136</v>
      </c>
      <c r="R714" s="10" t="s">
        <v>671</v>
      </c>
      <c r="S714" s="10" t="s">
        <v>1570</v>
      </c>
      <c r="T714" s="25">
        <v>39530</v>
      </c>
      <c r="U714" s="11">
        <v>42180</v>
      </c>
      <c r="V714" s="25">
        <f>YEAR(Table1[[#This Row],[Order Date]])</f>
        <v>2015</v>
      </c>
      <c r="W714" s="25">
        <f>MONTH(Table1[[#This Row],[Order Date]])</f>
        <v>6</v>
      </c>
      <c r="X714" s="25">
        <f>DAY(Table1[[#This Row],[Order Date]])</f>
        <v>25</v>
      </c>
      <c r="Y714" s="11">
        <v>42186</v>
      </c>
      <c r="Z714" s="25">
        <f>DATEDIF(Table1[[#This Row],[Order Date]],Table1[[#This Row],[Ship Date]],"D")</f>
        <v>6</v>
      </c>
      <c r="AA714" s="25">
        <v>-243.54400000000001</v>
      </c>
      <c r="AB714" s="10">
        <v>18</v>
      </c>
      <c r="AC714" s="12">
        <v>300.67</v>
      </c>
      <c r="AD714" s="10" t="str">
        <f>IF(Table1[[#This Row],[Profit]]&gt;0,"Profit","loss")</f>
        <v>loss</v>
      </c>
      <c r="AE714" s="10" t="str">
        <f>_xlfn.CONCAT(Table1[[#This Row],[Customer Name]]," ",Table1[[#This Row],[Product Name]]," ",Table1[[#This Row],[Country]])</f>
        <v>Laurence Flowers Portfile® Personal File Boxes United States</v>
      </c>
      <c r="AF714" s="10" t="str">
        <f>LEFT(Table1[[#This Row],[Product Name]],4)</f>
        <v>Port</v>
      </c>
    </row>
    <row r="715" spans="1:32" ht="12.75" customHeight="1" x14ac:dyDescent="0.2">
      <c r="A715" s="18">
        <v>26054</v>
      </c>
      <c r="B715" s="25">
        <v>87511</v>
      </c>
      <c r="C715" s="10" t="s">
        <v>37</v>
      </c>
      <c r="D715" s="36">
        <v>0.01</v>
      </c>
      <c r="E715" s="28">
        <v>7.64</v>
      </c>
      <c r="F715" s="32">
        <v>1.39</v>
      </c>
      <c r="G715" s="25">
        <v>2947</v>
      </c>
      <c r="H715" s="10" t="s">
        <v>2678</v>
      </c>
      <c r="I715" s="10" t="s">
        <v>49</v>
      </c>
      <c r="J715" s="10" t="s">
        <v>114</v>
      </c>
      <c r="K715" s="10" t="s">
        <v>29</v>
      </c>
      <c r="L715" s="10" t="s">
        <v>69</v>
      </c>
      <c r="M715" s="10" t="s">
        <v>59</v>
      </c>
      <c r="N715" s="9" t="s">
        <v>2438</v>
      </c>
      <c r="O715" s="22">
        <v>0.36</v>
      </c>
      <c r="P715" s="10" t="s">
        <v>33</v>
      </c>
      <c r="Q715" s="10" t="s">
        <v>53</v>
      </c>
      <c r="R715" s="10" t="s">
        <v>71</v>
      </c>
      <c r="S715" s="10" t="s">
        <v>2679</v>
      </c>
      <c r="T715" s="25">
        <v>14043</v>
      </c>
      <c r="U715" s="11">
        <v>42039</v>
      </c>
      <c r="V715" s="25">
        <f>YEAR(Table1[[#This Row],[Order Date]])</f>
        <v>2015</v>
      </c>
      <c r="W715" s="25">
        <f>MONTH(Table1[[#This Row],[Order Date]])</f>
        <v>2</v>
      </c>
      <c r="X715" s="25">
        <f>DAY(Table1[[#This Row],[Order Date]])</f>
        <v>4</v>
      </c>
      <c r="Y715" s="11">
        <v>42042</v>
      </c>
      <c r="Z715" s="25">
        <f>DATEDIF(Table1[[#This Row],[Order Date]],Table1[[#This Row],[Ship Date]],"D")</f>
        <v>3</v>
      </c>
      <c r="AA715" s="25">
        <v>112.1181</v>
      </c>
      <c r="AB715" s="10">
        <v>20</v>
      </c>
      <c r="AC715" s="12">
        <v>162.49</v>
      </c>
      <c r="AD715" s="10" t="str">
        <f>IF(Table1[[#This Row],[Profit]]&gt;0,"Profit","loss")</f>
        <v>Profit</v>
      </c>
      <c r="AE715" s="10" t="str">
        <f>_xlfn.CONCAT(Table1[[#This Row],[Customer Name]]," ",Table1[[#This Row],[Product Name]]," ",Table1[[#This Row],[Country]])</f>
        <v>Kathy Turner Security-Tint Envelopes United States</v>
      </c>
      <c r="AF715" s="10" t="str">
        <f>LEFT(Table1[[#This Row],[Product Name]],4)</f>
        <v>Secu</v>
      </c>
    </row>
    <row r="716" spans="1:32" ht="12.75" customHeight="1" x14ac:dyDescent="0.2">
      <c r="A716" s="18">
        <v>18860</v>
      </c>
      <c r="B716" s="25">
        <v>87520</v>
      </c>
      <c r="C716" s="10" t="s">
        <v>37</v>
      </c>
      <c r="D716" s="36">
        <v>0.09</v>
      </c>
      <c r="E716" s="28">
        <v>9.7799999999999994</v>
      </c>
      <c r="F716" s="32">
        <v>1.39</v>
      </c>
      <c r="G716" s="25">
        <v>1170</v>
      </c>
      <c r="H716" s="10" t="s">
        <v>1264</v>
      </c>
      <c r="I716" s="10" t="s">
        <v>49</v>
      </c>
      <c r="J716" s="10" t="s">
        <v>114</v>
      </c>
      <c r="K716" s="10" t="s">
        <v>29</v>
      </c>
      <c r="L716" s="10" t="s">
        <v>69</v>
      </c>
      <c r="M716" s="10" t="s">
        <v>59</v>
      </c>
      <c r="N716" s="9" t="s">
        <v>1265</v>
      </c>
      <c r="O716" s="22">
        <v>0.39</v>
      </c>
      <c r="P716" s="10" t="s">
        <v>33</v>
      </c>
      <c r="Q716" s="10" t="s">
        <v>53</v>
      </c>
      <c r="R716" s="10" t="s">
        <v>1149</v>
      </c>
      <c r="S716" s="10" t="s">
        <v>401</v>
      </c>
      <c r="T716" s="25">
        <v>19711</v>
      </c>
      <c r="U716" s="11">
        <v>42157</v>
      </c>
      <c r="V716" s="25">
        <f>YEAR(Table1[[#This Row],[Order Date]])</f>
        <v>2015</v>
      </c>
      <c r="W716" s="25">
        <f>MONTH(Table1[[#This Row],[Order Date]])</f>
        <v>6</v>
      </c>
      <c r="X716" s="25">
        <f>DAY(Table1[[#This Row],[Order Date]])</f>
        <v>2</v>
      </c>
      <c r="Y716" s="11">
        <v>42158</v>
      </c>
      <c r="Z716" s="25">
        <f>DATEDIF(Table1[[#This Row],[Order Date]],Table1[[#This Row],[Ship Date]],"D")</f>
        <v>1</v>
      </c>
      <c r="AA716" s="25">
        <v>125.20739999999999</v>
      </c>
      <c r="AB716" s="10">
        <v>19</v>
      </c>
      <c r="AC716" s="12">
        <v>181.46</v>
      </c>
      <c r="AD716" s="10" t="str">
        <f>IF(Table1[[#This Row],[Profit]]&gt;0,"Profit","loss")</f>
        <v>Profit</v>
      </c>
      <c r="AE716" s="10" t="str">
        <f>_xlfn.CONCAT(Table1[[#This Row],[Customer Name]]," ",Table1[[#This Row],[Product Name]]," ",Table1[[#This Row],[Country]])</f>
        <v>Jessie Houston Staples #10 Laser &amp; Inkjet Envelopes, 4 1/8" x 9 1/2", 100/Box United States</v>
      </c>
      <c r="AF716" s="10" t="str">
        <f>LEFT(Table1[[#This Row],[Product Name]],4)</f>
        <v>Stap</v>
      </c>
    </row>
    <row r="717" spans="1:32" ht="12.75" customHeight="1" x14ac:dyDescent="0.2">
      <c r="A717" s="18">
        <v>18861</v>
      </c>
      <c r="B717" s="25">
        <v>87520</v>
      </c>
      <c r="C717" s="10" t="s">
        <v>37</v>
      </c>
      <c r="D717" s="36">
        <v>0</v>
      </c>
      <c r="E717" s="28">
        <v>200.99</v>
      </c>
      <c r="F717" s="32">
        <v>8.08</v>
      </c>
      <c r="G717" s="25">
        <v>1170</v>
      </c>
      <c r="H717" s="10" t="s">
        <v>1264</v>
      </c>
      <c r="I717" s="10" t="s">
        <v>49</v>
      </c>
      <c r="J717" s="10" t="s">
        <v>114</v>
      </c>
      <c r="K717" s="10" t="s">
        <v>77</v>
      </c>
      <c r="L717" s="10" t="s">
        <v>78</v>
      </c>
      <c r="M717" s="10" t="s">
        <v>59</v>
      </c>
      <c r="N717" s="9" t="s">
        <v>1266</v>
      </c>
      <c r="O717" s="22">
        <v>0.59</v>
      </c>
      <c r="P717" s="10" t="s">
        <v>33</v>
      </c>
      <c r="Q717" s="10" t="s">
        <v>53</v>
      </c>
      <c r="R717" s="10" t="s">
        <v>1149</v>
      </c>
      <c r="S717" s="10" t="s">
        <v>401</v>
      </c>
      <c r="T717" s="25">
        <v>19711</v>
      </c>
      <c r="U717" s="11">
        <v>42157</v>
      </c>
      <c r="V717" s="25">
        <f>YEAR(Table1[[#This Row],[Order Date]])</f>
        <v>2015</v>
      </c>
      <c r="W717" s="25">
        <f>MONTH(Table1[[#This Row],[Order Date]])</f>
        <v>6</v>
      </c>
      <c r="X717" s="25">
        <f>DAY(Table1[[#This Row],[Order Date]])</f>
        <v>2</v>
      </c>
      <c r="Y717" s="11">
        <v>42159</v>
      </c>
      <c r="Z717" s="25">
        <f>DATEDIF(Table1[[#This Row],[Order Date]],Table1[[#This Row],[Ship Date]],"D")</f>
        <v>2</v>
      </c>
      <c r="AA717" s="25">
        <v>281.53440000000001</v>
      </c>
      <c r="AB717" s="10">
        <v>6</v>
      </c>
      <c r="AC717" s="12">
        <v>1076.3</v>
      </c>
      <c r="AD717" s="10" t="str">
        <f>IF(Table1[[#This Row],[Profit]]&gt;0,"Profit","loss")</f>
        <v>Profit</v>
      </c>
      <c r="AE717" s="10" t="str">
        <f>_xlfn.CONCAT(Table1[[#This Row],[Customer Name]]," ",Table1[[#This Row],[Product Name]]," ",Table1[[#This Row],[Country]])</f>
        <v>Jessie Houston 5125 United States</v>
      </c>
      <c r="AF717" s="10" t="str">
        <f>LEFT(Table1[[#This Row],[Product Name]],4)</f>
        <v>5125</v>
      </c>
    </row>
    <row r="718" spans="1:32" ht="12.75" customHeight="1" x14ac:dyDescent="0.2">
      <c r="A718" s="18">
        <v>20377</v>
      </c>
      <c r="B718" s="25">
        <v>87525</v>
      </c>
      <c r="C718" s="10" t="s">
        <v>37</v>
      </c>
      <c r="D718" s="36">
        <v>0</v>
      </c>
      <c r="E718" s="28">
        <v>125.99</v>
      </c>
      <c r="F718" s="32">
        <v>8.99</v>
      </c>
      <c r="G718" s="25">
        <v>762</v>
      </c>
      <c r="H718" s="10" t="s">
        <v>897</v>
      </c>
      <c r="I718" s="10" t="s">
        <v>49</v>
      </c>
      <c r="J718" s="10" t="s">
        <v>58</v>
      </c>
      <c r="K718" s="10" t="s">
        <v>77</v>
      </c>
      <c r="L718" s="10" t="s">
        <v>78</v>
      </c>
      <c r="M718" s="10" t="s">
        <v>59</v>
      </c>
      <c r="N718" s="9" t="s">
        <v>898</v>
      </c>
      <c r="O718" s="22">
        <v>0.56999999999999995</v>
      </c>
      <c r="P718" s="10" t="s">
        <v>33</v>
      </c>
      <c r="Q718" s="10" t="s">
        <v>34</v>
      </c>
      <c r="R718" s="10" t="s">
        <v>35</v>
      </c>
      <c r="S718" s="10" t="s">
        <v>899</v>
      </c>
      <c r="T718" s="25">
        <v>98661</v>
      </c>
      <c r="U718" s="11">
        <v>42121</v>
      </c>
      <c r="V718" s="25">
        <f>YEAR(Table1[[#This Row],[Order Date]])</f>
        <v>2015</v>
      </c>
      <c r="W718" s="25">
        <f>MONTH(Table1[[#This Row],[Order Date]])</f>
        <v>4</v>
      </c>
      <c r="X718" s="25">
        <f>DAY(Table1[[#This Row],[Order Date]])</f>
        <v>27</v>
      </c>
      <c r="Y718" s="11">
        <v>42123</v>
      </c>
      <c r="Z718" s="25">
        <f>DATEDIF(Table1[[#This Row],[Order Date]],Table1[[#This Row],[Ship Date]],"D")</f>
        <v>2</v>
      </c>
      <c r="AA718" s="25">
        <v>613.89576</v>
      </c>
      <c r="AB718" s="10">
        <v>12</v>
      </c>
      <c r="AC718" s="12">
        <v>1362.2</v>
      </c>
      <c r="AD718" s="10" t="str">
        <f>IF(Table1[[#This Row],[Profit]]&gt;0,"Profit","loss")</f>
        <v>Profit</v>
      </c>
      <c r="AE718" s="10" t="str">
        <f>_xlfn.CONCAT(Table1[[#This Row],[Customer Name]]," ",Table1[[#This Row],[Product Name]]," ",Table1[[#This Row],[Country]])</f>
        <v>Stuart Holloway 5170i United States</v>
      </c>
      <c r="AF718" s="10" t="str">
        <f>LEFT(Table1[[#This Row],[Product Name]],4)</f>
        <v>5170</v>
      </c>
    </row>
    <row r="719" spans="1:32" ht="12.75" customHeight="1" x14ac:dyDescent="0.2">
      <c r="A719" s="18">
        <v>25914</v>
      </c>
      <c r="B719" s="25">
        <v>87530</v>
      </c>
      <c r="C719" s="10" t="s">
        <v>25</v>
      </c>
      <c r="D719" s="36">
        <v>0.1</v>
      </c>
      <c r="E719" s="28">
        <v>105.98</v>
      </c>
      <c r="F719" s="32">
        <v>13.99</v>
      </c>
      <c r="G719" s="25">
        <v>3403</v>
      </c>
      <c r="H719" s="10" t="s">
        <v>3026</v>
      </c>
      <c r="I719" s="10" t="s">
        <v>27</v>
      </c>
      <c r="J719" s="10" t="s">
        <v>114</v>
      </c>
      <c r="K719" s="10" t="s">
        <v>41</v>
      </c>
      <c r="L719" s="10" t="s">
        <v>50</v>
      </c>
      <c r="M719" s="10" t="s">
        <v>86</v>
      </c>
      <c r="N719" s="9" t="s">
        <v>3027</v>
      </c>
      <c r="O719" s="22">
        <v>0.65</v>
      </c>
      <c r="P719" s="10" t="s">
        <v>33</v>
      </c>
      <c r="Q719" s="10" t="s">
        <v>34</v>
      </c>
      <c r="R719" s="10" t="s">
        <v>2226</v>
      </c>
      <c r="S719" s="10" t="s">
        <v>3028</v>
      </c>
      <c r="T719" s="25">
        <v>82001</v>
      </c>
      <c r="U719" s="11">
        <v>42043</v>
      </c>
      <c r="V719" s="25">
        <f>YEAR(Table1[[#This Row],[Order Date]])</f>
        <v>2015</v>
      </c>
      <c r="W719" s="25">
        <f>MONTH(Table1[[#This Row],[Order Date]])</f>
        <v>2</v>
      </c>
      <c r="X719" s="25">
        <f>DAY(Table1[[#This Row],[Order Date]])</f>
        <v>8</v>
      </c>
      <c r="Y719" s="11">
        <v>42046</v>
      </c>
      <c r="Z719" s="25">
        <f>DATEDIF(Table1[[#This Row],[Order Date]],Table1[[#This Row],[Ship Date]],"D")</f>
        <v>3</v>
      </c>
      <c r="AA719" s="25">
        <v>349.48499999999996</v>
      </c>
      <c r="AB719" s="10">
        <v>5</v>
      </c>
      <c r="AC719" s="40">
        <v>506.5</v>
      </c>
      <c r="AD719" s="10" t="str">
        <f>IF(Table1[[#This Row],[Profit]]&gt;0,"Profit","loss")</f>
        <v>Profit</v>
      </c>
      <c r="AE719" s="10" t="str">
        <f>_xlfn.CONCAT(Table1[[#This Row],[Customer Name]]," ",Table1[[#This Row],[Product Name]]," ",Table1[[#This Row],[Country]])</f>
        <v>Tammy Buckley Tenex 46" x 60" Computer Anti-Static Chairmat, Rectangular Shaped United States</v>
      </c>
      <c r="AF719" s="10" t="str">
        <f>LEFT(Table1[[#This Row],[Product Name]],4)</f>
        <v>Tene</v>
      </c>
    </row>
    <row r="720" spans="1:32" ht="12.75" customHeight="1" x14ac:dyDescent="0.2">
      <c r="A720" s="18">
        <v>26208</v>
      </c>
      <c r="B720" s="25">
        <v>87534</v>
      </c>
      <c r="C720" s="10" t="s">
        <v>37</v>
      </c>
      <c r="D720" s="36">
        <v>0.08</v>
      </c>
      <c r="E720" s="28">
        <v>11.97</v>
      </c>
      <c r="F720" s="32">
        <v>5.81</v>
      </c>
      <c r="G720" s="25">
        <v>3399</v>
      </c>
      <c r="H720" s="10" t="s">
        <v>3022</v>
      </c>
      <c r="I720" s="10" t="s">
        <v>49</v>
      </c>
      <c r="J720" s="10" t="s">
        <v>58</v>
      </c>
      <c r="K720" s="10" t="s">
        <v>29</v>
      </c>
      <c r="L720" s="10" t="s">
        <v>30</v>
      </c>
      <c r="M720" s="10" t="s">
        <v>51</v>
      </c>
      <c r="N720" s="9" t="s">
        <v>3011</v>
      </c>
      <c r="O720" s="22">
        <v>0.6</v>
      </c>
      <c r="P720" s="10" t="s">
        <v>33</v>
      </c>
      <c r="Q720" s="10" t="s">
        <v>61</v>
      </c>
      <c r="R720" s="10" t="s">
        <v>178</v>
      </c>
      <c r="S720" s="10" t="s">
        <v>1522</v>
      </c>
      <c r="T720" s="25">
        <v>60016</v>
      </c>
      <c r="U720" s="11">
        <v>42092</v>
      </c>
      <c r="V720" s="25">
        <f>YEAR(Table1[[#This Row],[Order Date]])</f>
        <v>2015</v>
      </c>
      <c r="W720" s="25">
        <f>MONTH(Table1[[#This Row],[Order Date]])</f>
        <v>3</v>
      </c>
      <c r="X720" s="25">
        <f>DAY(Table1[[#This Row],[Order Date]])</f>
        <v>29</v>
      </c>
      <c r="Y720" s="11">
        <v>42094</v>
      </c>
      <c r="Z720" s="25">
        <f>DATEDIF(Table1[[#This Row],[Order Date]],Table1[[#This Row],[Ship Date]],"D")</f>
        <v>2</v>
      </c>
      <c r="AA720" s="25">
        <v>-41.87</v>
      </c>
      <c r="AB720" s="10">
        <v>5</v>
      </c>
      <c r="AC720" s="40">
        <v>59.98</v>
      </c>
      <c r="AD720" s="10" t="str">
        <f>IF(Table1[[#This Row],[Profit]]&gt;0,"Profit","loss")</f>
        <v>loss</v>
      </c>
      <c r="AE720" s="10" t="str">
        <f>_xlfn.CONCAT(Table1[[#This Row],[Customer Name]]," ",Table1[[#This Row],[Product Name]]," ",Table1[[#This Row],[Country]])</f>
        <v>Marvin Reid Staples SlimLine Pencil Sharpener United States</v>
      </c>
      <c r="AF720" s="10" t="str">
        <f>LEFT(Table1[[#This Row],[Product Name]],4)</f>
        <v>Stap</v>
      </c>
    </row>
    <row r="721" spans="1:32" ht="12.75" customHeight="1" x14ac:dyDescent="0.2">
      <c r="A721" s="18">
        <v>20624</v>
      </c>
      <c r="B721" s="25">
        <v>87535</v>
      </c>
      <c r="C721" s="10" t="s">
        <v>106</v>
      </c>
      <c r="D721" s="36">
        <v>0</v>
      </c>
      <c r="E721" s="28">
        <v>1270.99</v>
      </c>
      <c r="F721" s="32">
        <v>19.989999999999998</v>
      </c>
      <c r="G721" s="25">
        <v>3397</v>
      </c>
      <c r="H721" s="10" t="s">
        <v>3020</v>
      </c>
      <c r="I721" s="10" t="s">
        <v>49</v>
      </c>
      <c r="J721" s="10" t="s">
        <v>58</v>
      </c>
      <c r="K721" s="10" t="s">
        <v>29</v>
      </c>
      <c r="L721" s="10" t="s">
        <v>109</v>
      </c>
      <c r="M721" s="10" t="s">
        <v>59</v>
      </c>
      <c r="N721" s="9" t="s">
        <v>631</v>
      </c>
      <c r="O721" s="22">
        <v>0.35</v>
      </c>
      <c r="P721" s="10" t="s">
        <v>33</v>
      </c>
      <c r="Q721" s="10" t="s">
        <v>61</v>
      </c>
      <c r="R721" s="10" t="s">
        <v>178</v>
      </c>
      <c r="S721" s="10" t="s">
        <v>1359</v>
      </c>
      <c r="T721" s="25">
        <v>61832</v>
      </c>
      <c r="U721" s="11">
        <v>42162</v>
      </c>
      <c r="V721" s="25">
        <f>YEAR(Table1[[#This Row],[Order Date]])</f>
        <v>2015</v>
      </c>
      <c r="W721" s="25">
        <f>MONTH(Table1[[#This Row],[Order Date]])</f>
        <v>6</v>
      </c>
      <c r="X721" s="25">
        <f>DAY(Table1[[#This Row],[Order Date]])</f>
        <v>7</v>
      </c>
      <c r="Y721" s="11">
        <v>42164</v>
      </c>
      <c r="Z721" s="25">
        <f>DATEDIF(Table1[[#This Row],[Order Date]],Table1[[#This Row],[Ship Date]],"D")</f>
        <v>2</v>
      </c>
      <c r="AA721" s="25">
        <v>6384.4388999999992</v>
      </c>
      <c r="AB721" s="10">
        <v>7</v>
      </c>
      <c r="AC721" s="40">
        <v>9252.81</v>
      </c>
      <c r="AD721" s="10" t="str">
        <f>IF(Table1[[#This Row],[Profit]]&gt;0,"Profit","loss")</f>
        <v>Profit</v>
      </c>
      <c r="AE721" s="10" t="str">
        <f>_xlfn.CONCAT(Table1[[#This Row],[Customer Name]]," ",Table1[[#This Row],[Product Name]]," ",Table1[[#This Row],[Country]])</f>
        <v>Andrea Shaw Fellowes PB500 Electric Punch Plastic Comb Binding Machine with Manual Bind United States</v>
      </c>
      <c r="AF721" s="10" t="str">
        <f>LEFT(Table1[[#This Row],[Product Name]],4)</f>
        <v>Fell</v>
      </c>
    </row>
    <row r="722" spans="1:32" ht="12.75" customHeight="1" x14ac:dyDescent="0.2">
      <c r="A722" s="18">
        <v>19842</v>
      </c>
      <c r="B722" s="25">
        <v>87536</v>
      </c>
      <c r="C722" s="10" t="s">
        <v>25</v>
      </c>
      <c r="D722" s="36">
        <v>0.01</v>
      </c>
      <c r="E722" s="28">
        <v>10.9</v>
      </c>
      <c r="F722" s="32">
        <v>7.46</v>
      </c>
      <c r="G722" s="25">
        <v>3397</v>
      </c>
      <c r="H722" s="10" t="s">
        <v>3020</v>
      </c>
      <c r="I722" s="10" t="s">
        <v>49</v>
      </c>
      <c r="J722" s="10" t="s">
        <v>58</v>
      </c>
      <c r="K722" s="10" t="s">
        <v>29</v>
      </c>
      <c r="L722" s="10" t="s">
        <v>141</v>
      </c>
      <c r="M722" s="10" t="s">
        <v>59</v>
      </c>
      <c r="N722" s="9" t="s">
        <v>3021</v>
      </c>
      <c r="O722" s="22">
        <v>0.59</v>
      </c>
      <c r="P722" s="10" t="s">
        <v>33</v>
      </c>
      <c r="Q722" s="10" t="s">
        <v>61</v>
      </c>
      <c r="R722" s="10" t="s">
        <v>178</v>
      </c>
      <c r="S722" s="10" t="s">
        <v>1359</v>
      </c>
      <c r="T722" s="25">
        <v>61832</v>
      </c>
      <c r="U722" s="11">
        <v>42074</v>
      </c>
      <c r="V722" s="25">
        <f>YEAR(Table1[[#This Row],[Order Date]])</f>
        <v>2015</v>
      </c>
      <c r="W722" s="25">
        <f>MONTH(Table1[[#This Row],[Order Date]])</f>
        <v>3</v>
      </c>
      <c r="X722" s="25">
        <f>DAY(Table1[[#This Row],[Order Date]])</f>
        <v>11</v>
      </c>
      <c r="Y722" s="11">
        <v>42075</v>
      </c>
      <c r="Z722" s="25">
        <f>DATEDIF(Table1[[#This Row],[Order Date]],Table1[[#This Row],[Ship Date]],"D")</f>
        <v>1</v>
      </c>
      <c r="AA722" s="25">
        <v>-116.76</v>
      </c>
      <c r="AB722" s="10">
        <v>18</v>
      </c>
      <c r="AC722" s="40">
        <v>207.31</v>
      </c>
      <c r="AD722" s="10" t="str">
        <f>IF(Table1[[#This Row],[Profit]]&gt;0,"Profit","loss")</f>
        <v>loss</v>
      </c>
      <c r="AE722" s="10" t="str">
        <f>_xlfn.CONCAT(Table1[[#This Row],[Customer Name]]," ",Table1[[#This Row],[Product Name]]," ",Table1[[#This Row],[Country]])</f>
        <v>Andrea Shaw Crate-A-Files™ United States</v>
      </c>
      <c r="AF722" s="10" t="str">
        <f>LEFT(Table1[[#This Row],[Product Name]],4)</f>
        <v>Crat</v>
      </c>
    </row>
    <row r="723" spans="1:32" ht="12.75" customHeight="1" x14ac:dyDescent="0.2">
      <c r="A723" s="18">
        <v>19843</v>
      </c>
      <c r="B723" s="25">
        <v>87536</v>
      </c>
      <c r="C723" s="10" t="s">
        <v>25</v>
      </c>
      <c r="D723" s="36">
        <v>0.1</v>
      </c>
      <c r="E723" s="28">
        <v>7.99</v>
      </c>
      <c r="F723" s="32">
        <v>5.03</v>
      </c>
      <c r="G723" s="25">
        <v>3397</v>
      </c>
      <c r="H723" s="10" t="s">
        <v>3020</v>
      </c>
      <c r="I723" s="10" t="s">
        <v>49</v>
      </c>
      <c r="J723" s="10" t="s">
        <v>58</v>
      </c>
      <c r="K723" s="10" t="s">
        <v>77</v>
      </c>
      <c r="L723" s="10" t="s">
        <v>78</v>
      </c>
      <c r="M723" s="10" t="s">
        <v>86</v>
      </c>
      <c r="N723" s="9" t="s">
        <v>430</v>
      </c>
      <c r="O723" s="22">
        <v>0.6</v>
      </c>
      <c r="P723" s="10" t="s">
        <v>33</v>
      </c>
      <c r="Q723" s="10" t="s">
        <v>61</v>
      </c>
      <c r="R723" s="10" t="s">
        <v>178</v>
      </c>
      <c r="S723" s="10" t="s">
        <v>1359</v>
      </c>
      <c r="T723" s="25">
        <v>61832</v>
      </c>
      <c r="U723" s="11">
        <v>42074</v>
      </c>
      <c r="V723" s="25">
        <f>YEAR(Table1[[#This Row],[Order Date]])</f>
        <v>2015</v>
      </c>
      <c r="W723" s="25">
        <f>MONTH(Table1[[#This Row],[Order Date]])</f>
        <v>3</v>
      </c>
      <c r="X723" s="25">
        <f>DAY(Table1[[#This Row],[Order Date]])</f>
        <v>11</v>
      </c>
      <c r="Y723" s="11">
        <v>42075</v>
      </c>
      <c r="Z723" s="25">
        <f>DATEDIF(Table1[[#This Row],[Order Date]],Table1[[#This Row],[Ship Date]],"D")</f>
        <v>1</v>
      </c>
      <c r="AA723" s="25">
        <v>-160.952</v>
      </c>
      <c r="AB723" s="10">
        <v>22</v>
      </c>
      <c r="AC723" s="40">
        <v>143.12</v>
      </c>
      <c r="AD723" s="10" t="str">
        <f>IF(Table1[[#This Row],[Profit]]&gt;0,"Profit","loss")</f>
        <v>loss</v>
      </c>
      <c r="AE723" s="10" t="str">
        <f>_xlfn.CONCAT(Table1[[#This Row],[Customer Name]]," ",Table1[[#This Row],[Product Name]]," ",Table1[[#This Row],[Country]])</f>
        <v>Andrea Shaw Bell Sonecor JB700 Caller ID United States</v>
      </c>
      <c r="AF723" s="10" t="str">
        <f>LEFT(Table1[[#This Row],[Product Name]],4)</f>
        <v>Bell</v>
      </c>
    </row>
    <row r="724" spans="1:32" ht="12.75" customHeight="1" x14ac:dyDescent="0.2">
      <c r="A724" s="18">
        <v>24911</v>
      </c>
      <c r="B724" s="25">
        <v>87537</v>
      </c>
      <c r="C724" s="10" t="s">
        <v>56</v>
      </c>
      <c r="D724" s="36">
        <v>0.1</v>
      </c>
      <c r="E724" s="28">
        <v>9.3800000000000008</v>
      </c>
      <c r="F724" s="32">
        <v>4.93</v>
      </c>
      <c r="G724" s="25">
        <v>3400</v>
      </c>
      <c r="H724" s="10" t="s">
        <v>3023</v>
      </c>
      <c r="I724" s="10" t="s">
        <v>27</v>
      </c>
      <c r="J724" s="10" t="s">
        <v>58</v>
      </c>
      <c r="K724" s="10" t="s">
        <v>41</v>
      </c>
      <c r="L724" s="10" t="s">
        <v>50</v>
      </c>
      <c r="M724" s="10" t="s">
        <v>59</v>
      </c>
      <c r="N724" s="9" t="s">
        <v>3024</v>
      </c>
      <c r="O724" s="22">
        <v>0.56999999999999995</v>
      </c>
      <c r="P724" s="10" t="s">
        <v>33</v>
      </c>
      <c r="Q724" s="10" t="s">
        <v>53</v>
      </c>
      <c r="R724" s="10" t="s">
        <v>648</v>
      </c>
      <c r="S724" s="10" t="s">
        <v>3025</v>
      </c>
      <c r="T724" s="25">
        <v>26554</v>
      </c>
      <c r="U724" s="11">
        <v>42098</v>
      </c>
      <c r="V724" s="25">
        <f>YEAR(Table1[[#This Row],[Order Date]])</f>
        <v>2015</v>
      </c>
      <c r="W724" s="25">
        <f>MONTH(Table1[[#This Row],[Order Date]])</f>
        <v>4</v>
      </c>
      <c r="X724" s="25">
        <f>DAY(Table1[[#This Row],[Order Date]])</f>
        <v>4</v>
      </c>
      <c r="Y724" s="11">
        <v>42098</v>
      </c>
      <c r="Z724" s="25">
        <f>DATEDIF(Table1[[#This Row],[Order Date]],Table1[[#This Row],[Ship Date]],"D")</f>
        <v>0</v>
      </c>
      <c r="AA724" s="25">
        <v>-24.7104</v>
      </c>
      <c r="AB724" s="10">
        <v>15</v>
      </c>
      <c r="AC724" s="40">
        <v>135.78</v>
      </c>
      <c r="AD724" s="10" t="str">
        <f>IF(Table1[[#This Row],[Profit]]&gt;0,"Profit","loss")</f>
        <v>loss</v>
      </c>
      <c r="AE724" s="10" t="str">
        <f>_xlfn.CONCAT(Table1[[#This Row],[Customer Name]]," ",Table1[[#This Row],[Product Name]]," ",Table1[[#This Row],[Country]])</f>
        <v>Florence Gold Eldon Expressions Punched Metal &amp; Wood Desk Accessories, Black &amp; Cherry United States</v>
      </c>
      <c r="AF724" s="10" t="str">
        <f>LEFT(Table1[[#This Row],[Product Name]],4)</f>
        <v>Eldo</v>
      </c>
    </row>
    <row r="725" spans="1:32" ht="12.75" customHeight="1" x14ac:dyDescent="0.2">
      <c r="A725" s="18">
        <v>22787</v>
      </c>
      <c r="B725" s="25">
        <v>87552</v>
      </c>
      <c r="C725" s="10" t="s">
        <v>56</v>
      </c>
      <c r="D725" s="36">
        <v>0</v>
      </c>
      <c r="E725" s="28">
        <v>5.0199999999999996</v>
      </c>
      <c r="F725" s="32">
        <v>5.14</v>
      </c>
      <c r="G725" s="25">
        <v>2797</v>
      </c>
      <c r="H725" s="10" t="s">
        <v>2572</v>
      </c>
      <c r="I725" s="10" t="s">
        <v>49</v>
      </c>
      <c r="J725" s="10" t="s">
        <v>114</v>
      </c>
      <c r="K725" s="10" t="s">
        <v>77</v>
      </c>
      <c r="L725" s="10" t="s">
        <v>180</v>
      </c>
      <c r="M725" s="10" t="s">
        <v>51</v>
      </c>
      <c r="N725" s="9" t="s">
        <v>840</v>
      </c>
      <c r="O725" s="22">
        <v>0.79</v>
      </c>
      <c r="P725" s="10" t="s">
        <v>33</v>
      </c>
      <c r="Q725" s="10" t="s">
        <v>53</v>
      </c>
      <c r="R725" s="10" t="s">
        <v>234</v>
      </c>
      <c r="S725" s="10" t="s">
        <v>2573</v>
      </c>
      <c r="T725" s="25">
        <v>15122</v>
      </c>
      <c r="U725" s="11">
        <v>42014</v>
      </c>
      <c r="V725" s="25">
        <f>YEAR(Table1[[#This Row],[Order Date]])</f>
        <v>2015</v>
      </c>
      <c r="W725" s="25">
        <f>MONTH(Table1[[#This Row],[Order Date]])</f>
        <v>1</v>
      </c>
      <c r="X725" s="25">
        <f>DAY(Table1[[#This Row],[Order Date]])</f>
        <v>10</v>
      </c>
      <c r="Y725" s="11">
        <v>42015</v>
      </c>
      <c r="Z725" s="25">
        <f>DATEDIF(Table1[[#This Row],[Order Date]],Table1[[#This Row],[Ship Date]],"D")</f>
        <v>1</v>
      </c>
      <c r="AA725" s="25">
        <v>-159.30279999999999</v>
      </c>
      <c r="AB725" s="10">
        <v>8</v>
      </c>
      <c r="AC725" s="12">
        <v>43.94</v>
      </c>
      <c r="AD725" s="10" t="str">
        <f>IF(Table1[[#This Row],[Profit]]&gt;0,"Profit","loss")</f>
        <v>loss</v>
      </c>
      <c r="AE725" s="10" t="str">
        <f>_xlfn.CONCAT(Table1[[#This Row],[Customer Name]]," ",Table1[[#This Row],[Product Name]]," ",Table1[[#This Row],[Country]])</f>
        <v>Cameron Kendall Imation 3.5, DISKETTE 44766 HGHLD3.52HD/FM, 10/Pack United States</v>
      </c>
      <c r="AF725" s="10" t="str">
        <f>LEFT(Table1[[#This Row],[Product Name]],4)</f>
        <v>Imat</v>
      </c>
    </row>
    <row r="726" spans="1:32" ht="12.75" customHeight="1" x14ac:dyDescent="0.2">
      <c r="A726" s="18">
        <v>23351</v>
      </c>
      <c r="B726" s="25">
        <v>87553</v>
      </c>
      <c r="C726" s="10" t="s">
        <v>56</v>
      </c>
      <c r="D726" s="36">
        <v>0.02</v>
      </c>
      <c r="E726" s="28">
        <v>30.44</v>
      </c>
      <c r="F726" s="32">
        <v>1.49</v>
      </c>
      <c r="G726" s="25">
        <v>2796</v>
      </c>
      <c r="H726" s="10" t="s">
        <v>2569</v>
      </c>
      <c r="I726" s="10" t="s">
        <v>49</v>
      </c>
      <c r="J726" s="10" t="s">
        <v>28</v>
      </c>
      <c r="K726" s="10" t="s">
        <v>29</v>
      </c>
      <c r="L726" s="10" t="s">
        <v>109</v>
      </c>
      <c r="M726" s="10" t="s">
        <v>59</v>
      </c>
      <c r="N726" s="9" t="s">
        <v>2570</v>
      </c>
      <c r="O726" s="22">
        <v>0.37</v>
      </c>
      <c r="P726" s="10" t="s">
        <v>33</v>
      </c>
      <c r="Q726" s="10" t="s">
        <v>61</v>
      </c>
      <c r="R726" s="10" t="s">
        <v>330</v>
      </c>
      <c r="S726" s="10" t="s">
        <v>2571</v>
      </c>
      <c r="T726" s="25">
        <v>51106</v>
      </c>
      <c r="U726" s="11">
        <v>42025</v>
      </c>
      <c r="V726" s="25">
        <f>YEAR(Table1[[#This Row],[Order Date]])</f>
        <v>2015</v>
      </c>
      <c r="W726" s="25">
        <f>MONTH(Table1[[#This Row],[Order Date]])</f>
        <v>1</v>
      </c>
      <c r="X726" s="25">
        <f>DAY(Table1[[#This Row],[Order Date]])</f>
        <v>21</v>
      </c>
      <c r="Y726" s="11">
        <v>42027</v>
      </c>
      <c r="Z726" s="25">
        <f>DATEDIF(Table1[[#This Row],[Order Date]],Table1[[#This Row],[Ship Date]],"D")</f>
        <v>2</v>
      </c>
      <c r="AA726" s="25">
        <v>266.76089999999999</v>
      </c>
      <c r="AB726" s="10">
        <v>12</v>
      </c>
      <c r="AC726" s="12">
        <v>386.61</v>
      </c>
      <c r="AD726" s="10" t="str">
        <f>IF(Table1[[#This Row],[Profit]]&gt;0,"Profit","loss")</f>
        <v>Profit</v>
      </c>
      <c r="AE726" s="10" t="str">
        <f>_xlfn.CONCAT(Table1[[#This Row],[Customer Name]]," ",Table1[[#This Row],[Product Name]]," ",Table1[[#This Row],[Country]])</f>
        <v>Cindy McLeod Premier Elliptical Ring Binder, Black United States</v>
      </c>
      <c r="AF726" s="10" t="str">
        <f>LEFT(Table1[[#This Row],[Product Name]],4)</f>
        <v>Prem</v>
      </c>
    </row>
    <row r="727" spans="1:32" ht="12.75" customHeight="1" x14ac:dyDescent="0.2">
      <c r="A727" s="18">
        <v>23350</v>
      </c>
      <c r="B727" s="25">
        <v>87553</v>
      </c>
      <c r="C727" s="10" t="s">
        <v>56</v>
      </c>
      <c r="D727" s="36">
        <v>0.02</v>
      </c>
      <c r="E727" s="28">
        <v>4.91</v>
      </c>
      <c r="F727" s="32">
        <v>0.5</v>
      </c>
      <c r="G727" s="25">
        <v>2797</v>
      </c>
      <c r="H727" s="10" t="s">
        <v>2572</v>
      </c>
      <c r="I727" s="10" t="s">
        <v>49</v>
      </c>
      <c r="J727" s="10" t="s">
        <v>28</v>
      </c>
      <c r="K727" s="10" t="s">
        <v>29</v>
      </c>
      <c r="L727" s="10" t="s">
        <v>134</v>
      </c>
      <c r="M727" s="10" t="s">
        <v>59</v>
      </c>
      <c r="N727" s="9" t="s">
        <v>1561</v>
      </c>
      <c r="O727" s="22">
        <v>0.36</v>
      </c>
      <c r="P727" s="10" t="s">
        <v>33</v>
      </c>
      <c r="Q727" s="10" t="s">
        <v>53</v>
      </c>
      <c r="R727" s="10" t="s">
        <v>234</v>
      </c>
      <c r="S727" s="10" t="s">
        <v>2573</v>
      </c>
      <c r="T727" s="25">
        <v>15122</v>
      </c>
      <c r="U727" s="11">
        <v>42025</v>
      </c>
      <c r="V727" s="25">
        <f>YEAR(Table1[[#This Row],[Order Date]])</f>
        <v>2015</v>
      </c>
      <c r="W727" s="25">
        <f>MONTH(Table1[[#This Row],[Order Date]])</f>
        <v>1</v>
      </c>
      <c r="X727" s="25">
        <f>DAY(Table1[[#This Row],[Order Date]])</f>
        <v>21</v>
      </c>
      <c r="Y727" s="11">
        <v>42026</v>
      </c>
      <c r="Z727" s="25">
        <f>DATEDIF(Table1[[#This Row],[Order Date]],Table1[[#This Row],[Ship Date]],"D")</f>
        <v>1</v>
      </c>
      <c r="AA727" s="25">
        <v>29.883900000000001</v>
      </c>
      <c r="AB727" s="10">
        <v>9</v>
      </c>
      <c r="AC727" s="12">
        <v>43.31</v>
      </c>
      <c r="AD727" s="10" t="str">
        <f>IF(Table1[[#This Row],[Profit]]&gt;0,"Profit","loss")</f>
        <v>Profit</v>
      </c>
      <c r="AE727" s="10" t="str">
        <f>_xlfn.CONCAT(Table1[[#This Row],[Customer Name]]," ",Table1[[#This Row],[Product Name]]," ",Table1[[#This Row],[Country]])</f>
        <v>Cameron Kendall Avery 508 United States</v>
      </c>
      <c r="AF727" s="10" t="str">
        <f>LEFT(Table1[[#This Row],[Product Name]],4)</f>
        <v>Aver</v>
      </c>
    </row>
    <row r="728" spans="1:32" ht="12.75" customHeight="1" x14ac:dyDescent="0.2">
      <c r="A728" s="18">
        <v>18361</v>
      </c>
      <c r="B728" s="25">
        <v>87554</v>
      </c>
      <c r="C728" s="10" t="s">
        <v>56</v>
      </c>
      <c r="D728" s="36">
        <v>0.06</v>
      </c>
      <c r="E728" s="28">
        <v>2.61</v>
      </c>
      <c r="F728" s="32">
        <v>0.5</v>
      </c>
      <c r="G728" s="25">
        <v>2794</v>
      </c>
      <c r="H728" s="10" t="s">
        <v>2562</v>
      </c>
      <c r="I728" s="10" t="s">
        <v>49</v>
      </c>
      <c r="J728" s="10" t="s">
        <v>28</v>
      </c>
      <c r="K728" s="10" t="s">
        <v>29</v>
      </c>
      <c r="L728" s="10" t="s">
        <v>134</v>
      </c>
      <c r="M728" s="10" t="s">
        <v>59</v>
      </c>
      <c r="N728" s="9" t="s">
        <v>885</v>
      </c>
      <c r="O728" s="22">
        <v>0.39</v>
      </c>
      <c r="P728" s="10" t="s">
        <v>33</v>
      </c>
      <c r="Q728" s="10" t="s">
        <v>61</v>
      </c>
      <c r="R728" s="10" t="s">
        <v>330</v>
      </c>
      <c r="S728" s="10" t="s">
        <v>2563</v>
      </c>
      <c r="T728" s="25">
        <v>50158</v>
      </c>
      <c r="U728" s="11">
        <v>42083</v>
      </c>
      <c r="V728" s="25">
        <f>YEAR(Table1[[#This Row],[Order Date]])</f>
        <v>2015</v>
      </c>
      <c r="W728" s="25">
        <f>MONTH(Table1[[#This Row],[Order Date]])</f>
        <v>3</v>
      </c>
      <c r="X728" s="25">
        <f>DAY(Table1[[#This Row],[Order Date]])</f>
        <v>20</v>
      </c>
      <c r="Y728" s="11">
        <v>42085</v>
      </c>
      <c r="Z728" s="25">
        <f>DATEDIF(Table1[[#This Row],[Order Date]],Table1[[#This Row],[Ship Date]],"D")</f>
        <v>2</v>
      </c>
      <c r="AA728" s="25">
        <v>3.5948999999999995</v>
      </c>
      <c r="AB728" s="10">
        <v>2</v>
      </c>
      <c r="AC728" s="12">
        <v>5.21</v>
      </c>
      <c r="AD728" s="10" t="str">
        <f>IF(Table1[[#This Row],[Profit]]&gt;0,"Profit","loss")</f>
        <v>Profit</v>
      </c>
      <c r="AE728" s="10" t="str">
        <f>_xlfn.CONCAT(Table1[[#This Row],[Customer Name]]," ",Table1[[#This Row],[Product Name]]," ",Table1[[#This Row],[Country]])</f>
        <v>Connie Bunn Avery 479 United States</v>
      </c>
      <c r="AF728" s="10" t="str">
        <f>LEFT(Table1[[#This Row],[Product Name]],4)</f>
        <v>Aver</v>
      </c>
    </row>
    <row r="729" spans="1:32" ht="12.75" customHeight="1" x14ac:dyDescent="0.2">
      <c r="A729" s="18">
        <v>18895</v>
      </c>
      <c r="B729" s="25">
        <v>87555</v>
      </c>
      <c r="C729" s="10" t="s">
        <v>25</v>
      </c>
      <c r="D729" s="36">
        <v>7.0000000000000007E-2</v>
      </c>
      <c r="E729" s="28">
        <v>4.76</v>
      </c>
      <c r="F729" s="32">
        <v>0.88</v>
      </c>
      <c r="G729" s="25">
        <v>2794</v>
      </c>
      <c r="H729" s="10" t="s">
        <v>2562</v>
      </c>
      <c r="I729" s="10" t="s">
        <v>49</v>
      </c>
      <c r="J729" s="10" t="s">
        <v>28</v>
      </c>
      <c r="K729" s="10" t="s">
        <v>29</v>
      </c>
      <c r="L729" s="10" t="s">
        <v>93</v>
      </c>
      <c r="M729" s="10" t="s">
        <v>31</v>
      </c>
      <c r="N729" s="9" t="s">
        <v>2564</v>
      </c>
      <c r="O729" s="22">
        <v>0.39</v>
      </c>
      <c r="P729" s="10" t="s">
        <v>33</v>
      </c>
      <c r="Q729" s="10" t="s">
        <v>61</v>
      </c>
      <c r="R729" s="10" t="s">
        <v>330</v>
      </c>
      <c r="S729" s="10" t="s">
        <v>2563</v>
      </c>
      <c r="T729" s="25">
        <v>50158</v>
      </c>
      <c r="U729" s="11">
        <v>42162</v>
      </c>
      <c r="V729" s="25">
        <f>YEAR(Table1[[#This Row],[Order Date]])</f>
        <v>2015</v>
      </c>
      <c r="W729" s="25">
        <f>MONTH(Table1[[#This Row],[Order Date]])</f>
        <v>6</v>
      </c>
      <c r="X729" s="25">
        <f>DAY(Table1[[#This Row],[Order Date]])</f>
        <v>7</v>
      </c>
      <c r="Y729" s="11">
        <v>42162</v>
      </c>
      <c r="Z729" s="25">
        <f>DATEDIF(Table1[[#This Row],[Order Date]],Table1[[#This Row],[Ship Date]],"D")</f>
        <v>0</v>
      </c>
      <c r="AA729" s="25">
        <v>15.8148</v>
      </c>
      <c r="AB729" s="10">
        <v>5</v>
      </c>
      <c r="AC729" s="12">
        <v>22.92</v>
      </c>
      <c r="AD729" s="10" t="str">
        <f>IF(Table1[[#This Row],[Profit]]&gt;0,"Profit","loss")</f>
        <v>Profit</v>
      </c>
      <c r="AE729" s="10" t="str">
        <f>_xlfn.CONCAT(Table1[[#This Row],[Customer Name]]," ",Table1[[#This Row],[Product Name]]," ",Table1[[#This Row],[Country]])</f>
        <v>Connie Bunn Wirebound Voice Message Log Book United States</v>
      </c>
      <c r="AF729" s="10" t="str">
        <f>LEFT(Table1[[#This Row],[Product Name]],4)</f>
        <v>Wire</v>
      </c>
    </row>
    <row r="730" spans="1:32" ht="12.75" customHeight="1" x14ac:dyDescent="0.2">
      <c r="A730" s="18">
        <v>19486</v>
      </c>
      <c r="B730" s="25">
        <v>87556</v>
      </c>
      <c r="C730" s="10" t="s">
        <v>106</v>
      </c>
      <c r="D730" s="36">
        <v>0.04</v>
      </c>
      <c r="E730" s="28">
        <v>3.57</v>
      </c>
      <c r="F730" s="32">
        <v>4.17</v>
      </c>
      <c r="G730" s="25">
        <v>2795</v>
      </c>
      <c r="H730" s="10" t="s">
        <v>2565</v>
      </c>
      <c r="I730" s="10" t="s">
        <v>49</v>
      </c>
      <c r="J730" s="10" t="s">
        <v>28</v>
      </c>
      <c r="K730" s="10" t="s">
        <v>29</v>
      </c>
      <c r="L730" s="10" t="s">
        <v>30</v>
      </c>
      <c r="M730" s="10" t="s">
        <v>51</v>
      </c>
      <c r="N730" s="9" t="s">
        <v>2566</v>
      </c>
      <c r="O730" s="22">
        <v>0.59</v>
      </c>
      <c r="P730" s="10" t="s">
        <v>33</v>
      </c>
      <c r="Q730" s="10" t="s">
        <v>61</v>
      </c>
      <c r="R730" s="10" t="s">
        <v>330</v>
      </c>
      <c r="S730" s="10" t="s">
        <v>2567</v>
      </c>
      <c r="T730" s="25">
        <v>50401</v>
      </c>
      <c r="U730" s="11">
        <v>42030</v>
      </c>
      <c r="V730" s="25">
        <f>YEAR(Table1[[#This Row],[Order Date]])</f>
        <v>2015</v>
      </c>
      <c r="W730" s="25">
        <f>MONTH(Table1[[#This Row],[Order Date]])</f>
        <v>1</v>
      </c>
      <c r="X730" s="25">
        <f>DAY(Table1[[#This Row],[Order Date]])</f>
        <v>26</v>
      </c>
      <c r="Y730" s="11">
        <v>42032</v>
      </c>
      <c r="Z730" s="25">
        <f>DATEDIF(Table1[[#This Row],[Order Date]],Table1[[#This Row],[Ship Date]],"D")</f>
        <v>2</v>
      </c>
      <c r="AA730" s="25">
        <v>-69.91</v>
      </c>
      <c r="AB730" s="10">
        <v>8</v>
      </c>
      <c r="AC730" s="12">
        <v>30.9</v>
      </c>
      <c r="AD730" s="10" t="str">
        <f>IF(Table1[[#This Row],[Profit]]&gt;0,"Profit","loss")</f>
        <v>loss</v>
      </c>
      <c r="AE730" s="10" t="str">
        <f>_xlfn.CONCAT(Table1[[#This Row],[Customer Name]]," ",Table1[[#This Row],[Product Name]]," ",Table1[[#This Row],[Country]])</f>
        <v>Harry Burns Barrel Sharpener United States</v>
      </c>
      <c r="AF730" s="10" t="str">
        <f>LEFT(Table1[[#This Row],[Product Name]],4)</f>
        <v>Barr</v>
      </c>
    </row>
    <row r="731" spans="1:32" ht="12.75" customHeight="1" x14ac:dyDescent="0.2">
      <c r="A731" s="18">
        <v>19487</v>
      </c>
      <c r="B731" s="25">
        <v>87556</v>
      </c>
      <c r="C731" s="10" t="s">
        <v>106</v>
      </c>
      <c r="D731" s="36">
        <v>0.05</v>
      </c>
      <c r="E731" s="28">
        <v>200.99</v>
      </c>
      <c r="F731" s="32">
        <v>4.2</v>
      </c>
      <c r="G731" s="25">
        <v>2795</v>
      </c>
      <c r="H731" s="10" t="s">
        <v>2565</v>
      </c>
      <c r="I731" s="10" t="s">
        <v>49</v>
      </c>
      <c r="J731" s="10" t="s">
        <v>28</v>
      </c>
      <c r="K731" s="10" t="s">
        <v>77</v>
      </c>
      <c r="L731" s="10" t="s">
        <v>78</v>
      </c>
      <c r="M731" s="10" t="s">
        <v>59</v>
      </c>
      <c r="N731" s="9" t="s">
        <v>548</v>
      </c>
      <c r="O731" s="22">
        <v>0.59</v>
      </c>
      <c r="P731" s="10" t="s">
        <v>33</v>
      </c>
      <c r="Q731" s="10" t="s">
        <v>61</v>
      </c>
      <c r="R731" s="10" t="s">
        <v>330</v>
      </c>
      <c r="S731" s="10" t="s">
        <v>2567</v>
      </c>
      <c r="T731" s="25">
        <v>50401</v>
      </c>
      <c r="U731" s="11">
        <v>42030</v>
      </c>
      <c r="V731" s="25">
        <f>YEAR(Table1[[#This Row],[Order Date]])</f>
        <v>2015</v>
      </c>
      <c r="W731" s="25">
        <f>MONTH(Table1[[#This Row],[Order Date]])</f>
        <v>1</v>
      </c>
      <c r="X731" s="25">
        <f>DAY(Table1[[#This Row],[Order Date]])</f>
        <v>26</v>
      </c>
      <c r="Y731" s="11">
        <v>42034</v>
      </c>
      <c r="Z731" s="25">
        <f>DATEDIF(Table1[[#This Row],[Order Date]],Table1[[#This Row],[Ship Date]],"D")</f>
        <v>4</v>
      </c>
      <c r="AA731" s="25">
        <v>1630.5251999999998</v>
      </c>
      <c r="AB731" s="10">
        <v>14</v>
      </c>
      <c r="AC731" s="12">
        <v>2363.08</v>
      </c>
      <c r="AD731" s="10" t="str">
        <f>IF(Table1[[#This Row],[Profit]]&gt;0,"Profit","loss")</f>
        <v>Profit</v>
      </c>
      <c r="AE731" s="10" t="str">
        <f>_xlfn.CONCAT(Table1[[#This Row],[Customer Name]]," ",Table1[[#This Row],[Product Name]]," ",Table1[[#This Row],[Country]])</f>
        <v>Harry Burns 2160i United States</v>
      </c>
      <c r="AF731" s="10" t="str">
        <f>LEFT(Table1[[#This Row],[Product Name]],4)</f>
        <v>2160</v>
      </c>
    </row>
    <row r="732" spans="1:32" ht="12.75" customHeight="1" x14ac:dyDescent="0.2">
      <c r="A732" s="18">
        <v>19488</v>
      </c>
      <c r="B732" s="25">
        <v>87556</v>
      </c>
      <c r="C732" s="10" t="s">
        <v>106</v>
      </c>
      <c r="D732" s="36">
        <v>7.0000000000000007E-2</v>
      </c>
      <c r="E732" s="28">
        <v>195.99</v>
      </c>
      <c r="F732" s="32">
        <v>8.99</v>
      </c>
      <c r="G732" s="25">
        <v>2795</v>
      </c>
      <c r="H732" s="10" t="s">
        <v>2565</v>
      </c>
      <c r="I732" s="10" t="s">
        <v>49</v>
      </c>
      <c r="J732" s="10" t="s">
        <v>28</v>
      </c>
      <c r="K732" s="10" t="s">
        <v>77</v>
      </c>
      <c r="L732" s="10" t="s">
        <v>78</v>
      </c>
      <c r="M732" s="10" t="s">
        <v>59</v>
      </c>
      <c r="N732" s="9" t="s">
        <v>2568</v>
      </c>
      <c r="O732" s="22">
        <v>0.57999999999999996</v>
      </c>
      <c r="P732" s="10" t="s">
        <v>33</v>
      </c>
      <c r="Q732" s="10" t="s">
        <v>61</v>
      </c>
      <c r="R732" s="10" t="s">
        <v>330</v>
      </c>
      <c r="S732" s="10" t="s">
        <v>2567</v>
      </c>
      <c r="T732" s="25">
        <v>50401</v>
      </c>
      <c r="U732" s="11">
        <v>42030</v>
      </c>
      <c r="V732" s="25">
        <f>YEAR(Table1[[#This Row],[Order Date]])</f>
        <v>2015</v>
      </c>
      <c r="W732" s="25">
        <f>MONTH(Table1[[#This Row],[Order Date]])</f>
        <v>1</v>
      </c>
      <c r="X732" s="25">
        <f>DAY(Table1[[#This Row],[Order Date]])</f>
        <v>26</v>
      </c>
      <c r="Y732" s="11">
        <v>42030</v>
      </c>
      <c r="Z732" s="25">
        <f>DATEDIF(Table1[[#This Row],[Order Date]],Table1[[#This Row],[Ship Date]],"D")</f>
        <v>0</v>
      </c>
      <c r="AA732" s="25">
        <v>-457.16</v>
      </c>
      <c r="AB732" s="10">
        <v>2</v>
      </c>
      <c r="AC732" s="12">
        <v>328.45</v>
      </c>
      <c r="AD732" s="10" t="str">
        <f>IF(Table1[[#This Row],[Profit]]&gt;0,"Profit","loss")</f>
        <v>loss</v>
      </c>
      <c r="AE732" s="10" t="str">
        <f>_xlfn.CONCAT(Table1[[#This Row],[Customer Name]]," ",Table1[[#This Row],[Product Name]]," ",Table1[[#This Row],[Country]])</f>
        <v>Harry Burns A1228 United States</v>
      </c>
      <c r="AF732" s="10" t="str">
        <f>LEFT(Table1[[#This Row],[Product Name]],4)</f>
        <v>A122</v>
      </c>
    </row>
    <row r="733" spans="1:32" ht="12.75" customHeight="1" x14ac:dyDescent="0.2">
      <c r="A733" s="18">
        <v>23249</v>
      </c>
      <c r="B733" s="25">
        <v>87569</v>
      </c>
      <c r="C733" s="10" t="s">
        <v>25</v>
      </c>
      <c r="D733" s="36">
        <v>0.08</v>
      </c>
      <c r="E733" s="28">
        <v>17.149999999999999</v>
      </c>
      <c r="F733" s="32">
        <v>4.96</v>
      </c>
      <c r="G733" s="25">
        <v>2143</v>
      </c>
      <c r="H733" s="10" t="s">
        <v>2053</v>
      </c>
      <c r="I733" s="10" t="s">
        <v>49</v>
      </c>
      <c r="J733" s="10" t="s">
        <v>40</v>
      </c>
      <c r="K733" s="10" t="s">
        <v>29</v>
      </c>
      <c r="L733" s="10" t="s">
        <v>141</v>
      </c>
      <c r="M733" s="10" t="s">
        <v>59</v>
      </c>
      <c r="N733" s="9" t="s">
        <v>605</v>
      </c>
      <c r="O733" s="22">
        <v>0.57999999999999996</v>
      </c>
      <c r="P733" s="10" t="s">
        <v>33</v>
      </c>
      <c r="Q733" s="10" t="s">
        <v>136</v>
      </c>
      <c r="R733" s="10" t="s">
        <v>137</v>
      </c>
      <c r="S733" s="10" t="s">
        <v>2054</v>
      </c>
      <c r="T733" s="25">
        <v>20151</v>
      </c>
      <c r="U733" s="11">
        <v>42168</v>
      </c>
      <c r="V733" s="25">
        <f>YEAR(Table1[[#This Row],[Order Date]])</f>
        <v>2015</v>
      </c>
      <c r="W733" s="25">
        <f>MONTH(Table1[[#This Row],[Order Date]])</f>
        <v>6</v>
      </c>
      <c r="X733" s="25">
        <f>DAY(Table1[[#This Row],[Order Date]])</f>
        <v>13</v>
      </c>
      <c r="Y733" s="11">
        <v>42171</v>
      </c>
      <c r="Z733" s="25">
        <f>DATEDIF(Table1[[#This Row],[Order Date]],Table1[[#This Row],[Ship Date]],"D")</f>
        <v>3</v>
      </c>
      <c r="AA733" s="25">
        <v>33.659999999999997</v>
      </c>
      <c r="AB733" s="10">
        <v>12</v>
      </c>
      <c r="AC733" s="12">
        <v>200.61</v>
      </c>
      <c r="AD733" s="10" t="str">
        <f>IF(Table1[[#This Row],[Profit]]&gt;0,"Profit","loss")</f>
        <v>Profit</v>
      </c>
      <c r="AE733" s="10" t="str">
        <f>_xlfn.CONCAT(Table1[[#This Row],[Customer Name]]," ",Table1[[#This Row],[Product Name]]," ",Table1[[#This Row],[Country]])</f>
        <v>Lester Sawyer Advantus Rolling Storage Box United States</v>
      </c>
      <c r="AF733" s="10" t="str">
        <f>LEFT(Table1[[#This Row],[Product Name]],4)</f>
        <v>Adva</v>
      </c>
    </row>
    <row r="734" spans="1:32" ht="12.75" customHeight="1" x14ac:dyDescent="0.2">
      <c r="A734" s="18">
        <v>18409</v>
      </c>
      <c r="B734" s="25">
        <v>87570</v>
      </c>
      <c r="C734" s="10" t="s">
        <v>25</v>
      </c>
      <c r="D734" s="36">
        <v>0.01</v>
      </c>
      <c r="E734" s="28">
        <v>5.44</v>
      </c>
      <c r="F734" s="32">
        <v>7.46</v>
      </c>
      <c r="G734" s="25">
        <v>2141</v>
      </c>
      <c r="H734" s="10" t="s">
        <v>2050</v>
      </c>
      <c r="I734" s="10" t="s">
        <v>49</v>
      </c>
      <c r="J734" s="10" t="s">
        <v>40</v>
      </c>
      <c r="K734" s="10" t="s">
        <v>29</v>
      </c>
      <c r="L734" s="10" t="s">
        <v>109</v>
      </c>
      <c r="M734" s="10" t="s">
        <v>59</v>
      </c>
      <c r="N734" s="9" t="s">
        <v>1167</v>
      </c>
      <c r="O734" s="22">
        <v>0.36</v>
      </c>
      <c r="P734" s="10" t="s">
        <v>33</v>
      </c>
      <c r="Q734" s="10" t="s">
        <v>34</v>
      </c>
      <c r="R734" s="10" t="s">
        <v>255</v>
      </c>
      <c r="S734" s="10" t="s">
        <v>1946</v>
      </c>
      <c r="T734" s="25">
        <v>81301</v>
      </c>
      <c r="U734" s="11">
        <v>42053</v>
      </c>
      <c r="V734" s="25">
        <f>YEAR(Table1[[#This Row],[Order Date]])</f>
        <v>2015</v>
      </c>
      <c r="W734" s="25">
        <f>MONTH(Table1[[#This Row],[Order Date]])</f>
        <v>2</v>
      </c>
      <c r="X734" s="25">
        <f>DAY(Table1[[#This Row],[Order Date]])</f>
        <v>18</v>
      </c>
      <c r="Y734" s="11">
        <v>42054</v>
      </c>
      <c r="Z734" s="25">
        <f>DATEDIF(Table1[[#This Row],[Order Date]],Table1[[#This Row],[Ship Date]],"D")</f>
        <v>1</v>
      </c>
      <c r="AA734" s="25">
        <v>-18.478199999999998</v>
      </c>
      <c r="AB734" s="10">
        <v>3</v>
      </c>
      <c r="AC734" s="12">
        <v>19.68</v>
      </c>
      <c r="AD734" s="10" t="str">
        <f>IF(Table1[[#This Row],[Profit]]&gt;0,"Profit","loss")</f>
        <v>loss</v>
      </c>
      <c r="AE734" s="10" t="str">
        <f>_xlfn.CONCAT(Table1[[#This Row],[Customer Name]]," ",Table1[[#This Row],[Product Name]]," ",Table1[[#This Row],[Country]])</f>
        <v>Molly Webster Wilson Jones Custom Binder Spines &amp; Labels United States</v>
      </c>
      <c r="AF734" s="10" t="str">
        <f>LEFT(Table1[[#This Row],[Product Name]],4)</f>
        <v>Wils</v>
      </c>
    </row>
    <row r="735" spans="1:32" ht="12.75" customHeight="1" x14ac:dyDescent="0.2">
      <c r="A735" s="18">
        <v>18410</v>
      </c>
      <c r="B735" s="25">
        <v>87570</v>
      </c>
      <c r="C735" s="10" t="s">
        <v>25</v>
      </c>
      <c r="D735" s="36">
        <v>0.02</v>
      </c>
      <c r="E735" s="28">
        <v>549.99</v>
      </c>
      <c r="F735" s="32">
        <v>49</v>
      </c>
      <c r="G735" s="25">
        <v>2141</v>
      </c>
      <c r="H735" s="10" t="s">
        <v>2050</v>
      </c>
      <c r="I735" s="10" t="s">
        <v>39</v>
      </c>
      <c r="J735" s="10" t="s">
        <v>40</v>
      </c>
      <c r="K735" s="10" t="s">
        <v>77</v>
      </c>
      <c r="L735" s="10" t="s">
        <v>587</v>
      </c>
      <c r="M735" s="10" t="s">
        <v>43</v>
      </c>
      <c r="N735" s="9" t="s">
        <v>656</v>
      </c>
      <c r="O735" s="22">
        <v>0.35</v>
      </c>
      <c r="P735" s="10" t="s">
        <v>33</v>
      </c>
      <c r="Q735" s="10" t="s">
        <v>34</v>
      </c>
      <c r="R735" s="10" t="s">
        <v>255</v>
      </c>
      <c r="S735" s="10" t="s">
        <v>1946</v>
      </c>
      <c r="T735" s="25">
        <v>81301</v>
      </c>
      <c r="U735" s="11">
        <v>42053</v>
      </c>
      <c r="V735" s="25">
        <f>YEAR(Table1[[#This Row],[Order Date]])</f>
        <v>2015</v>
      </c>
      <c r="W735" s="25">
        <f>MONTH(Table1[[#This Row],[Order Date]])</f>
        <v>2</v>
      </c>
      <c r="X735" s="25">
        <f>DAY(Table1[[#This Row],[Order Date]])</f>
        <v>18</v>
      </c>
      <c r="Y735" s="11">
        <v>42055</v>
      </c>
      <c r="Z735" s="25">
        <f>DATEDIF(Table1[[#This Row],[Order Date]],Table1[[#This Row],[Ship Date]],"D")</f>
        <v>2</v>
      </c>
      <c r="AA735" s="25">
        <v>-381.84119999999996</v>
      </c>
      <c r="AB735" s="10">
        <v>18</v>
      </c>
      <c r="AC735" s="12">
        <v>9798.84</v>
      </c>
      <c r="AD735" s="10" t="str">
        <f>IF(Table1[[#This Row],[Profit]]&gt;0,"Profit","loss")</f>
        <v>loss</v>
      </c>
      <c r="AE735" s="10" t="str">
        <f>_xlfn.CONCAT(Table1[[#This Row],[Customer Name]]," ",Table1[[#This Row],[Product Name]]," ",Table1[[#This Row],[Country]])</f>
        <v>Molly Webster Sharp 1540cs Digital Laser Copier United States</v>
      </c>
      <c r="AF735" s="10" t="str">
        <f>LEFT(Table1[[#This Row],[Product Name]],4)</f>
        <v>Shar</v>
      </c>
    </row>
    <row r="736" spans="1:32" ht="12.75" customHeight="1" x14ac:dyDescent="0.2">
      <c r="A736" s="18">
        <v>18411</v>
      </c>
      <c r="B736" s="25">
        <v>87570</v>
      </c>
      <c r="C736" s="10" t="s">
        <v>25</v>
      </c>
      <c r="D736" s="36">
        <v>0.03</v>
      </c>
      <c r="E736" s="28">
        <v>22.01</v>
      </c>
      <c r="F736" s="32">
        <v>5.53</v>
      </c>
      <c r="G736" s="25">
        <v>2141</v>
      </c>
      <c r="H736" s="10" t="s">
        <v>2050</v>
      </c>
      <c r="I736" s="10" t="s">
        <v>27</v>
      </c>
      <c r="J736" s="10" t="s">
        <v>40</v>
      </c>
      <c r="K736" s="10" t="s">
        <v>29</v>
      </c>
      <c r="L736" s="10" t="s">
        <v>30</v>
      </c>
      <c r="M736" s="10" t="s">
        <v>51</v>
      </c>
      <c r="N736" s="9" t="s">
        <v>2051</v>
      </c>
      <c r="O736" s="22">
        <v>0.59</v>
      </c>
      <c r="P736" s="10" t="s">
        <v>33</v>
      </c>
      <c r="Q736" s="10" t="s">
        <v>34</v>
      </c>
      <c r="R736" s="10" t="s">
        <v>255</v>
      </c>
      <c r="S736" s="10" t="s">
        <v>1946</v>
      </c>
      <c r="T736" s="25">
        <v>81301</v>
      </c>
      <c r="U736" s="11">
        <v>42053</v>
      </c>
      <c r="V736" s="25">
        <f>YEAR(Table1[[#This Row],[Order Date]])</f>
        <v>2015</v>
      </c>
      <c r="W736" s="25">
        <f>MONTH(Table1[[#This Row],[Order Date]])</f>
        <v>2</v>
      </c>
      <c r="X736" s="25">
        <f>DAY(Table1[[#This Row],[Order Date]])</f>
        <v>18</v>
      </c>
      <c r="Y736" s="11">
        <v>42054</v>
      </c>
      <c r="Z736" s="25">
        <f>DATEDIF(Table1[[#This Row],[Order Date]],Table1[[#This Row],[Ship Date]],"D")</f>
        <v>1</v>
      </c>
      <c r="AA736" s="25">
        <v>12.5504</v>
      </c>
      <c r="AB736" s="10">
        <v>7</v>
      </c>
      <c r="AC736" s="12">
        <v>154.11000000000001</v>
      </c>
      <c r="AD736" s="10" t="str">
        <f>IF(Table1[[#This Row],[Profit]]&gt;0,"Profit","loss")</f>
        <v>Profit</v>
      </c>
      <c r="AE736" s="10" t="str">
        <f>_xlfn.CONCAT(Table1[[#This Row],[Customer Name]]," ",Table1[[#This Row],[Product Name]]," ",Table1[[#This Row],[Country]])</f>
        <v>Molly Webster Boston 16801 Nautilus™ Battery Pencil Sharpener United States</v>
      </c>
      <c r="AF736" s="10" t="str">
        <f>LEFT(Table1[[#This Row],[Product Name]],4)</f>
        <v>Bost</v>
      </c>
    </row>
    <row r="737" spans="1:32" ht="12.75" customHeight="1" x14ac:dyDescent="0.2">
      <c r="A737" s="18">
        <v>18412</v>
      </c>
      <c r="B737" s="25">
        <v>87570</v>
      </c>
      <c r="C737" s="10" t="s">
        <v>25</v>
      </c>
      <c r="D737" s="36">
        <v>0.09</v>
      </c>
      <c r="E737" s="28">
        <v>34.76</v>
      </c>
      <c r="F737" s="32">
        <v>8.2200000000000006</v>
      </c>
      <c r="G737" s="25">
        <v>2141</v>
      </c>
      <c r="H737" s="10" t="s">
        <v>2050</v>
      </c>
      <c r="I737" s="10" t="s">
        <v>49</v>
      </c>
      <c r="J737" s="10" t="s">
        <v>40</v>
      </c>
      <c r="K737" s="10" t="s">
        <v>29</v>
      </c>
      <c r="L737" s="10" t="s">
        <v>141</v>
      </c>
      <c r="M737" s="10" t="s">
        <v>59</v>
      </c>
      <c r="N737" s="9" t="s">
        <v>2052</v>
      </c>
      <c r="O737" s="22">
        <v>0.56999999999999995</v>
      </c>
      <c r="P737" s="10" t="s">
        <v>33</v>
      </c>
      <c r="Q737" s="10" t="s">
        <v>34</v>
      </c>
      <c r="R737" s="10" t="s">
        <v>255</v>
      </c>
      <c r="S737" s="10" t="s">
        <v>1946</v>
      </c>
      <c r="T737" s="25">
        <v>81301</v>
      </c>
      <c r="U737" s="11">
        <v>42053</v>
      </c>
      <c r="V737" s="25">
        <f>YEAR(Table1[[#This Row],[Order Date]])</f>
        <v>2015</v>
      </c>
      <c r="W737" s="25">
        <f>MONTH(Table1[[#This Row],[Order Date]])</f>
        <v>2</v>
      </c>
      <c r="X737" s="25">
        <f>DAY(Table1[[#This Row],[Order Date]])</f>
        <v>18</v>
      </c>
      <c r="Y737" s="11">
        <v>42055</v>
      </c>
      <c r="Z737" s="25">
        <f>DATEDIF(Table1[[#This Row],[Order Date]],Table1[[#This Row],[Ship Date]],"D")</f>
        <v>2</v>
      </c>
      <c r="AA737" s="25">
        <v>45.3324</v>
      </c>
      <c r="AB737" s="10">
        <v>7</v>
      </c>
      <c r="AC737" s="12">
        <v>242.97</v>
      </c>
      <c r="AD737" s="10" t="str">
        <f>IF(Table1[[#This Row],[Profit]]&gt;0,"Profit","loss")</f>
        <v>Profit</v>
      </c>
      <c r="AE737" s="10" t="str">
        <f>_xlfn.CONCAT(Table1[[#This Row],[Customer Name]]," ",Table1[[#This Row],[Product Name]]," ",Table1[[#This Row],[Country]])</f>
        <v>Molly Webster Multi-Use Personal File Cart and Caster Set, Three Stacking Bins United States</v>
      </c>
      <c r="AF737" s="10" t="str">
        <f>LEFT(Table1[[#This Row],[Product Name]],4)</f>
        <v>Mult</v>
      </c>
    </row>
    <row r="738" spans="1:32" ht="12.75" customHeight="1" x14ac:dyDescent="0.2">
      <c r="A738" s="18">
        <v>21274</v>
      </c>
      <c r="B738" s="25">
        <v>87579</v>
      </c>
      <c r="C738" s="10" t="s">
        <v>56</v>
      </c>
      <c r="D738" s="36">
        <v>0.06</v>
      </c>
      <c r="E738" s="28">
        <v>6.48</v>
      </c>
      <c r="F738" s="32">
        <v>7.37</v>
      </c>
      <c r="G738" s="25">
        <v>600</v>
      </c>
      <c r="H738" s="10" t="s">
        <v>713</v>
      </c>
      <c r="I738" s="10" t="s">
        <v>49</v>
      </c>
      <c r="J738" s="10" t="s">
        <v>28</v>
      </c>
      <c r="K738" s="10" t="s">
        <v>29</v>
      </c>
      <c r="L738" s="10" t="s">
        <v>93</v>
      </c>
      <c r="M738" s="10" t="s">
        <v>59</v>
      </c>
      <c r="N738" s="9" t="s">
        <v>714</v>
      </c>
      <c r="O738" s="22">
        <v>0.37</v>
      </c>
      <c r="P738" s="10" t="s">
        <v>33</v>
      </c>
      <c r="Q738" s="10" t="s">
        <v>53</v>
      </c>
      <c r="R738" s="10" t="s">
        <v>415</v>
      </c>
      <c r="S738" s="10" t="s">
        <v>715</v>
      </c>
      <c r="T738" s="25">
        <v>21136</v>
      </c>
      <c r="U738" s="11">
        <v>42076</v>
      </c>
      <c r="V738" s="25">
        <f>YEAR(Table1[[#This Row],[Order Date]])</f>
        <v>2015</v>
      </c>
      <c r="W738" s="25">
        <f>MONTH(Table1[[#This Row],[Order Date]])</f>
        <v>3</v>
      </c>
      <c r="X738" s="25">
        <f>DAY(Table1[[#This Row],[Order Date]])</f>
        <v>13</v>
      </c>
      <c r="Y738" s="11">
        <v>42077</v>
      </c>
      <c r="Z738" s="25">
        <f>DATEDIF(Table1[[#This Row],[Order Date]],Table1[[#This Row],[Ship Date]],"D")</f>
        <v>1</v>
      </c>
      <c r="AA738" s="25">
        <v>-75.44</v>
      </c>
      <c r="AB738" s="10">
        <v>5</v>
      </c>
      <c r="AC738" s="12">
        <v>32.39</v>
      </c>
      <c r="AD738" s="10" t="str">
        <f>IF(Table1[[#This Row],[Profit]]&gt;0,"Profit","loss")</f>
        <v>loss</v>
      </c>
      <c r="AE738" s="10" t="str">
        <f>_xlfn.CONCAT(Table1[[#This Row],[Customer Name]]," ",Table1[[#This Row],[Product Name]]," ",Table1[[#This Row],[Country]])</f>
        <v>Vickie Morse Xerox 210 United States</v>
      </c>
      <c r="AF738" s="10" t="str">
        <f>LEFT(Table1[[#This Row],[Product Name]],4)</f>
        <v>Xero</v>
      </c>
    </row>
    <row r="739" spans="1:32" ht="12.75" customHeight="1" x14ac:dyDescent="0.2">
      <c r="A739" s="18">
        <v>19358</v>
      </c>
      <c r="B739" s="25">
        <v>87583</v>
      </c>
      <c r="C739" s="10" t="s">
        <v>25</v>
      </c>
      <c r="D739" s="36">
        <v>0.08</v>
      </c>
      <c r="E739" s="28">
        <v>355.98</v>
      </c>
      <c r="F739" s="32">
        <v>58.92</v>
      </c>
      <c r="G739" s="25">
        <v>1197</v>
      </c>
      <c r="H739" s="10" t="s">
        <v>1293</v>
      </c>
      <c r="I739" s="10" t="s">
        <v>39</v>
      </c>
      <c r="J739" s="10" t="s">
        <v>58</v>
      </c>
      <c r="K739" s="10" t="s">
        <v>41</v>
      </c>
      <c r="L739" s="10" t="s">
        <v>42</v>
      </c>
      <c r="M739" s="10" t="s">
        <v>43</v>
      </c>
      <c r="N739" s="9" t="s">
        <v>1294</v>
      </c>
      <c r="O739" s="22">
        <v>0.64</v>
      </c>
      <c r="P739" s="10" t="s">
        <v>33</v>
      </c>
      <c r="Q739" s="10" t="s">
        <v>53</v>
      </c>
      <c r="R739" s="10" t="s">
        <v>193</v>
      </c>
      <c r="S739" s="10" t="s">
        <v>1295</v>
      </c>
      <c r="T739" s="25">
        <v>1776</v>
      </c>
      <c r="U739" s="11">
        <v>42081</v>
      </c>
      <c r="V739" s="25">
        <f>YEAR(Table1[[#This Row],[Order Date]])</f>
        <v>2015</v>
      </c>
      <c r="W739" s="25">
        <f>MONTH(Table1[[#This Row],[Order Date]])</f>
        <v>3</v>
      </c>
      <c r="X739" s="25">
        <f>DAY(Table1[[#This Row],[Order Date]])</f>
        <v>18</v>
      </c>
      <c r="Y739" s="11">
        <v>42083</v>
      </c>
      <c r="Z739" s="25">
        <f>DATEDIF(Table1[[#This Row],[Order Date]],Table1[[#This Row],[Ship Date]],"D")</f>
        <v>2</v>
      </c>
      <c r="AA739" s="25">
        <v>103.83</v>
      </c>
      <c r="AB739" s="10">
        <v>4</v>
      </c>
      <c r="AC739" s="12">
        <v>1350.94</v>
      </c>
      <c r="AD739" s="10" t="str">
        <f>IF(Table1[[#This Row],[Profit]]&gt;0,"Profit","loss")</f>
        <v>Profit</v>
      </c>
      <c r="AE739" s="10" t="str">
        <f>_xlfn.CONCAT(Table1[[#This Row],[Customer Name]]," ",Table1[[#This Row],[Product Name]]," ",Table1[[#This Row],[Country]])</f>
        <v>Grace McNeill Hunt Hon 4700 Series Mobuis™ Mid-Back Task Chairs with Adjustable Arms United States</v>
      </c>
      <c r="AF739" s="10" t="str">
        <f>LEFT(Table1[[#This Row],[Product Name]],4)</f>
        <v xml:space="preserve">Hon </v>
      </c>
    </row>
    <row r="740" spans="1:32" ht="12.75" customHeight="1" x14ac:dyDescent="0.2">
      <c r="A740" s="18">
        <v>18829</v>
      </c>
      <c r="B740" s="25">
        <v>87584</v>
      </c>
      <c r="C740" s="10" t="s">
        <v>106</v>
      </c>
      <c r="D740" s="36">
        <v>0.06</v>
      </c>
      <c r="E740" s="28">
        <v>10.89</v>
      </c>
      <c r="F740" s="32">
        <v>4.5</v>
      </c>
      <c r="G740" s="25">
        <v>1189</v>
      </c>
      <c r="H740" s="10" t="s">
        <v>1284</v>
      </c>
      <c r="I740" s="10" t="s">
        <v>49</v>
      </c>
      <c r="J740" s="10" t="s">
        <v>114</v>
      </c>
      <c r="K740" s="10" t="s">
        <v>29</v>
      </c>
      <c r="L740" s="10" t="s">
        <v>257</v>
      </c>
      <c r="M740" s="10" t="s">
        <v>59</v>
      </c>
      <c r="N740" s="9" t="s">
        <v>258</v>
      </c>
      <c r="O740" s="22">
        <v>0.59</v>
      </c>
      <c r="P740" s="10" t="s">
        <v>33</v>
      </c>
      <c r="Q740" s="10" t="s">
        <v>34</v>
      </c>
      <c r="R740" s="10" t="s">
        <v>45</v>
      </c>
      <c r="S740" s="10" t="s">
        <v>1283</v>
      </c>
      <c r="T740" s="25">
        <v>92646</v>
      </c>
      <c r="U740" s="11">
        <v>42172</v>
      </c>
      <c r="V740" s="25">
        <f>YEAR(Table1[[#This Row],[Order Date]])</f>
        <v>2015</v>
      </c>
      <c r="W740" s="25">
        <f>MONTH(Table1[[#This Row],[Order Date]])</f>
        <v>6</v>
      </c>
      <c r="X740" s="25">
        <f>DAY(Table1[[#This Row],[Order Date]])</f>
        <v>17</v>
      </c>
      <c r="Y740" s="11">
        <v>42177</v>
      </c>
      <c r="Z740" s="25">
        <f>DATEDIF(Table1[[#This Row],[Order Date]],Table1[[#This Row],[Ship Date]],"D")</f>
        <v>5</v>
      </c>
      <c r="AA740" s="25">
        <v>-25.112000000000002</v>
      </c>
      <c r="AB740" s="10">
        <v>14</v>
      </c>
      <c r="AC740" s="12">
        <v>149.32</v>
      </c>
      <c r="AD740" s="10" t="str">
        <f>IF(Table1[[#This Row],[Profit]]&gt;0,"Profit","loss")</f>
        <v>loss</v>
      </c>
      <c r="AE740" s="10" t="str">
        <f>_xlfn.CONCAT(Table1[[#This Row],[Customer Name]]," ",Table1[[#This Row],[Product Name]]," ",Table1[[#This Row],[Country]])</f>
        <v>Dwight Stephenson Belkin 6 Outlet Metallic Surge Strip United States</v>
      </c>
      <c r="AF740" s="10" t="str">
        <f>LEFT(Table1[[#This Row],[Product Name]],4)</f>
        <v>Belk</v>
      </c>
    </row>
    <row r="741" spans="1:32" ht="12.75" customHeight="1" x14ac:dyDescent="0.2">
      <c r="A741" s="18">
        <v>18830</v>
      </c>
      <c r="B741" s="25">
        <v>87584</v>
      </c>
      <c r="C741" s="10" t="s">
        <v>106</v>
      </c>
      <c r="D741" s="36">
        <v>0.03</v>
      </c>
      <c r="E741" s="28">
        <v>10.64</v>
      </c>
      <c r="F741" s="32">
        <v>5.16</v>
      </c>
      <c r="G741" s="25">
        <v>1189</v>
      </c>
      <c r="H741" s="10" t="s">
        <v>1284</v>
      </c>
      <c r="I741" s="10" t="s">
        <v>49</v>
      </c>
      <c r="J741" s="10" t="s">
        <v>114</v>
      </c>
      <c r="K741" s="10" t="s">
        <v>41</v>
      </c>
      <c r="L741" s="10" t="s">
        <v>50</v>
      </c>
      <c r="M741" s="10" t="s">
        <v>59</v>
      </c>
      <c r="N741" s="9" t="s">
        <v>851</v>
      </c>
      <c r="O741" s="22">
        <v>0.56999999999999995</v>
      </c>
      <c r="P741" s="10" t="s">
        <v>33</v>
      </c>
      <c r="Q741" s="10" t="s">
        <v>34</v>
      </c>
      <c r="R741" s="10" t="s">
        <v>45</v>
      </c>
      <c r="S741" s="10" t="s">
        <v>1283</v>
      </c>
      <c r="T741" s="25">
        <v>92646</v>
      </c>
      <c r="U741" s="11">
        <v>42172</v>
      </c>
      <c r="V741" s="25">
        <f>YEAR(Table1[[#This Row],[Order Date]])</f>
        <v>2015</v>
      </c>
      <c r="W741" s="25">
        <f>MONTH(Table1[[#This Row],[Order Date]])</f>
        <v>6</v>
      </c>
      <c r="X741" s="25">
        <f>DAY(Table1[[#This Row],[Order Date]])</f>
        <v>17</v>
      </c>
      <c r="Y741" s="11">
        <v>42177</v>
      </c>
      <c r="Z741" s="25">
        <f>DATEDIF(Table1[[#This Row],[Order Date]],Table1[[#This Row],[Ship Date]],"D")</f>
        <v>5</v>
      </c>
      <c r="AA741" s="25">
        <v>17.376000000000001</v>
      </c>
      <c r="AB741" s="10">
        <v>16</v>
      </c>
      <c r="AC741" s="12">
        <v>177.01</v>
      </c>
      <c r="AD741" s="10" t="str">
        <f>IF(Table1[[#This Row],[Profit]]&gt;0,"Profit","loss")</f>
        <v>Profit</v>
      </c>
      <c r="AE741" s="10" t="str">
        <f>_xlfn.CONCAT(Table1[[#This Row],[Customer Name]]," ",Table1[[#This Row],[Product Name]]," ",Table1[[#This Row],[Country]])</f>
        <v>Dwight Stephenson Eldon Expressions Punched Metal &amp; Wood Desk Accessories, Pewter &amp; Cherry United States</v>
      </c>
      <c r="AF741" s="10" t="str">
        <f>LEFT(Table1[[#This Row],[Product Name]],4)</f>
        <v>Eldo</v>
      </c>
    </row>
    <row r="742" spans="1:32" ht="12.75" customHeight="1" x14ac:dyDescent="0.2">
      <c r="A742" s="18">
        <v>18831</v>
      </c>
      <c r="B742" s="25">
        <v>87584</v>
      </c>
      <c r="C742" s="10" t="s">
        <v>106</v>
      </c>
      <c r="D742" s="36">
        <v>0.03</v>
      </c>
      <c r="E742" s="28">
        <v>7.96</v>
      </c>
      <c r="F742" s="32">
        <v>4.95</v>
      </c>
      <c r="G742" s="25">
        <v>1189</v>
      </c>
      <c r="H742" s="10" t="s">
        <v>1284</v>
      </c>
      <c r="I742" s="10" t="s">
        <v>49</v>
      </c>
      <c r="J742" s="10" t="s">
        <v>114</v>
      </c>
      <c r="K742" s="10" t="s">
        <v>41</v>
      </c>
      <c r="L742" s="10" t="s">
        <v>50</v>
      </c>
      <c r="M742" s="10" t="s">
        <v>59</v>
      </c>
      <c r="N742" s="9" t="s">
        <v>1285</v>
      </c>
      <c r="O742" s="22">
        <v>0.41</v>
      </c>
      <c r="P742" s="10" t="s">
        <v>33</v>
      </c>
      <c r="Q742" s="10" t="s">
        <v>34</v>
      </c>
      <c r="R742" s="10" t="s">
        <v>45</v>
      </c>
      <c r="S742" s="10" t="s">
        <v>1283</v>
      </c>
      <c r="T742" s="25">
        <v>92646</v>
      </c>
      <c r="U742" s="11">
        <v>42172</v>
      </c>
      <c r="V742" s="25">
        <f>YEAR(Table1[[#This Row],[Order Date]])</f>
        <v>2015</v>
      </c>
      <c r="W742" s="25">
        <f>MONTH(Table1[[#This Row],[Order Date]])</f>
        <v>6</v>
      </c>
      <c r="X742" s="25">
        <f>DAY(Table1[[#This Row],[Order Date]])</f>
        <v>17</v>
      </c>
      <c r="Y742" s="11">
        <v>42174</v>
      </c>
      <c r="Z742" s="25">
        <f>DATEDIF(Table1[[#This Row],[Order Date]],Table1[[#This Row],[Ship Date]],"D")</f>
        <v>2</v>
      </c>
      <c r="AA742" s="25">
        <v>24.260399999999997</v>
      </c>
      <c r="AB742" s="10">
        <v>4</v>
      </c>
      <c r="AC742" s="12">
        <v>35.159999999999997</v>
      </c>
      <c r="AD742" s="10" t="str">
        <f>IF(Table1[[#This Row],[Profit]]&gt;0,"Profit","loss")</f>
        <v>Profit</v>
      </c>
      <c r="AE742" s="10" t="str">
        <f>_xlfn.CONCAT(Table1[[#This Row],[Customer Name]]," ",Table1[[#This Row],[Product Name]]," ",Table1[[#This Row],[Country]])</f>
        <v>Dwight Stephenson Staples Plastic Wall Frames United States</v>
      </c>
      <c r="AF742" s="10" t="str">
        <f>LEFT(Table1[[#This Row],[Product Name]],4)</f>
        <v>Stap</v>
      </c>
    </row>
    <row r="743" spans="1:32" ht="12.75" customHeight="1" x14ac:dyDescent="0.2">
      <c r="A743" s="18">
        <v>22132</v>
      </c>
      <c r="B743" s="25">
        <v>87585</v>
      </c>
      <c r="C743" s="10" t="s">
        <v>25</v>
      </c>
      <c r="D743" s="36">
        <v>0.1</v>
      </c>
      <c r="E743" s="28">
        <v>15.14</v>
      </c>
      <c r="F743" s="32">
        <v>4.53</v>
      </c>
      <c r="G743" s="25">
        <v>1199</v>
      </c>
      <c r="H743" s="10" t="s">
        <v>1296</v>
      </c>
      <c r="I743" s="10" t="s">
        <v>49</v>
      </c>
      <c r="J743" s="10" t="s">
        <v>114</v>
      </c>
      <c r="K743" s="10" t="s">
        <v>29</v>
      </c>
      <c r="L743" s="10" t="s">
        <v>141</v>
      </c>
      <c r="M743" s="10" t="s">
        <v>59</v>
      </c>
      <c r="N743" s="9" t="s">
        <v>1201</v>
      </c>
      <c r="O743" s="22">
        <v>0.81</v>
      </c>
      <c r="P743" s="10" t="s">
        <v>33</v>
      </c>
      <c r="Q743" s="10" t="s">
        <v>53</v>
      </c>
      <c r="R743" s="10" t="s">
        <v>197</v>
      </c>
      <c r="S743" s="10" t="s">
        <v>1297</v>
      </c>
      <c r="T743" s="25">
        <v>3060</v>
      </c>
      <c r="U743" s="11">
        <v>42060</v>
      </c>
      <c r="V743" s="25">
        <f>YEAR(Table1[[#This Row],[Order Date]])</f>
        <v>2015</v>
      </c>
      <c r="W743" s="25">
        <f>MONTH(Table1[[#This Row],[Order Date]])</f>
        <v>2</v>
      </c>
      <c r="X743" s="25">
        <f>DAY(Table1[[#This Row],[Order Date]])</f>
        <v>25</v>
      </c>
      <c r="Y743" s="11">
        <v>42063</v>
      </c>
      <c r="Z743" s="25">
        <f>DATEDIF(Table1[[#This Row],[Order Date]],Table1[[#This Row],[Ship Date]],"D")</f>
        <v>3</v>
      </c>
      <c r="AA743" s="25">
        <v>-24.897600000000001</v>
      </c>
      <c r="AB743" s="10">
        <v>5</v>
      </c>
      <c r="AC743" s="12">
        <v>75.17</v>
      </c>
      <c r="AD743" s="10" t="str">
        <f>IF(Table1[[#This Row],[Profit]]&gt;0,"Profit","loss")</f>
        <v>loss</v>
      </c>
      <c r="AE743" s="10" t="str">
        <f>_xlfn.CONCAT(Table1[[#This Row],[Customer Name]]," ",Table1[[#This Row],[Product Name]]," ",Table1[[#This Row],[Country]])</f>
        <v>Edward Lamm Eldon® Gobal File Keepers United States</v>
      </c>
      <c r="AF743" s="10" t="str">
        <f>LEFT(Table1[[#This Row],[Product Name]],4)</f>
        <v>Eldo</v>
      </c>
    </row>
    <row r="744" spans="1:32" ht="12.75" customHeight="1" x14ac:dyDescent="0.2">
      <c r="A744" s="18">
        <v>22131</v>
      </c>
      <c r="B744" s="25">
        <v>87585</v>
      </c>
      <c r="C744" s="10" t="s">
        <v>25</v>
      </c>
      <c r="D744" s="36">
        <v>0.05</v>
      </c>
      <c r="E744" s="28">
        <v>52.4</v>
      </c>
      <c r="F744" s="32">
        <v>16.11</v>
      </c>
      <c r="G744" s="25">
        <v>1200</v>
      </c>
      <c r="H744" s="10" t="s">
        <v>1298</v>
      </c>
      <c r="I744" s="10" t="s">
        <v>49</v>
      </c>
      <c r="J744" s="10" t="s">
        <v>114</v>
      </c>
      <c r="K744" s="10" t="s">
        <v>29</v>
      </c>
      <c r="L744" s="10" t="s">
        <v>109</v>
      </c>
      <c r="M744" s="10" t="s">
        <v>59</v>
      </c>
      <c r="N744" s="9" t="s">
        <v>1289</v>
      </c>
      <c r="O744" s="22">
        <v>0.39</v>
      </c>
      <c r="P744" s="10" t="s">
        <v>33</v>
      </c>
      <c r="Q744" s="10" t="s">
        <v>53</v>
      </c>
      <c r="R744" s="10" t="s">
        <v>54</v>
      </c>
      <c r="S744" s="10" t="s">
        <v>1299</v>
      </c>
      <c r="T744" s="25">
        <v>7407</v>
      </c>
      <c r="U744" s="11">
        <v>42060</v>
      </c>
      <c r="V744" s="25">
        <f>YEAR(Table1[[#This Row],[Order Date]])</f>
        <v>2015</v>
      </c>
      <c r="W744" s="25">
        <f>MONTH(Table1[[#This Row],[Order Date]])</f>
        <v>2</v>
      </c>
      <c r="X744" s="25">
        <f>DAY(Table1[[#This Row],[Order Date]])</f>
        <v>25</v>
      </c>
      <c r="Y744" s="11">
        <v>42062</v>
      </c>
      <c r="Z744" s="25">
        <f>DATEDIF(Table1[[#This Row],[Order Date]],Table1[[#This Row],[Ship Date]],"D")</f>
        <v>2</v>
      </c>
      <c r="AA744" s="25">
        <v>776.7743999999999</v>
      </c>
      <c r="AB744" s="10">
        <v>21</v>
      </c>
      <c r="AC744" s="12">
        <v>1125.76</v>
      </c>
      <c r="AD744" s="10" t="str">
        <f>IF(Table1[[#This Row],[Profit]]&gt;0,"Profit","loss")</f>
        <v>Profit</v>
      </c>
      <c r="AE744" s="10" t="str">
        <f>_xlfn.CONCAT(Table1[[#This Row],[Customer Name]]," ",Table1[[#This Row],[Product Name]]," ",Table1[[#This Row],[Country]])</f>
        <v>Beth English Ibico Laser Imprintable Binding System Covers United States</v>
      </c>
      <c r="AF744" s="10" t="str">
        <f>LEFT(Table1[[#This Row],[Product Name]],4)</f>
        <v>Ibic</v>
      </c>
    </row>
    <row r="745" spans="1:32" ht="12.75" customHeight="1" x14ac:dyDescent="0.2">
      <c r="A745" s="18">
        <v>22133</v>
      </c>
      <c r="B745" s="25">
        <v>87585</v>
      </c>
      <c r="C745" s="10" t="s">
        <v>25</v>
      </c>
      <c r="D745" s="36">
        <v>0.05</v>
      </c>
      <c r="E745" s="28">
        <v>36.549999999999997</v>
      </c>
      <c r="F745" s="32">
        <v>13.89</v>
      </c>
      <c r="G745" s="25">
        <v>1202</v>
      </c>
      <c r="H745" s="10" t="s">
        <v>1300</v>
      </c>
      <c r="I745" s="10" t="s">
        <v>27</v>
      </c>
      <c r="J745" s="10" t="s">
        <v>114</v>
      </c>
      <c r="K745" s="10" t="s">
        <v>29</v>
      </c>
      <c r="L745" s="10" t="s">
        <v>30</v>
      </c>
      <c r="M745" s="10" t="s">
        <v>31</v>
      </c>
      <c r="N745" s="9" t="s">
        <v>1290</v>
      </c>
      <c r="O745" s="22">
        <v>0.41</v>
      </c>
      <c r="P745" s="10" t="s">
        <v>33</v>
      </c>
      <c r="Q745" s="10" t="s">
        <v>53</v>
      </c>
      <c r="R745" s="10" t="s">
        <v>54</v>
      </c>
      <c r="S745" s="10" t="s">
        <v>1301</v>
      </c>
      <c r="T745" s="25">
        <v>7079</v>
      </c>
      <c r="U745" s="11">
        <v>42060</v>
      </c>
      <c r="V745" s="25">
        <f>YEAR(Table1[[#This Row],[Order Date]])</f>
        <v>2015</v>
      </c>
      <c r="W745" s="25">
        <f>MONTH(Table1[[#This Row],[Order Date]])</f>
        <v>2</v>
      </c>
      <c r="X745" s="25">
        <f>DAY(Table1[[#This Row],[Order Date]])</f>
        <v>25</v>
      </c>
      <c r="Y745" s="11">
        <v>42061</v>
      </c>
      <c r="Z745" s="25">
        <f>DATEDIF(Table1[[#This Row],[Order Date]],Table1[[#This Row],[Ship Date]],"D")</f>
        <v>1</v>
      </c>
      <c r="AA745" s="25">
        <v>344.54399999999998</v>
      </c>
      <c r="AB745" s="10">
        <v>21</v>
      </c>
      <c r="AC745" s="12">
        <v>746.03</v>
      </c>
      <c r="AD745" s="10" t="str">
        <f>IF(Table1[[#This Row],[Profit]]&gt;0,"Profit","loss")</f>
        <v>Profit</v>
      </c>
      <c r="AE745" s="10" t="str">
        <f>_xlfn.CONCAT(Table1[[#This Row],[Customer Name]]," ",Table1[[#This Row],[Product Name]]," ",Table1[[#This Row],[Country]])</f>
        <v>Faye Wolf Dixon Ticonderoga Core-Lock Colored Pencils, 48-Color Set United States</v>
      </c>
      <c r="AF745" s="10" t="str">
        <f>LEFT(Table1[[#This Row],[Product Name]],4)</f>
        <v>Dixo</v>
      </c>
    </row>
    <row r="746" spans="1:32" ht="12.75" customHeight="1" x14ac:dyDescent="0.2">
      <c r="A746" s="18">
        <v>23468</v>
      </c>
      <c r="B746" s="25">
        <v>87586</v>
      </c>
      <c r="C746" s="10" t="s">
        <v>37</v>
      </c>
      <c r="D746" s="36">
        <v>0.03</v>
      </c>
      <c r="E746" s="28">
        <v>5.98</v>
      </c>
      <c r="F746" s="32">
        <v>1.49</v>
      </c>
      <c r="G746" s="25">
        <v>1194</v>
      </c>
      <c r="H746" s="10" t="s">
        <v>1291</v>
      </c>
      <c r="I746" s="10" t="s">
        <v>49</v>
      </c>
      <c r="J746" s="10" t="s">
        <v>58</v>
      </c>
      <c r="K746" s="10" t="s">
        <v>29</v>
      </c>
      <c r="L746" s="10" t="s">
        <v>109</v>
      </c>
      <c r="M746" s="10" t="s">
        <v>59</v>
      </c>
      <c r="N746" s="9" t="s">
        <v>1020</v>
      </c>
      <c r="O746" s="22">
        <v>0.39</v>
      </c>
      <c r="P746" s="10" t="s">
        <v>33</v>
      </c>
      <c r="Q746" s="10" t="s">
        <v>136</v>
      </c>
      <c r="R746" s="10" t="s">
        <v>362</v>
      </c>
      <c r="S746" s="10" t="s">
        <v>1292</v>
      </c>
      <c r="T746" s="25">
        <v>34142</v>
      </c>
      <c r="U746" s="11">
        <v>42125</v>
      </c>
      <c r="V746" s="25">
        <f>YEAR(Table1[[#This Row],[Order Date]])</f>
        <v>2015</v>
      </c>
      <c r="W746" s="25">
        <f>MONTH(Table1[[#This Row],[Order Date]])</f>
        <v>5</v>
      </c>
      <c r="X746" s="25">
        <f>DAY(Table1[[#This Row],[Order Date]])</f>
        <v>1</v>
      </c>
      <c r="Y746" s="11">
        <v>42127</v>
      </c>
      <c r="Z746" s="25">
        <f>DATEDIF(Table1[[#This Row],[Order Date]],Table1[[#This Row],[Ship Date]],"D")</f>
        <v>2</v>
      </c>
      <c r="AA746" s="25">
        <v>20.495999999999995</v>
      </c>
      <c r="AB746" s="10">
        <v>21</v>
      </c>
      <c r="AC746" s="12">
        <v>127.94</v>
      </c>
      <c r="AD746" s="10" t="str">
        <f>IF(Table1[[#This Row],[Profit]]&gt;0,"Profit","loss")</f>
        <v>Profit</v>
      </c>
      <c r="AE746" s="10" t="str">
        <f>_xlfn.CONCAT(Table1[[#This Row],[Customer Name]]," ",Table1[[#This Row],[Product Name]]," ",Table1[[#This Row],[Country]])</f>
        <v>Sidney Brewer Avery Hanging File Binders United States</v>
      </c>
      <c r="AF746" s="10" t="str">
        <f>LEFT(Table1[[#This Row],[Product Name]],4)</f>
        <v>Aver</v>
      </c>
    </row>
    <row r="747" spans="1:32" ht="12.75" customHeight="1" x14ac:dyDescent="0.2">
      <c r="A747" s="18">
        <v>19553</v>
      </c>
      <c r="B747" s="25">
        <v>87587</v>
      </c>
      <c r="C747" s="10" t="s">
        <v>106</v>
      </c>
      <c r="D747" s="36">
        <v>0.03</v>
      </c>
      <c r="E747" s="28">
        <v>28.53</v>
      </c>
      <c r="F747" s="32">
        <v>1.49</v>
      </c>
      <c r="G747" s="25">
        <v>1191</v>
      </c>
      <c r="H747" s="10" t="s">
        <v>1286</v>
      </c>
      <c r="I747" s="10" t="s">
        <v>49</v>
      </c>
      <c r="J747" s="10" t="s">
        <v>58</v>
      </c>
      <c r="K747" s="10" t="s">
        <v>29</v>
      </c>
      <c r="L747" s="10" t="s">
        <v>109</v>
      </c>
      <c r="M747" s="10" t="s">
        <v>59</v>
      </c>
      <c r="N747" s="9" t="s">
        <v>332</v>
      </c>
      <c r="O747" s="22">
        <v>0.38</v>
      </c>
      <c r="P747" s="10" t="s">
        <v>33</v>
      </c>
      <c r="Q747" s="10" t="s">
        <v>53</v>
      </c>
      <c r="R747" s="10" t="s">
        <v>228</v>
      </c>
      <c r="S747" s="10" t="s">
        <v>1287</v>
      </c>
      <c r="T747" s="25">
        <v>6050</v>
      </c>
      <c r="U747" s="11">
        <v>42183</v>
      </c>
      <c r="V747" s="25">
        <f>YEAR(Table1[[#This Row],[Order Date]])</f>
        <v>2015</v>
      </c>
      <c r="W747" s="25">
        <f>MONTH(Table1[[#This Row],[Order Date]])</f>
        <v>6</v>
      </c>
      <c r="X747" s="25">
        <f>DAY(Table1[[#This Row],[Order Date]])</f>
        <v>28</v>
      </c>
      <c r="Y747" s="11">
        <v>42186</v>
      </c>
      <c r="Z747" s="25">
        <f>DATEDIF(Table1[[#This Row],[Order Date]],Table1[[#This Row],[Ship Date]],"D")</f>
        <v>3</v>
      </c>
      <c r="AA747" s="25">
        <v>59.440499999999993</v>
      </c>
      <c r="AB747" s="10">
        <v>3</v>
      </c>
      <c r="AC747" s="12">
        <v>88.84</v>
      </c>
      <c r="AD747" s="10" t="str">
        <f>IF(Table1[[#This Row],[Profit]]&gt;0,"Profit","loss")</f>
        <v>Profit</v>
      </c>
      <c r="AE747" s="10" t="str">
        <f>_xlfn.CONCAT(Table1[[#This Row],[Customer Name]]," ",Table1[[#This Row],[Product Name]]," ",Table1[[#This Row],[Country]])</f>
        <v>John Morse Lock-Up Easel 'Spel-Binder' United States</v>
      </c>
      <c r="AF747" s="10" t="str">
        <f>LEFT(Table1[[#This Row],[Product Name]],4)</f>
        <v>Lock</v>
      </c>
    </row>
    <row r="748" spans="1:32" ht="12.75" customHeight="1" x14ac:dyDescent="0.2">
      <c r="A748" s="18">
        <v>19552</v>
      </c>
      <c r="B748" s="25">
        <v>87587</v>
      </c>
      <c r="C748" s="10" t="s">
        <v>106</v>
      </c>
      <c r="D748" s="36">
        <v>0.09</v>
      </c>
      <c r="E748" s="28">
        <v>49.99</v>
      </c>
      <c r="F748" s="32">
        <v>19.989999999999998</v>
      </c>
      <c r="G748" s="25">
        <v>1203</v>
      </c>
      <c r="H748" s="10" t="s">
        <v>1302</v>
      </c>
      <c r="I748" s="10" t="s">
        <v>49</v>
      </c>
      <c r="J748" s="10" t="s">
        <v>58</v>
      </c>
      <c r="K748" s="10" t="s">
        <v>77</v>
      </c>
      <c r="L748" s="10" t="s">
        <v>180</v>
      </c>
      <c r="M748" s="10" t="s">
        <v>59</v>
      </c>
      <c r="N748" s="9" t="s">
        <v>275</v>
      </c>
      <c r="O748" s="22">
        <v>0.41</v>
      </c>
      <c r="P748" s="10" t="s">
        <v>33</v>
      </c>
      <c r="Q748" s="10" t="s">
        <v>53</v>
      </c>
      <c r="R748" s="10" t="s">
        <v>469</v>
      </c>
      <c r="S748" s="10" t="s">
        <v>470</v>
      </c>
      <c r="T748" s="25">
        <v>2920</v>
      </c>
      <c r="U748" s="11">
        <v>42183</v>
      </c>
      <c r="V748" s="25">
        <f>YEAR(Table1[[#This Row],[Order Date]])</f>
        <v>2015</v>
      </c>
      <c r="W748" s="25">
        <f>MONTH(Table1[[#This Row],[Order Date]])</f>
        <v>6</v>
      </c>
      <c r="X748" s="25">
        <f>DAY(Table1[[#This Row],[Order Date]])</f>
        <v>28</v>
      </c>
      <c r="Y748" s="11">
        <v>42185</v>
      </c>
      <c r="Z748" s="25">
        <f>DATEDIF(Table1[[#This Row],[Order Date]],Table1[[#This Row],[Ship Date]],"D")</f>
        <v>2</v>
      </c>
      <c r="AA748" s="25">
        <v>-8.5150000000000006</v>
      </c>
      <c r="AB748" s="10">
        <v>12</v>
      </c>
      <c r="AC748" s="12">
        <v>593.33000000000004</v>
      </c>
      <c r="AD748" s="10" t="str">
        <f>IF(Table1[[#This Row],[Profit]]&gt;0,"Profit","loss")</f>
        <v>loss</v>
      </c>
      <c r="AE748" s="10" t="str">
        <f>_xlfn.CONCAT(Table1[[#This Row],[Customer Name]]," ",Table1[[#This Row],[Product Name]]," ",Table1[[#This Row],[Country]])</f>
        <v>Judy Merritt Zoom V.92 USB External Faxmodem United States</v>
      </c>
      <c r="AF748" s="10" t="str">
        <f>LEFT(Table1[[#This Row],[Product Name]],4)</f>
        <v>Zoom</v>
      </c>
    </row>
    <row r="749" spans="1:32" ht="12.75" customHeight="1" x14ac:dyDescent="0.2">
      <c r="A749" s="18">
        <v>21166</v>
      </c>
      <c r="B749" s="25">
        <v>87602</v>
      </c>
      <c r="C749" s="10" t="s">
        <v>56</v>
      </c>
      <c r="D749" s="36">
        <v>0</v>
      </c>
      <c r="E749" s="28">
        <v>4.91</v>
      </c>
      <c r="F749" s="32">
        <v>5.68</v>
      </c>
      <c r="G749" s="25">
        <v>1315</v>
      </c>
      <c r="H749" s="10" t="s">
        <v>1395</v>
      </c>
      <c r="I749" s="10" t="s">
        <v>49</v>
      </c>
      <c r="J749" s="10" t="s">
        <v>40</v>
      </c>
      <c r="K749" s="10" t="s">
        <v>29</v>
      </c>
      <c r="L749" s="10" t="s">
        <v>109</v>
      </c>
      <c r="M749" s="10" t="s">
        <v>59</v>
      </c>
      <c r="N749" s="9" t="s">
        <v>1396</v>
      </c>
      <c r="O749" s="22">
        <v>0.36</v>
      </c>
      <c r="P749" s="10" t="s">
        <v>33</v>
      </c>
      <c r="Q749" s="10" t="s">
        <v>34</v>
      </c>
      <c r="R749" s="10" t="s">
        <v>255</v>
      </c>
      <c r="S749" s="10" t="s">
        <v>1397</v>
      </c>
      <c r="T749" s="25">
        <v>80906</v>
      </c>
      <c r="U749" s="11">
        <v>42093</v>
      </c>
      <c r="V749" s="25">
        <f>YEAR(Table1[[#This Row],[Order Date]])</f>
        <v>2015</v>
      </c>
      <c r="W749" s="25">
        <f>MONTH(Table1[[#This Row],[Order Date]])</f>
        <v>3</v>
      </c>
      <c r="X749" s="25">
        <f>DAY(Table1[[#This Row],[Order Date]])</f>
        <v>30</v>
      </c>
      <c r="Y749" s="11">
        <v>42094</v>
      </c>
      <c r="Z749" s="25">
        <f>DATEDIF(Table1[[#This Row],[Order Date]],Table1[[#This Row],[Ship Date]],"D")</f>
        <v>1</v>
      </c>
      <c r="AA749" s="25">
        <v>-95.047499999999999</v>
      </c>
      <c r="AB749" s="10">
        <v>9</v>
      </c>
      <c r="AC749" s="12">
        <v>48.3</v>
      </c>
      <c r="AD749" s="10" t="str">
        <f>IF(Table1[[#This Row],[Profit]]&gt;0,"Profit","loss")</f>
        <v>loss</v>
      </c>
      <c r="AE749" s="10" t="str">
        <f>_xlfn.CONCAT(Table1[[#This Row],[Customer Name]]," ",Table1[[#This Row],[Product Name]]," ",Table1[[#This Row],[Country]])</f>
        <v>Adam Saunders Gray Acco Pressboard Covers with Storage Hooks, 14 7/8" x 11", Light Blue United States</v>
      </c>
      <c r="AF749" s="10" t="str">
        <f>LEFT(Table1[[#This Row],[Product Name]],4)</f>
        <v>Acco</v>
      </c>
    </row>
    <row r="750" spans="1:32" ht="12.75" customHeight="1" x14ac:dyDescent="0.2">
      <c r="A750" s="18">
        <v>21167</v>
      </c>
      <c r="B750" s="25">
        <v>87602</v>
      </c>
      <c r="C750" s="10" t="s">
        <v>56</v>
      </c>
      <c r="D750" s="36">
        <v>0.04</v>
      </c>
      <c r="E750" s="28">
        <v>5.34</v>
      </c>
      <c r="F750" s="32">
        <v>2.99</v>
      </c>
      <c r="G750" s="25">
        <v>1316</v>
      </c>
      <c r="H750" s="10" t="s">
        <v>1398</v>
      </c>
      <c r="I750" s="10" t="s">
        <v>49</v>
      </c>
      <c r="J750" s="10" t="s">
        <v>40</v>
      </c>
      <c r="K750" s="10" t="s">
        <v>29</v>
      </c>
      <c r="L750" s="10" t="s">
        <v>109</v>
      </c>
      <c r="M750" s="10" t="s">
        <v>59</v>
      </c>
      <c r="N750" s="9" t="s">
        <v>822</v>
      </c>
      <c r="O750" s="22">
        <v>0.38</v>
      </c>
      <c r="P750" s="10" t="s">
        <v>33</v>
      </c>
      <c r="Q750" s="10" t="s">
        <v>34</v>
      </c>
      <c r="R750" s="10" t="s">
        <v>255</v>
      </c>
      <c r="S750" s="10" t="s">
        <v>1399</v>
      </c>
      <c r="T750" s="25">
        <v>80022</v>
      </c>
      <c r="U750" s="11">
        <v>42093</v>
      </c>
      <c r="V750" s="25">
        <f>YEAR(Table1[[#This Row],[Order Date]])</f>
        <v>2015</v>
      </c>
      <c r="W750" s="25">
        <f>MONTH(Table1[[#This Row],[Order Date]])</f>
        <v>3</v>
      </c>
      <c r="X750" s="25">
        <f>DAY(Table1[[#This Row],[Order Date]])</f>
        <v>30</v>
      </c>
      <c r="Y750" s="11">
        <v>42095</v>
      </c>
      <c r="Z750" s="25">
        <f>DATEDIF(Table1[[#This Row],[Order Date]],Table1[[#This Row],[Ship Date]],"D")</f>
        <v>2</v>
      </c>
      <c r="AA750" s="25">
        <v>3.4509999999999996</v>
      </c>
      <c r="AB750" s="10">
        <v>11</v>
      </c>
      <c r="AC750" s="12">
        <v>58.81</v>
      </c>
      <c r="AD750" s="10" t="str">
        <f>IF(Table1[[#This Row],[Profit]]&gt;0,"Profit","loss")</f>
        <v>Profit</v>
      </c>
      <c r="AE750" s="10" t="str">
        <f>_xlfn.CONCAT(Table1[[#This Row],[Customer Name]]," ",Table1[[#This Row],[Product Name]]," ",Table1[[#This Row],[Country]])</f>
        <v>Marion Lindsey Wilson Jones 14 Line Acrylic Coated Pressboard Data Binders United States</v>
      </c>
      <c r="AF750" s="10" t="str">
        <f>LEFT(Table1[[#This Row],[Product Name]],4)</f>
        <v>Wils</v>
      </c>
    </row>
    <row r="751" spans="1:32" ht="12.75" customHeight="1" x14ac:dyDescent="0.2">
      <c r="A751" s="18">
        <v>21168</v>
      </c>
      <c r="B751" s="25">
        <v>87602</v>
      </c>
      <c r="C751" s="10" t="s">
        <v>56</v>
      </c>
      <c r="D751" s="36">
        <v>0.06</v>
      </c>
      <c r="E751" s="28">
        <v>55.99</v>
      </c>
      <c r="F751" s="32">
        <v>5</v>
      </c>
      <c r="G751" s="25">
        <v>1316</v>
      </c>
      <c r="H751" s="10" t="s">
        <v>1398</v>
      </c>
      <c r="I751" s="10" t="s">
        <v>49</v>
      </c>
      <c r="J751" s="10" t="s">
        <v>40</v>
      </c>
      <c r="K751" s="10" t="s">
        <v>77</v>
      </c>
      <c r="L751" s="10" t="s">
        <v>78</v>
      </c>
      <c r="M751" s="10" t="s">
        <v>51</v>
      </c>
      <c r="N751" s="9" t="s">
        <v>689</v>
      </c>
      <c r="O751" s="22">
        <v>0.8</v>
      </c>
      <c r="P751" s="10" t="s">
        <v>33</v>
      </c>
      <c r="Q751" s="10" t="s">
        <v>34</v>
      </c>
      <c r="R751" s="10" t="s">
        <v>255</v>
      </c>
      <c r="S751" s="10" t="s">
        <v>1399</v>
      </c>
      <c r="T751" s="25">
        <v>80022</v>
      </c>
      <c r="U751" s="11">
        <v>42093</v>
      </c>
      <c r="V751" s="25">
        <f>YEAR(Table1[[#This Row],[Order Date]])</f>
        <v>2015</v>
      </c>
      <c r="W751" s="25">
        <f>MONTH(Table1[[#This Row],[Order Date]])</f>
        <v>3</v>
      </c>
      <c r="X751" s="25">
        <f>DAY(Table1[[#This Row],[Order Date]])</f>
        <v>30</v>
      </c>
      <c r="Y751" s="11">
        <v>42095</v>
      </c>
      <c r="Z751" s="25">
        <f>DATEDIF(Table1[[#This Row],[Order Date]],Table1[[#This Row],[Ship Date]],"D")</f>
        <v>2</v>
      </c>
      <c r="AA751" s="25">
        <v>-275.25299999999999</v>
      </c>
      <c r="AB751" s="10">
        <v>1</v>
      </c>
      <c r="AC751" s="12">
        <v>47.38</v>
      </c>
      <c r="AD751" s="10" t="str">
        <f>IF(Table1[[#This Row],[Profit]]&gt;0,"Profit","loss")</f>
        <v>loss</v>
      </c>
      <c r="AE751" s="10" t="str">
        <f>_xlfn.CONCAT(Table1[[#This Row],[Customer Name]]," ",Table1[[#This Row],[Product Name]]," ",Table1[[#This Row],[Country]])</f>
        <v>Marion Lindsey Accessory6 United States</v>
      </c>
      <c r="AF751" s="10" t="str">
        <f>LEFT(Table1[[#This Row],[Product Name]],4)</f>
        <v>Acce</v>
      </c>
    </row>
    <row r="752" spans="1:32" ht="12.75" customHeight="1" x14ac:dyDescent="0.2">
      <c r="A752" s="18">
        <v>21791</v>
      </c>
      <c r="B752" s="25">
        <v>87603</v>
      </c>
      <c r="C752" s="10" t="s">
        <v>106</v>
      </c>
      <c r="D752" s="36">
        <v>0.05</v>
      </c>
      <c r="E752" s="28">
        <v>80.98</v>
      </c>
      <c r="F752" s="32">
        <v>35</v>
      </c>
      <c r="G752" s="25">
        <v>1316</v>
      </c>
      <c r="H752" s="10" t="s">
        <v>1398</v>
      </c>
      <c r="I752" s="10" t="s">
        <v>49</v>
      </c>
      <c r="J752" s="10" t="s">
        <v>40</v>
      </c>
      <c r="K752" s="10" t="s">
        <v>29</v>
      </c>
      <c r="L752" s="10" t="s">
        <v>141</v>
      </c>
      <c r="M752" s="10" t="s">
        <v>236</v>
      </c>
      <c r="N752" s="9" t="s">
        <v>1352</v>
      </c>
      <c r="O752" s="22">
        <v>0.81</v>
      </c>
      <c r="P752" s="10" t="s">
        <v>33</v>
      </c>
      <c r="Q752" s="10" t="s">
        <v>34</v>
      </c>
      <c r="R752" s="10" t="s">
        <v>255</v>
      </c>
      <c r="S752" s="10" t="s">
        <v>1399</v>
      </c>
      <c r="T752" s="25">
        <v>80022</v>
      </c>
      <c r="U752" s="11">
        <v>42009</v>
      </c>
      <c r="V752" s="25">
        <f>YEAR(Table1[[#This Row],[Order Date]])</f>
        <v>2015</v>
      </c>
      <c r="W752" s="25">
        <f>MONTH(Table1[[#This Row],[Order Date]])</f>
        <v>1</v>
      </c>
      <c r="X752" s="25">
        <f>DAY(Table1[[#This Row],[Order Date]])</f>
        <v>5</v>
      </c>
      <c r="Y752" s="11">
        <v>42013</v>
      </c>
      <c r="Z752" s="25">
        <f>DATEDIF(Table1[[#This Row],[Order Date]],Table1[[#This Row],[Ship Date]],"D")</f>
        <v>4</v>
      </c>
      <c r="AA752" s="25">
        <v>-746.44</v>
      </c>
      <c r="AB752" s="10">
        <v>8</v>
      </c>
      <c r="AC752" s="12">
        <v>637.76</v>
      </c>
      <c r="AD752" s="10" t="str">
        <f>IF(Table1[[#This Row],[Profit]]&gt;0,"Profit","loss")</f>
        <v>loss</v>
      </c>
      <c r="AE752" s="10" t="str">
        <f>_xlfn.CONCAT(Table1[[#This Row],[Customer Name]]," ",Table1[[#This Row],[Product Name]]," ",Table1[[#This Row],[Country]])</f>
        <v>Marion Lindsey Carina Double Wide Media Storage Towers in Natural &amp; Black United States</v>
      </c>
      <c r="AF752" s="10" t="str">
        <f>LEFT(Table1[[#This Row],[Product Name]],4)</f>
        <v>Cari</v>
      </c>
    </row>
    <row r="753" spans="1:32" ht="12.75" customHeight="1" x14ac:dyDescent="0.2">
      <c r="A753" s="18">
        <v>21792</v>
      </c>
      <c r="B753" s="25">
        <v>87603</v>
      </c>
      <c r="C753" s="10" t="s">
        <v>106</v>
      </c>
      <c r="D753" s="36">
        <v>0.05</v>
      </c>
      <c r="E753" s="28">
        <v>279.48</v>
      </c>
      <c r="F753" s="32">
        <v>35</v>
      </c>
      <c r="G753" s="25">
        <v>1316</v>
      </c>
      <c r="H753" s="10" t="s">
        <v>1398</v>
      </c>
      <c r="I753" s="10" t="s">
        <v>49</v>
      </c>
      <c r="J753" s="10" t="s">
        <v>40</v>
      </c>
      <c r="K753" s="10" t="s">
        <v>29</v>
      </c>
      <c r="L753" s="10" t="s">
        <v>141</v>
      </c>
      <c r="M753" s="10" t="s">
        <v>236</v>
      </c>
      <c r="N753" s="9" t="s">
        <v>810</v>
      </c>
      <c r="O753" s="22">
        <v>0.8</v>
      </c>
      <c r="P753" s="10" t="s">
        <v>33</v>
      </c>
      <c r="Q753" s="10" t="s">
        <v>34</v>
      </c>
      <c r="R753" s="10" t="s">
        <v>255</v>
      </c>
      <c r="S753" s="10" t="s">
        <v>1399</v>
      </c>
      <c r="T753" s="25">
        <v>80022</v>
      </c>
      <c r="U753" s="11">
        <v>42009</v>
      </c>
      <c r="V753" s="25">
        <f>YEAR(Table1[[#This Row],[Order Date]])</f>
        <v>2015</v>
      </c>
      <c r="W753" s="25">
        <f>MONTH(Table1[[#This Row],[Order Date]])</f>
        <v>1</v>
      </c>
      <c r="X753" s="25">
        <f>DAY(Table1[[#This Row],[Order Date]])</f>
        <v>5</v>
      </c>
      <c r="Y753" s="11">
        <v>42009</v>
      </c>
      <c r="Z753" s="25">
        <f>DATEDIF(Table1[[#This Row],[Order Date]],Table1[[#This Row],[Ship Date]],"D")</f>
        <v>0</v>
      </c>
      <c r="AA753" s="25">
        <v>-274.95</v>
      </c>
      <c r="AB753" s="10">
        <v>8</v>
      </c>
      <c r="AC753" s="12">
        <v>2156.06</v>
      </c>
      <c r="AD753" s="10" t="str">
        <f>IF(Table1[[#This Row],[Profit]]&gt;0,"Profit","loss")</f>
        <v>loss</v>
      </c>
      <c r="AE753" s="10" t="str">
        <f>_xlfn.CONCAT(Table1[[#This Row],[Customer Name]]," ",Table1[[#This Row],[Product Name]]," ",Table1[[#This Row],[Country]])</f>
        <v>Marion Lindsey Tennsco Snap-Together Open Shelving Units, Starter Sets and Add-On Units United States</v>
      </c>
      <c r="AF753" s="10" t="str">
        <f>LEFT(Table1[[#This Row],[Product Name]],4)</f>
        <v>Tenn</v>
      </c>
    </row>
    <row r="754" spans="1:32" ht="12.75" customHeight="1" x14ac:dyDescent="0.2">
      <c r="A754" s="18">
        <v>23750</v>
      </c>
      <c r="B754" s="25">
        <v>87611</v>
      </c>
      <c r="C754" s="10" t="s">
        <v>25</v>
      </c>
      <c r="D754" s="36">
        <v>0.06</v>
      </c>
      <c r="E754" s="28">
        <v>15.01</v>
      </c>
      <c r="F754" s="32">
        <v>8.4</v>
      </c>
      <c r="G754" s="25">
        <v>1623</v>
      </c>
      <c r="H754" s="10" t="s">
        <v>1626</v>
      </c>
      <c r="I754" s="10" t="s">
        <v>49</v>
      </c>
      <c r="J754" s="10" t="s">
        <v>58</v>
      </c>
      <c r="K754" s="10" t="s">
        <v>29</v>
      </c>
      <c r="L754" s="10" t="s">
        <v>109</v>
      </c>
      <c r="M754" s="10" t="s">
        <v>59</v>
      </c>
      <c r="N754" s="9" t="s">
        <v>1627</v>
      </c>
      <c r="O754" s="22">
        <v>0.39</v>
      </c>
      <c r="P754" s="10" t="s">
        <v>33</v>
      </c>
      <c r="Q754" s="10" t="s">
        <v>61</v>
      </c>
      <c r="R754" s="10" t="s">
        <v>703</v>
      </c>
      <c r="S754" s="10" t="s">
        <v>1628</v>
      </c>
      <c r="T754" s="25">
        <v>46375</v>
      </c>
      <c r="U754" s="11">
        <v>42148</v>
      </c>
      <c r="V754" s="25">
        <f>YEAR(Table1[[#This Row],[Order Date]])</f>
        <v>2015</v>
      </c>
      <c r="W754" s="25">
        <f>MONTH(Table1[[#This Row],[Order Date]])</f>
        <v>5</v>
      </c>
      <c r="X754" s="25">
        <f>DAY(Table1[[#This Row],[Order Date]])</f>
        <v>24</v>
      </c>
      <c r="Y754" s="11">
        <v>42150</v>
      </c>
      <c r="Z754" s="25">
        <f>DATEDIF(Table1[[#This Row],[Order Date]],Table1[[#This Row],[Ship Date]],"D")</f>
        <v>2</v>
      </c>
      <c r="AA754" s="25">
        <v>1.6169000000000011</v>
      </c>
      <c r="AB754" s="10">
        <v>22</v>
      </c>
      <c r="AC754" s="12">
        <v>333.04</v>
      </c>
      <c r="AD754" s="10" t="str">
        <f>IF(Table1[[#This Row],[Profit]]&gt;0,"Profit","loss")</f>
        <v>Profit</v>
      </c>
      <c r="AE754" s="10" t="str">
        <f>_xlfn.CONCAT(Table1[[#This Row],[Customer Name]]," ",Table1[[#This Row],[Product Name]]," ",Table1[[#This Row],[Country]])</f>
        <v>Patrick Adcock GBC Prepunched Paper, 19-Hole, for Binding Systems, 24-lb United States</v>
      </c>
      <c r="AF754" s="10" t="str">
        <f>LEFT(Table1[[#This Row],[Product Name]],4)</f>
        <v xml:space="preserve">GBC </v>
      </c>
    </row>
    <row r="755" spans="1:32" ht="12.75" customHeight="1" x14ac:dyDescent="0.2">
      <c r="A755" s="18">
        <v>23751</v>
      </c>
      <c r="B755" s="25">
        <v>87611</v>
      </c>
      <c r="C755" s="10" t="s">
        <v>25</v>
      </c>
      <c r="D755" s="36">
        <v>0.09</v>
      </c>
      <c r="E755" s="28">
        <v>40.479999999999997</v>
      </c>
      <c r="F755" s="32">
        <v>19.989999999999998</v>
      </c>
      <c r="G755" s="25">
        <v>1623</v>
      </c>
      <c r="H755" s="10" t="s">
        <v>1626</v>
      </c>
      <c r="I755" s="10" t="s">
        <v>49</v>
      </c>
      <c r="J755" s="10" t="s">
        <v>58</v>
      </c>
      <c r="K755" s="10" t="s">
        <v>77</v>
      </c>
      <c r="L755" s="10" t="s">
        <v>180</v>
      </c>
      <c r="M755" s="10" t="s">
        <v>59</v>
      </c>
      <c r="N755" s="9" t="s">
        <v>830</v>
      </c>
      <c r="O755" s="22">
        <v>0.77</v>
      </c>
      <c r="P755" s="10" t="s">
        <v>33</v>
      </c>
      <c r="Q755" s="10" t="s">
        <v>61</v>
      </c>
      <c r="R755" s="10" t="s">
        <v>703</v>
      </c>
      <c r="S755" s="10" t="s">
        <v>1628</v>
      </c>
      <c r="T755" s="25">
        <v>46375</v>
      </c>
      <c r="U755" s="11">
        <v>42148</v>
      </c>
      <c r="V755" s="25">
        <f>YEAR(Table1[[#This Row],[Order Date]])</f>
        <v>2015</v>
      </c>
      <c r="W755" s="25">
        <f>MONTH(Table1[[#This Row],[Order Date]])</f>
        <v>5</v>
      </c>
      <c r="X755" s="25">
        <f>DAY(Table1[[#This Row],[Order Date]])</f>
        <v>24</v>
      </c>
      <c r="Y755" s="11">
        <v>42150</v>
      </c>
      <c r="Z755" s="25">
        <f>DATEDIF(Table1[[#This Row],[Order Date]],Table1[[#This Row],[Ship Date]],"D")</f>
        <v>2</v>
      </c>
      <c r="AA755" s="25">
        <v>65.394000000000062</v>
      </c>
      <c r="AB755" s="10">
        <v>12</v>
      </c>
      <c r="AC755" s="12">
        <v>472.44</v>
      </c>
      <c r="AD755" s="10" t="str">
        <f>IF(Table1[[#This Row],[Profit]]&gt;0,"Profit","loss")</f>
        <v>Profit</v>
      </c>
      <c r="AE755" s="10" t="str">
        <f>_xlfn.CONCAT(Table1[[#This Row],[Customer Name]]," ",Table1[[#This Row],[Product Name]]," ",Table1[[#This Row],[Country]])</f>
        <v>Patrick Adcock Keytronic Designer 104- Key Black Keyboard United States</v>
      </c>
      <c r="AF755" s="10" t="str">
        <f>LEFT(Table1[[#This Row],[Product Name]],4)</f>
        <v>Keyt</v>
      </c>
    </row>
    <row r="756" spans="1:32" ht="12.75" customHeight="1" x14ac:dyDescent="0.2">
      <c r="A756" s="18">
        <v>23752</v>
      </c>
      <c r="B756" s="25">
        <v>87611</v>
      </c>
      <c r="C756" s="10" t="s">
        <v>25</v>
      </c>
      <c r="D756" s="36">
        <v>0.05</v>
      </c>
      <c r="E756" s="28">
        <v>12.28</v>
      </c>
      <c r="F756" s="32">
        <v>6.13</v>
      </c>
      <c r="G756" s="25">
        <v>1623</v>
      </c>
      <c r="H756" s="10" t="s">
        <v>1626</v>
      </c>
      <c r="I756" s="10" t="s">
        <v>49</v>
      </c>
      <c r="J756" s="10" t="s">
        <v>58</v>
      </c>
      <c r="K756" s="10" t="s">
        <v>29</v>
      </c>
      <c r="L756" s="10" t="s">
        <v>141</v>
      </c>
      <c r="M756" s="10" t="s">
        <v>59</v>
      </c>
      <c r="N756" s="9" t="s">
        <v>1461</v>
      </c>
      <c r="O756" s="22">
        <v>0.56999999999999995</v>
      </c>
      <c r="P756" s="10" t="s">
        <v>33</v>
      </c>
      <c r="Q756" s="10" t="s">
        <v>61</v>
      </c>
      <c r="R756" s="10" t="s">
        <v>703</v>
      </c>
      <c r="S756" s="10" t="s">
        <v>1628</v>
      </c>
      <c r="T756" s="25">
        <v>46375</v>
      </c>
      <c r="U756" s="11">
        <v>42148</v>
      </c>
      <c r="V756" s="25">
        <f>YEAR(Table1[[#This Row],[Order Date]])</f>
        <v>2015</v>
      </c>
      <c r="W756" s="25">
        <f>MONTH(Table1[[#This Row],[Order Date]])</f>
        <v>5</v>
      </c>
      <c r="X756" s="25">
        <f>DAY(Table1[[#This Row],[Order Date]])</f>
        <v>24</v>
      </c>
      <c r="Y756" s="11">
        <v>42149</v>
      </c>
      <c r="Z756" s="25">
        <f>DATEDIF(Table1[[#This Row],[Order Date]],Table1[[#This Row],[Ship Date]],"D")</f>
        <v>1</v>
      </c>
      <c r="AA756" s="25">
        <v>1.3360000000000003</v>
      </c>
      <c r="AB756" s="10">
        <v>1</v>
      </c>
      <c r="AC756" s="12">
        <v>18.73</v>
      </c>
      <c r="AD756" s="10" t="str">
        <f>IF(Table1[[#This Row],[Profit]]&gt;0,"Profit","loss")</f>
        <v>Profit</v>
      </c>
      <c r="AE756" s="10" t="str">
        <f>_xlfn.CONCAT(Table1[[#This Row],[Customer Name]]," ",Table1[[#This Row],[Product Name]]," ",Table1[[#This Row],[Country]])</f>
        <v>Patrick Adcock Recycled Eldon Regeneration Jumbo File United States</v>
      </c>
      <c r="AF756" s="10" t="str">
        <f>LEFT(Table1[[#This Row],[Product Name]],4)</f>
        <v>Recy</v>
      </c>
    </row>
    <row r="757" spans="1:32" ht="12.75" customHeight="1" x14ac:dyDescent="0.2">
      <c r="A757" s="18">
        <v>24995</v>
      </c>
      <c r="B757" s="25">
        <v>87617</v>
      </c>
      <c r="C757" s="10" t="s">
        <v>106</v>
      </c>
      <c r="D757" s="36">
        <v>0.02</v>
      </c>
      <c r="E757" s="28">
        <v>3.8</v>
      </c>
      <c r="F757" s="32">
        <v>1.49</v>
      </c>
      <c r="G757" s="25">
        <v>2935</v>
      </c>
      <c r="H757" s="10" t="s">
        <v>2673</v>
      </c>
      <c r="I757" s="10" t="s">
        <v>49</v>
      </c>
      <c r="J757" s="10" t="s">
        <v>58</v>
      </c>
      <c r="K757" s="10" t="s">
        <v>29</v>
      </c>
      <c r="L757" s="10" t="s">
        <v>109</v>
      </c>
      <c r="M757" s="10" t="s">
        <v>59</v>
      </c>
      <c r="N757" s="9" t="s">
        <v>125</v>
      </c>
      <c r="O757" s="22">
        <v>0.38</v>
      </c>
      <c r="P757" s="10" t="s">
        <v>33</v>
      </c>
      <c r="Q757" s="10" t="s">
        <v>53</v>
      </c>
      <c r="R757" s="10" t="s">
        <v>193</v>
      </c>
      <c r="S757" s="10" t="s">
        <v>194</v>
      </c>
      <c r="T757" s="25">
        <v>2215</v>
      </c>
      <c r="U757" s="11">
        <v>42135</v>
      </c>
      <c r="V757" s="25">
        <f>YEAR(Table1[[#This Row],[Order Date]])</f>
        <v>2015</v>
      </c>
      <c r="W757" s="25">
        <f>MONTH(Table1[[#This Row],[Order Date]])</f>
        <v>5</v>
      </c>
      <c r="X757" s="25">
        <f>DAY(Table1[[#This Row],[Order Date]])</f>
        <v>11</v>
      </c>
      <c r="Y757" s="11">
        <v>42139</v>
      </c>
      <c r="Z757" s="25">
        <f>DATEDIF(Table1[[#This Row],[Order Date]],Table1[[#This Row],[Ship Date]],"D")</f>
        <v>4</v>
      </c>
      <c r="AA757" s="25">
        <v>7.31</v>
      </c>
      <c r="AB757" s="10">
        <v>5</v>
      </c>
      <c r="AC757" s="12">
        <v>20.46</v>
      </c>
      <c r="AD757" s="10" t="str">
        <f>IF(Table1[[#This Row],[Profit]]&gt;0,"Profit","loss")</f>
        <v>Profit</v>
      </c>
      <c r="AE757" s="10" t="str">
        <f>_xlfn.CONCAT(Table1[[#This Row],[Customer Name]]," ",Table1[[#This Row],[Product Name]]," ",Table1[[#This Row],[Country]])</f>
        <v>Shirley Riley Durable Pressboard Binders United States</v>
      </c>
      <c r="AF757" s="10" t="str">
        <f>LEFT(Table1[[#This Row],[Product Name]],4)</f>
        <v>Dura</v>
      </c>
    </row>
    <row r="758" spans="1:32" ht="12.75" customHeight="1" x14ac:dyDescent="0.2">
      <c r="A758" s="18">
        <v>23567</v>
      </c>
      <c r="B758" s="25">
        <v>87618</v>
      </c>
      <c r="C758" s="10" t="s">
        <v>47</v>
      </c>
      <c r="D758" s="36">
        <v>0.05</v>
      </c>
      <c r="E758" s="28">
        <v>2.62</v>
      </c>
      <c r="F758" s="32">
        <v>0.8</v>
      </c>
      <c r="G758" s="25">
        <v>2941</v>
      </c>
      <c r="H758" s="10" t="s">
        <v>2676</v>
      </c>
      <c r="I758" s="10" t="s">
        <v>49</v>
      </c>
      <c r="J758" s="10" t="s">
        <v>58</v>
      </c>
      <c r="K758" s="10" t="s">
        <v>29</v>
      </c>
      <c r="L758" s="10" t="s">
        <v>66</v>
      </c>
      <c r="M758" s="10" t="s">
        <v>31</v>
      </c>
      <c r="N758" s="9" t="s">
        <v>1409</v>
      </c>
      <c r="O758" s="22">
        <v>0.39</v>
      </c>
      <c r="P758" s="10" t="s">
        <v>33</v>
      </c>
      <c r="Q758" s="10" t="s">
        <v>53</v>
      </c>
      <c r="R758" s="10" t="s">
        <v>54</v>
      </c>
      <c r="S758" s="10" t="s">
        <v>484</v>
      </c>
      <c r="T758" s="25">
        <v>7960</v>
      </c>
      <c r="U758" s="11">
        <v>42150</v>
      </c>
      <c r="V758" s="25">
        <f>YEAR(Table1[[#This Row],[Order Date]])</f>
        <v>2015</v>
      </c>
      <c r="W758" s="25">
        <f>MONTH(Table1[[#This Row],[Order Date]])</f>
        <v>5</v>
      </c>
      <c r="X758" s="25">
        <f>DAY(Table1[[#This Row],[Order Date]])</f>
        <v>26</v>
      </c>
      <c r="Y758" s="11">
        <v>42151</v>
      </c>
      <c r="Z758" s="25">
        <f>DATEDIF(Table1[[#This Row],[Order Date]],Table1[[#This Row],[Ship Date]],"D")</f>
        <v>1</v>
      </c>
      <c r="AA758" s="25">
        <v>12.71</v>
      </c>
      <c r="AB758" s="10">
        <v>8</v>
      </c>
      <c r="AC758" s="12">
        <v>21.41</v>
      </c>
      <c r="AD758" s="10" t="str">
        <f>IF(Table1[[#This Row],[Profit]]&gt;0,"Profit","loss")</f>
        <v>Profit</v>
      </c>
      <c r="AE758" s="10" t="str">
        <f>_xlfn.CONCAT(Table1[[#This Row],[Customer Name]]," ",Table1[[#This Row],[Product Name]]," ",Table1[[#This Row],[Country]])</f>
        <v>Leah Pollock Staples Metal Binder Clips United States</v>
      </c>
      <c r="AF758" s="10" t="str">
        <f>LEFT(Table1[[#This Row],[Product Name]],4)</f>
        <v>Stap</v>
      </c>
    </row>
    <row r="759" spans="1:32" ht="12.75" customHeight="1" x14ac:dyDescent="0.2">
      <c r="A759" s="18">
        <v>21313</v>
      </c>
      <c r="B759" s="25">
        <v>87619</v>
      </c>
      <c r="C759" s="10" t="s">
        <v>37</v>
      </c>
      <c r="D759" s="36">
        <v>0.1</v>
      </c>
      <c r="E759" s="28">
        <v>11.55</v>
      </c>
      <c r="F759" s="32">
        <v>2.36</v>
      </c>
      <c r="G759" s="25">
        <v>2931</v>
      </c>
      <c r="H759" s="10" t="s">
        <v>2670</v>
      </c>
      <c r="I759" s="10" t="s">
        <v>49</v>
      </c>
      <c r="J759" s="10" t="s">
        <v>58</v>
      </c>
      <c r="K759" s="10" t="s">
        <v>29</v>
      </c>
      <c r="L759" s="10" t="s">
        <v>30</v>
      </c>
      <c r="M759" s="10" t="s">
        <v>31</v>
      </c>
      <c r="N759" s="9" t="s">
        <v>312</v>
      </c>
      <c r="O759" s="22">
        <v>0.55000000000000004</v>
      </c>
      <c r="P759" s="10" t="s">
        <v>33</v>
      </c>
      <c r="Q759" s="10" t="s">
        <v>34</v>
      </c>
      <c r="R759" s="10" t="s">
        <v>45</v>
      </c>
      <c r="S759" s="10" t="s">
        <v>2671</v>
      </c>
      <c r="T759" s="25">
        <v>95630</v>
      </c>
      <c r="U759" s="11">
        <v>42063</v>
      </c>
      <c r="V759" s="25">
        <f>YEAR(Table1[[#This Row],[Order Date]])</f>
        <v>2015</v>
      </c>
      <c r="W759" s="25">
        <f>MONTH(Table1[[#This Row],[Order Date]])</f>
        <v>2</v>
      </c>
      <c r="X759" s="25">
        <f>DAY(Table1[[#This Row],[Order Date]])</f>
        <v>28</v>
      </c>
      <c r="Y759" s="11">
        <v>42063</v>
      </c>
      <c r="Z759" s="25">
        <f>DATEDIF(Table1[[#This Row],[Order Date]],Table1[[#This Row],[Ship Date]],"D")</f>
        <v>0</v>
      </c>
      <c r="AA759" s="25">
        <v>69.767200000000003</v>
      </c>
      <c r="AB759" s="10">
        <v>12</v>
      </c>
      <c r="AC759" s="12">
        <v>135.77000000000001</v>
      </c>
      <c r="AD759" s="10" t="str">
        <f>IF(Table1[[#This Row],[Profit]]&gt;0,"Profit","loss")</f>
        <v>Profit</v>
      </c>
      <c r="AE759" s="10" t="str">
        <f>_xlfn.CONCAT(Table1[[#This Row],[Customer Name]]," ",Table1[[#This Row],[Product Name]]," ",Table1[[#This Row],[Country]])</f>
        <v>Faye Hanna Newell 309 United States</v>
      </c>
      <c r="AF759" s="10" t="str">
        <f>LEFT(Table1[[#This Row],[Product Name]],4)</f>
        <v>Newe</v>
      </c>
    </row>
    <row r="760" spans="1:32" ht="12.75" customHeight="1" x14ac:dyDescent="0.2">
      <c r="A760" s="18">
        <v>24866</v>
      </c>
      <c r="B760" s="25">
        <v>87620</v>
      </c>
      <c r="C760" s="10" t="s">
        <v>25</v>
      </c>
      <c r="D760" s="36">
        <v>0.01</v>
      </c>
      <c r="E760" s="28">
        <v>35.44</v>
      </c>
      <c r="F760" s="32">
        <v>19.989999999999998</v>
      </c>
      <c r="G760" s="25">
        <v>2932</v>
      </c>
      <c r="H760" s="10" t="s">
        <v>2672</v>
      </c>
      <c r="I760" s="10" t="s">
        <v>49</v>
      </c>
      <c r="J760" s="10" t="s">
        <v>58</v>
      </c>
      <c r="K760" s="10" t="s">
        <v>29</v>
      </c>
      <c r="L760" s="10" t="s">
        <v>93</v>
      </c>
      <c r="M760" s="10" t="s">
        <v>59</v>
      </c>
      <c r="N760" s="9" t="s">
        <v>1754</v>
      </c>
      <c r="O760" s="22">
        <v>0.38</v>
      </c>
      <c r="P760" s="10" t="s">
        <v>33</v>
      </c>
      <c r="Q760" s="10" t="s">
        <v>53</v>
      </c>
      <c r="R760" s="10" t="s">
        <v>228</v>
      </c>
      <c r="S760" s="10" t="s">
        <v>857</v>
      </c>
      <c r="T760" s="25">
        <v>6614</v>
      </c>
      <c r="U760" s="11">
        <v>42116</v>
      </c>
      <c r="V760" s="25">
        <f>YEAR(Table1[[#This Row],[Order Date]])</f>
        <v>2015</v>
      </c>
      <c r="W760" s="25">
        <f>MONTH(Table1[[#This Row],[Order Date]])</f>
        <v>4</v>
      </c>
      <c r="X760" s="25">
        <f>DAY(Table1[[#This Row],[Order Date]])</f>
        <v>22</v>
      </c>
      <c r="Y760" s="11">
        <v>42117</v>
      </c>
      <c r="Z760" s="25">
        <f>DATEDIF(Table1[[#This Row],[Order Date]],Table1[[#This Row],[Ship Date]],"D")</f>
        <v>1</v>
      </c>
      <c r="AA760" s="25">
        <v>-52.822799999999994</v>
      </c>
      <c r="AB760" s="10">
        <v>1</v>
      </c>
      <c r="AC760" s="12">
        <v>55.43</v>
      </c>
      <c r="AD760" s="10" t="str">
        <f>IF(Table1[[#This Row],[Profit]]&gt;0,"Profit","loss")</f>
        <v>loss</v>
      </c>
      <c r="AE760" s="10" t="str">
        <f>_xlfn.CONCAT(Table1[[#This Row],[Customer Name]]," ",Table1[[#This Row],[Product Name]]," ",Table1[[#This Row],[Country]])</f>
        <v>Phyllis Hull Xerox 1880 United States</v>
      </c>
      <c r="AF760" s="10" t="str">
        <f>LEFT(Table1[[#This Row],[Product Name]],4)</f>
        <v>Xero</v>
      </c>
    </row>
    <row r="761" spans="1:32" ht="12.75" customHeight="1" x14ac:dyDescent="0.2">
      <c r="A761" s="18">
        <v>24865</v>
      </c>
      <c r="B761" s="25">
        <v>87620</v>
      </c>
      <c r="C761" s="10" t="s">
        <v>25</v>
      </c>
      <c r="D761" s="36">
        <v>0.03</v>
      </c>
      <c r="E761" s="28">
        <v>47.9</v>
      </c>
      <c r="F761" s="32">
        <v>5.86</v>
      </c>
      <c r="G761" s="25">
        <v>2938</v>
      </c>
      <c r="H761" s="10" t="s">
        <v>2674</v>
      </c>
      <c r="I761" s="10" t="s">
        <v>49</v>
      </c>
      <c r="J761" s="10" t="s">
        <v>58</v>
      </c>
      <c r="K761" s="10" t="s">
        <v>29</v>
      </c>
      <c r="L761" s="10" t="s">
        <v>93</v>
      </c>
      <c r="M761" s="10" t="s">
        <v>59</v>
      </c>
      <c r="N761" s="9" t="s">
        <v>1937</v>
      </c>
      <c r="O761" s="22">
        <v>0.37</v>
      </c>
      <c r="P761" s="10" t="s">
        <v>33</v>
      </c>
      <c r="Q761" s="10" t="s">
        <v>53</v>
      </c>
      <c r="R761" s="10" t="s">
        <v>193</v>
      </c>
      <c r="S761" s="10" t="s">
        <v>2675</v>
      </c>
      <c r="T761" s="25">
        <v>2180</v>
      </c>
      <c r="U761" s="11">
        <v>42116</v>
      </c>
      <c r="V761" s="25">
        <f>YEAR(Table1[[#This Row],[Order Date]])</f>
        <v>2015</v>
      </c>
      <c r="W761" s="25">
        <f>MONTH(Table1[[#This Row],[Order Date]])</f>
        <v>4</v>
      </c>
      <c r="X761" s="25">
        <f>DAY(Table1[[#This Row],[Order Date]])</f>
        <v>22</v>
      </c>
      <c r="Y761" s="11">
        <v>42119</v>
      </c>
      <c r="Z761" s="25">
        <f>DATEDIF(Table1[[#This Row],[Order Date]],Table1[[#This Row],[Ship Date]],"D")</f>
        <v>3</v>
      </c>
      <c r="AA761" s="25">
        <v>642.99029999999993</v>
      </c>
      <c r="AB761" s="10">
        <v>20</v>
      </c>
      <c r="AC761" s="12">
        <v>931.87</v>
      </c>
      <c r="AD761" s="10" t="str">
        <f>IF(Table1[[#This Row],[Profit]]&gt;0,"Profit","loss")</f>
        <v>Profit</v>
      </c>
      <c r="AE761" s="10" t="str">
        <f>_xlfn.CONCAT(Table1[[#This Row],[Customer Name]]," ",Table1[[#This Row],[Product Name]]," ",Table1[[#This Row],[Country]])</f>
        <v>Laurie Case Daniel Xerox 1938 United States</v>
      </c>
      <c r="AF761" s="10" t="str">
        <f>LEFT(Table1[[#This Row],[Product Name]],4)</f>
        <v>Xero</v>
      </c>
    </row>
    <row r="762" spans="1:32" ht="12.75" customHeight="1" x14ac:dyDescent="0.2">
      <c r="A762" s="18">
        <v>25718</v>
      </c>
      <c r="B762" s="25">
        <v>87630</v>
      </c>
      <c r="C762" s="10" t="s">
        <v>25</v>
      </c>
      <c r="D762" s="36">
        <v>0.03</v>
      </c>
      <c r="E762" s="28">
        <v>4.0599999999999996</v>
      </c>
      <c r="F762" s="32">
        <v>6.89</v>
      </c>
      <c r="G762" s="25">
        <v>2886</v>
      </c>
      <c r="H762" s="10" t="s">
        <v>2641</v>
      </c>
      <c r="I762" s="10" t="s">
        <v>49</v>
      </c>
      <c r="J762" s="10" t="s">
        <v>114</v>
      </c>
      <c r="K762" s="10" t="s">
        <v>29</v>
      </c>
      <c r="L762" s="10" t="s">
        <v>257</v>
      </c>
      <c r="M762" s="10" t="s">
        <v>59</v>
      </c>
      <c r="N762" s="9" t="s">
        <v>910</v>
      </c>
      <c r="O762" s="22">
        <v>0.6</v>
      </c>
      <c r="P762" s="10" t="s">
        <v>33</v>
      </c>
      <c r="Q762" s="10" t="s">
        <v>53</v>
      </c>
      <c r="R762" s="10" t="s">
        <v>154</v>
      </c>
      <c r="S762" s="10" t="s">
        <v>2642</v>
      </c>
      <c r="T762" s="25">
        <v>44134</v>
      </c>
      <c r="U762" s="11">
        <v>42055</v>
      </c>
      <c r="V762" s="25">
        <f>YEAR(Table1[[#This Row],[Order Date]])</f>
        <v>2015</v>
      </c>
      <c r="W762" s="25">
        <f>MONTH(Table1[[#This Row],[Order Date]])</f>
        <v>2</v>
      </c>
      <c r="X762" s="25">
        <f>DAY(Table1[[#This Row],[Order Date]])</f>
        <v>20</v>
      </c>
      <c r="Y762" s="11">
        <v>42057</v>
      </c>
      <c r="Z762" s="25">
        <f>DATEDIF(Table1[[#This Row],[Order Date]],Table1[[#This Row],[Ship Date]],"D")</f>
        <v>2</v>
      </c>
      <c r="AA762" s="25">
        <v>-185.17</v>
      </c>
      <c r="AB762" s="10">
        <v>9</v>
      </c>
      <c r="AC762" s="12">
        <v>38.89</v>
      </c>
      <c r="AD762" s="10" t="str">
        <f>IF(Table1[[#This Row],[Profit]]&gt;0,"Profit","loss")</f>
        <v>loss</v>
      </c>
      <c r="AE762" s="10" t="str">
        <f>_xlfn.CONCAT(Table1[[#This Row],[Customer Name]]," ",Table1[[#This Row],[Product Name]]," ",Table1[[#This Row],[Country]])</f>
        <v>Gretchen McKinney Eureka Disposable Bags for Sanitaire® Vibra Groomer I® Upright Vac United States</v>
      </c>
      <c r="AF762" s="10" t="str">
        <f>LEFT(Table1[[#This Row],[Product Name]],4)</f>
        <v>Eure</v>
      </c>
    </row>
    <row r="763" spans="1:32" ht="12.75" customHeight="1" x14ac:dyDescent="0.2">
      <c r="A763" s="18">
        <v>25719</v>
      </c>
      <c r="B763" s="25">
        <v>87630</v>
      </c>
      <c r="C763" s="10" t="s">
        <v>25</v>
      </c>
      <c r="D763" s="36">
        <v>0.01</v>
      </c>
      <c r="E763" s="28">
        <v>3.75</v>
      </c>
      <c r="F763" s="32">
        <v>0.5</v>
      </c>
      <c r="G763" s="25">
        <v>2886</v>
      </c>
      <c r="H763" s="10" t="s">
        <v>2641</v>
      </c>
      <c r="I763" s="10" t="s">
        <v>49</v>
      </c>
      <c r="J763" s="10" t="s">
        <v>114</v>
      </c>
      <c r="K763" s="10" t="s">
        <v>29</v>
      </c>
      <c r="L763" s="10" t="s">
        <v>134</v>
      </c>
      <c r="M763" s="10" t="s">
        <v>59</v>
      </c>
      <c r="N763" s="9" t="s">
        <v>2633</v>
      </c>
      <c r="O763" s="22">
        <v>0.37</v>
      </c>
      <c r="P763" s="10" t="s">
        <v>33</v>
      </c>
      <c r="Q763" s="10" t="s">
        <v>53</v>
      </c>
      <c r="R763" s="10" t="s">
        <v>154</v>
      </c>
      <c r="S763" s="10" t="s">
        <v>2642</v>
      </c>
      <c r="T763" s="25">
        <v>44134</v>
      </c>
      <c r="U763" s="11">
        <v>42055</v>
      </c>
      <c r="V763" s="25">
        <f>YEAR(Table1[[#This Row],[Order Date]])</f>
        <v>2015</v>
      </c>
      <c r="W763" s="25">
        <f>MONTH(Table1[[#This Row],[Order Date]])</f>
        <v>2</v>
      </c>
      <c r="X763" s="25">
        <f>DAY(Table1[[#This Row],[Order Date]])</f>
        <v>20</v>
      </c>
      <c r="Y763" s="11">
        <v>42056</v>
      </c>
      <c r="Z763" s="25">
        <f>DATEDIF(Table1[[#This Row],[Order Date]],Table1[[#This Row],[Ship Date]],"D")</f>
        <v>1</v>
      </c>
      <c r="AA763" s="25">
        <v>31.132799999999996</v>
      </c>
      <c r="AB763" s="10">
        <v>12</v>
      </c>
      <c r="AC763" s="12">
        <v>45.12</v>
      </c>
      <c r="AD763" s="10" t="str">
        <f>IF(Table1[[#This Row],[Profit]]&gt;0,"Profit","loss")</f>
        <v>Profit</v>
      </c>
      <c r="AE763" s="10" t="str">
        <f>_xlfn.CONCAT(Table1[[#This Row],[Customer Name]]," ",Table1[[#This Row],[Product Name]]," ",Table1[[#This Row],[Country]])</f>
        <v>Gretchen McKinney Avery 510 United States</v>
      </c>
      <c r="AF763" s="10" t="str">
        <f>LEFT(Table1[[#This Row],[Product Name]],4)</f>
        <v>Aver</v>
      </c>
    </row>
    <row r="764" spans="1:32" ht="12.75" customHeight="1" x14ac:dyDescent="0.2">
      <c r="A764" s="18">
        <v>25720</v>
      </c>
      <c r="B764" s="25">
        <v>87630</v>
      </c>
      <c r="C764" s="10" t="s">
        <v>25</v>
      </c>
      <c r="D764" s="36">
        <v>0.02</v>
      </c>
      <c r="E764" s="28">
        <v>10.68</v>
      </c>
      <c r="F764" s="32">
        <v>13.04</v>
      </c>
      <c r="G764" s="25">
        <v>2886</v>
      </c>
      <c r="H764" s="10" t="s">
        <v>2641</v>
      </c>
      <c r="I764" s="10" t="s">
        <v>49</v>
      </c>
      <c r="J764" s="10" t="s">
        <v>114</v>
      </c>
      <c r="K764" s="10" t="s">
        <v>41</v>
      </c>
      <c r="L764" s="10" t="s">
        <v>50</v>
      </c>
      <c r="M764" s="10" t="s">
        <v>236</v>
      </c>
      <c r="N764" s="9" t="s">
        <v>2634</v>
      </c>
      <c r="O764" s="22">
        <v>0.6</v>
      </c>
      <c r="P764" s="10" t="s">
        <v>33</v>
      </c>
      <c r="Q764" s="10" t="s">
        <v>53</v>
      </c>
      <c r="R764" s="10" t="s">
        <v>154</v>
      </c>
      <c r="S764" s="10" t="s">
        <v>2642</v>
      </c>
      <c r="T764" s="25">
        <v>44134</v>
      </c>
      <c r="U764" s="11">
        <v>42055</v>
      </c>
      <c r="V764" s="25">
        <f>YEAR(Table1[[#This Row],[Order Date]])</f>
        <v>2015</v>
      </c>
      <c r="W764" s="25">
        <f>MONTH(Table1[[#This Row],[Order Date]])</f>
        <v>2</v>
      </c>
      <c r="X764" s="25">
        <f>DAY(Table1[[#This Row],[Order Date]])</f>
        <v>20</v>
      </c>
      <c r="Y764" s="11">
        <v>42057</v>
      </c>
      <c r="Z764" s="25">
        <f>DATEDIF(Table1[[#This Row],[Order Date]],Table1[[#This Row],[Ship Date]],"D")</f>
        <v>2</v>
      </c>
      <c r="AA764" s="25">
        <v>-231.05</v>
      </c>
      <c r="AB764" s="10">
        <v>8</v>
      </c>
      <c r="AC764" s="12">
        <v>90.45</v>
      </c>
      <c r="AD764" s="10" t="str">
        <f>IF(Table1[[#This Row],[Profit]]&gt;0,"Profit","loss")</f>
        <v>loss</v>
      </c>
      <c r="AE764" s="10" t="str">
        <f>_xlfn.CONCAT(Table1[[#This Row],[Customer Name]]," ",Table1[[#This Row],[Product Name]]," ",Table1[[#This Row],[Country]])</f>
        <v>Gretchen McKinney Dana Swing-Arm Lamps United States</v>
      </c>
      <c r="AF764" s="10" t="str">
        <f>LEFT(Table1[[#This Row],[Product Name]],4)</f>
        <v>Dana</v>
      </c>
    </row>
    <row r="765" spans="1:32" ht="12.75" customHeight="1" x14ac:dyDescent="0.2">
      <c r="A765" s="18">
        <v>20314</v>
      </c>
      <c r="B765" s="25">
        <v>87631</v>
      </c>
      <c r="C765" s="10" t="s">
        <v>25</v>
      </c>
      <c r="D765" s="36">
        <v>7.0000000000000007E-2</v>
      </c>
      <c r="E765" s="28">
        <v>28.99</v>
      </c>
      <c r="F765" s="32">
        <v>8.59</v>
      </c>
      <c r="G765" s="25">
        <v>2884</v>
      </c>
      <c r="H765" s="10" t="s">
        <v>2637</v>
      </c>
      <c r="I765" s="10" t="s">
        <v>49</v>
      </c>
      <c r="J765" s="10" t="s">
        <v>114</v>
      </c>
      <c r="K765" s="10" t="s">
        <v>77</v>
      </c>
      <c r="L765" s="10" t="s">
        <v>78</v>
      </c>
      <c r="M765" s="10" t="s">
        <v>86</v>
      </c>
      <c r="N765" s="9" t="s">
        <v>2045</v>
      </c>
      <c r="O765" s="22">
        <v>0.56000000000000005</v>
      </c>
      <c r="P765" s="10" t="s">
        <v>33</v>
      </c>
      <c r="Q765" s="10" t="s">
        <v>53</v>
      </c>
      <c r="R765" s="10" t="s">
        <v>154</v>
      </c>
      <c r="S765" s="10" t="s">
        <v>2638</v>
      </c>
      <c r="T765" s="25">
        <v>44039</v>
      </c>
      <c r="U765" s="11">
        <v>42082</v>
      </c>
      <c r="V765" s="25">
        <f>YEAR(Table1[[#This Row],[Order Date]])</f>
        <v>2015</v>
      </c>
      <c r="W765" s="25">
        <f>MONTH(Table1[[#This Row],[Order Date]])</f>
        <v>3</v>
      </c>
      <c r="X765" s="25">
        <f>DAY(Table1[[#This Row],[Order Date]])</f>
        <v>19</v>
      </c>
      <c r="Y765" s="11">
        <v>42082</v>
      </c>
      <c r="Z765" s="25">
        <f>DATEDIF(Table1[[#This Row],[Order Date]],Table1[[#This Row],[Ship Date]],"D")</f>
        <v>0</v>
      </c>
      <c r="AA765" s="25">
        <v>-12.078000000000001</v>
      </c>
      <c r="AB765" s="10">
        <v>10</v>
      </c>
      <c r="AC765" s="12">
        <v>240.21</v>
      </c>
      <c r="AD765" s="10" t="str">
        <f>IF(Table1[[#This Row],[Profit]]&gt;0,"Profit","loss")</f>
        <v>loss</v>
      </c>
      <c r="AE765" s="10" t="str">
        <f>_xlfn.CONCAT(Table1[[#This Row],[Customer Name]]," ",Table1[[#This Row],[Product Name]]," ",Table1[[#This Row],[Country]])</f>
        <v>Stuart C Robinson SouthWestern Bell FA970 Digital Answering Machine with Time/Day Stamp United States</v>
      </c>
      <c r="AF765" s="10" t="str">
        <f>LEFT(Table1[[#This Row],[Product Name]],4)</f>
        <v>Sout</v>
      </c>
    </row>
    <row r="766" spans="1:32" ht="12.75" customHeight="1" x14ac:dyDescent="0.2">
      <c r="A766" s="18">
        <v>18694</v>
      </c>
      <c r="B766" s="25">
        <v>87632</v>
      </c>
      <c r="C766" s="10" t="s">
        <v>47</v>
      </c>
      <c r="D766" s="36">
        <v>0.05</v>
      </c>
      <c r="E766" s="28">
        <v>6.48</v>
      </c>
      <c r="F766" s="32">
        <v>8.73</v>
      </c>
      <c r="G766" s="25">
        <v>2883</v>
      </c>
      <c r="H766" s="10" t="s">
        <v>2636</v>
      </c>
      <c r="I766" s="10" t="s">
        <v>49</v>
      </c>
      <c r="J766" s="10" t="s">
        <v>114</v>
      </c>
      <c r="K766" s="10" t="s">
        <v>29</v>
      </c>
      <c r="L766" s="10" t="s">
        <v>93</v>
      </c>
      <c r="M766" s="10" t="s">
        <v>59</v>
      </c>
      <c r="N766" s="9" t="s">
        <v>2312</v>
      </c>
      <c r="O766" s="22">
        <v>0.37</v>
      </c>
      <c r="P766" s="10" t="s">
        <v>33</v>
      </c>
      <c r="Q766" s="10" t="s">
        <v>53</v>
      </c>
      <c r="R766" s="10" t="s">
        <v>154</v>
      </c>
      <c r="S766" s="10" t="s">
        <v>2628</v>
      </c>
      <c r="T766" s="25">
        <v>44070</v>
      </c>
      <c r="U766" s="11">
        <v>42133</v>
      </c>
      <c r="V766" s="25">
        <f>YEAR(Table1[[#This Row],[Order Date]])</f>
        <v>2015</v>
      </c>
      <c r="W766" s="25">
        <f>MONTH(Table1[[#This Row],[Order Date]])</f>
        <v>5</v>
      </c>
      <c r="X766" s="25">
        <f>DAY(Table1[[#This Row],[Order Date]])</f>
        <v>9</v>
      </c>
      <c r="Y766" s="11">
        <v>42133</v>
      </c>
      <c r="Z766" s="25">
        <f>DATEDIF(Table1[[#This Row],[Order Date]],Table1[[#This Row],[Ship Date]],"D")</f>
        <v>0</v>
      </c>
      <c r="AA766" s="25">
        <v>-120.59</v>
      </c>
      <c r="AB766" s="10">
        <v>9</v>
      </c>
      <c r="AC766" s="12">
        <v>59.79</v>
      </c>
      <c r="AD766" s="10" t="str">
        <f>IF(Table1[[#This Row],[Profit]]&gt;0,"Profit","loss")</f>
        <v>loss</v>
      </c>
      <c r="AE766" s="10" t="str">
        <f>_xlfn.CONCAT(Table1[[#This Row],[Customer Name]]," ",Table1[[#This Row],[Product Name]]," ",Table1[[#This Row],[Country]])</f>
        <v>Stuart Sharma Xerox 227 United States</v>
      </c>
      <c r="AF766" s="10" t="str">
        <f>LEFT(Table1[[#This Row],[Product Name]],4)</f>
        <v>Xero</v>
      </c>
    </row>
    <row r="767" spans="1:32" ht="12.75" customHeight="1" x14ac:dyDescent="0.2">
      <c r="A767" s="18">
        <v>21065</v>
      </c>
      <c r="B767" s="25">
        <v>87633</v>
      </c>
      <c r="C767" s="10" t="s">
        <v>25</v>
      </c>
      <c r="D767" s="36">
        <v>0.09</v>
      </c>
      <c r="E767" s="28">
        <v>363.25</v>
      </c>
      <c r="F767" s="32">
        <v>19.989999999999998</v>
      </c>
      <c r="G767" s="25">
        <v>2884</v>
      </c>
      <c r="H767" s="10" t="s">
        <v>2637</v>
      </c>
      <c r="I767" s="10" t="s">
        <v>49</v>
      </c>
      <c r="J767" s="10" t="s">
        <v>114</v>
      </c>
      <c r="K767" s="10" t="s">
        <v>29</v>
      </c>
      <c r="L767" s="10" t="s">
        <v>257</v>
      </c>
      <c r="M767" s="10" t="s">
        <v>59</v>
      </c>
      <c r="N767" s="9" t="s">
        <v>1253</v>
      </c>
      <c r="O767" s="22">
        <v>0.56999999999999995</v>
      </c>
      <c r="P767" s="10" t="s">
        <v>33</v>
      </c>
      <c r="Q767" s="10" t="s">
        <v>53</v>
      </c>
      <c r="R767" s="10" t="s">
        <v>154</v>
      </c>
      <c r="S767" s="10" t="s">
        <v>2638</v>
      </c>
      <c r="T767" s="25">
        <v>44039</v>
      </c>
      <c r="U767" s="11">
        <v>42160</v>
      </c>
      <c r="V767" s="25">
        <f>YEAR(Table1[[#This Row],[Order Date]])</f>
        <v>2015</v>
      </c>
      <c r="W767" s="25">
        <f>MONTH(Table1[[#This Row],[Order Date]])</f>
        <v>6</v>
      </c>
      <c r="X767" s="25">
        <f>DAY(Table1[[#This Row],[Order Date]])</f>
        <v>5</v>
      </c>
      <c r="Y767" s="11">
        <v>42161</v>
      </c>
      <c r="Z767" s="25">
        <f>DATEDIF(Table1[[#This Row],[Order Date]],Table1[[#This Row],[Ship Date]],"D")</f>
        <v>1</v>
      </c>
      <c r="AA767" s="25">
        <v>1231.6569</v>
      </c>
      <c r="AB767" s="10">
        <v>5</v>
      </c>
      <c r="AC767" s="12">
        <v>1785.01</v>
      </c>
      <c r="AD767" s="10" t="str">
        <f>IF(Table1[[#This Row],[Profit]]&gt;0,"Profit","loss")</f>
        <v>Profit</v>
      </c>
      <c r="AE767" s="10" t="str">
        <f>_xlfn.CONCAT(Table1[[#This Row],[Customer Name]]," ",Table1[[#This Row],[Product Name]]," ",Table1[[#This Row],[Country]])</f>
        <v>Stuart C Robinson Hoover WindTunnel™ Plus Canister Vacuum United States</v>
      </c>
      <c r="AF767" s="10" t="str">
        <f>LEFT(Table1[[#This Row],[Product Name]],4)</f>
        <v>Hoov</v>
      </c>
    </row>
    <row r="768" spans="1:32" ht="12.75" customHeight="1" x14ac:dyDescent="0.2">
      <c r="A768" s="18">
        <v>23689</v>
      </c>
      <c r="B768" s="25">
        <v>87634</v>
      </c>
      <c r="C768" s="10" t="s">
        <v>106</v>
      </c>
      <c r="D768" s="36">
        <v>0.05</v>
      </c>
      <c r="E768" s="28">
        <v>63.94</v>
      </c>
      <c r="F768" s="32">
        <v>14.48</v>
      </c>
      <c r="G768" s="25">
        <v>2885</v>
      </c>
      <c r="H768" s="10" t="s">
        <v>2639</v>
      </c>
      <c r="I768" s="10" t="s">
        <v>27</v>
      </c>
      <c r="J768" s="10" t="s">
        <v>114</v>
      </c>
      <c r="K768" s="10" t="s">
        <v>41</v>
      </c>
      <c r="L768" s="10" t="s">
        <v>50</v>
      </c>
      <c r="M768" s="10" t="s">
        <v>59</v>
      </c>
      <c r="N768" s="9" t="s">
        <v>519</v>
      </c>
      <c r="O768" s="22">
        <v>0.46</v>
      </c>
      <c r="P768" s="10" t="s">
        <v>33</v>
      </c>
      <c r="Q768" s="10" t="s">
        <v>53</v>
      </c>
      <c r="R768" s="10" t="s">
        <v>154</v>
      </c>
      <c r="S768" s="10" t="s">
        <v>2640</v>
      </c>
      <c r="T768" s="25">
        <v>44133</v>
      </c>
      <c r="U768" s="11">
        <v>42185</v>
      </c>
      <c r="V768" s="25">
        <f>YEAR(Table1[[#This Row],[Order Date]])</f>
        <v>2015</v>
      </c>
      <c r="W768" s="25">
        <f>MONTH(Table1[[#This Row],[Order Date]])</f>
        <v>6</v>
      </c>
      <c r="X768" s="25">
        <f>DAY(Table1[[#This Row],[Order Date]])</f>
        <v>30</v>
      </c>
      <c r="Y768" s="11">
        <v>42192</v>
      </c>
      <c r="Z768" s="25">
        <f>DATEDIF(Table1[[#This Row],[Order Date]],Table1[[#This Row],[Ship Date]],"D")</f>
        <v>7</v>
      </c>
      <c r="AA768" s="25">
        <v>219.54419999999999</v>
      </c>
      <c r="AB768" s="10">
        <v>5</v>
      </c>
      <c r="AC768" s="12">
        <v>318.18</v>
      </c>
      <c r="AD768" s="10" t="str">
        <f>IF(Table1[[#This Row],[Profit]]&gt;0,"Profit","loss")</f>
        <v>Profit</v>
      </c>
      <c r="AE768" s="10" t="str">
        <f>_xlfn.CONCAT(Table1[[#This Row],[Customer Name]]," ",Table1[[#This Row],[Product Name]]," ",Table1[[#This Row],[Country]])</f>
        <v>Gary Frazier Howard Miller 16" Diameter Gallery Wall Clock United States</v>
      </c>
      <c r="AF768" s="10" t="str">
        <f>LEFT(Table1[[#This Row],[Product Name]],4)</f>
        <v>Howa</v>
      </c>
    </row>
    <row r="769" spans="1:32" ht="12.75" customHeight="1" x14ac:dyDescent="0.2">
      <c r="A769" s="18">
        <v>20631</v>
      </c>
      <c r="B769" s="25">
        <v>87651</v>
      </c>
      <c r="C769" s="10" t="s">
        <v>25</v>
      </c>
      <c r="D769" s="36">
        <v>0.06</v>
      </c>
      <c r="E769" s="28">
        <v>55.48</v>
      </c>
      <c r="F769" s="32">
        <v>14.3</v>
      </c>
      <c r="G769" s="25">
        <v>24</v>
      </c>
      <c r="H769" s="10" t="s">
        <v>92</v>
      </c>
      <c r="I769" s="10" t="s">
        <v>49</v>
      </c>
      <c r="J769" s="10" t="s">
        <v>28</v>
      </c>
      <c r="K769" s="10" t="s">
        <v>29</v>
      </c>
      <c r="L769" s="10" t="s">
        <v>93</v>
      </c>
      <c r="M769" s="10" t="s">
        <v>59</v>
      </c>
      <c r="N769" s="9" t="s">
        <v>94</v>
      </c>
      <c r="O769" s="22">
        <v>0.37</v>
      </c>
      <c r="P769" s="10" t="s">
        <v>33</v>
      </c>
      <c r="Q769" s="10" t="s">
        <v>34</v>
      </c>
      <c r="R769" s="10" t="s">
        <v>45</v>
      </c>
      <c r="S769" s="10" t="s">
        <v>95</v>
      </c>
      <c r="T769" s="25">
        <v>92677</v>
      </c>
      <c r="U769" s="11">
        <v>42032</v>
      </c>
      <c r="V769" s="25">
        <f>YEAR(Table1[[#This Row],[Order Date]])</f>
        <v>2015</v>
      </c>
      <c r="W769" s="25">
        <f>MONTH(Table1[[#This Row],[Order Date]])</f>
        <v>1</v>
      </c>
      <c r="X769" s="25">
        <f>DAY(Table1[[#This Row],[Order Date]])</f>
        <v>28</v>
      </c>
      <c r="Y769" s="11">
        <v>42033</v>
      </c>
      <c r="Z769" s="25">
        <f>DATEDIF(Table1[[#This Row],[Order Date]],Table1[[#This Row],[Ship Date]],"D")</f>
        <v>1</v>
      </c>
      <c r="AA769" s="25">
        <v>-28.296800000000001</v>
      </c>
      <c r="AB769" s="10">
        <v>1</v>
      </c>
      <c r="AC769" s="12">
        <v>67.489999999999995</v>
      </c>
      <c r="AD769" s="10" t="str">
        <f>IF(Table1[[#This Row],[Profit]]&gt;0,"Profit","loss")</f>
        <v>loss</v>
      </c>
      <c r="AE769" s="10" t="str">
        <f>_xlfn.CONCAT(Table1[[#This Row],[Customer Name]]," ",Table1[[#This Row],[Product Name]]," ",Table1[[#This Row],[Country]])</f>
        <v>Edna Thomas Xerox 194 United States</v>
      </c>
      <c r="AF769" s="10" t="str">
        <f>LEFT(Table1[[#This Row],[Product Name]],4)</f>
        <v>Xero</v>
      </c>
    </row>
    <row r="770" spans="1:32" ht="12.75" customHeight="1" x14ac:dyDescent="0.2">
      <c r="A770" s="18">
        <v>20632</v>
      </c>
      <c r="B770" s="25">
        <v>87651</v>
      </c>
      <c r="C770" s="10" t="s">
        <v>25</v>
      </c>
      <c r="D770" s="36">
        <v>0.02</v>
      </c>
      <c r="E770" s="28">
        <v>1.68</v>
      </c>
      <c r="F770" s="32">
        <v>1.57</v>
      </c>
      <c r="G770" s="25">
        <v>24</v>
      </c>
      <c r="H770" s="10" t="s">
        <v>92</v>
      </c>
      <c r="I770" s="10" t="s">
        <v>49</v>
      </c>
      <c r="J770" s="10" t="s">
        <v>28</v>
      </c>
      <c r="K770" s="10" t="s">
        <v>29</v>
      </c>
      <c r="L770" s="10" t="s">
        <v>30</v>
      </c>
      <c r="M770" s="10" t="s">
        <v>31</v>
      </c>
      <c r="N770" s="9" t="s">
        <v>96</v>
      </c>
      <c r="O770" s="22">
        <v>0.59</v>
      </c>
      <c r="P770" s="10" t="s">
        <v>33</v>
      </c>
      <c r="Q770" s="10" t="s">
        <v>34</v>
      </c>
      <c r="R770" s="10" t="s">
        <v>45</v>
      </c>
      <c r="S770" s="10" t="s">
        <v>95</v>
      </c>
      <c r="T770" s="25">
        <v>92677</v>
      </c>
      <c r="U770" s="11">
        <v>42032</v>
      </c>
      <c r="V770" s="25">
        <f>YEAR(Table1[[#This Row],[Order Date]])</f>
        <v>2015</v>
      </c>
      <c r="W770" s="25">
        <f>MONTH(Table1[[#This Row],[Order Date]])</f>
        <v>1</v>
      </c>
      <c r="X770" s="25">
        <f>DAY(Table1[[#This Row],[Order Date]])</f>
        <v>28</v>
      </c>
      <c r="Y770" s="11">
        <v>42034</v>
      </c>
      <c r="Z770" s="25">
        <f>DATEDIF(Table1[[#This Row],[Order Date]],Table1[[#This Row],[Ship Date]],"D")</f>
        <v>2</v>
      </c>
      <c r="AA770" s="25">
        <v>-5.3071999999999999</v>
      </c>
      <c r="AB770" s="10">
        <v>1</v>
      </c>
      <c r="AC770" s="12">
        <v>2.25</v>
      </c>
      <c r="AD770" s="10" t="str">
        <f>IF(Table1[[#This Row],[Profit]]&gt;0,"Profit","loss")</f>
        <v>loss</v>
      </c>
      <c r="AE770" s="10" t="str">
        <f>_xlfn.CONCAT(Table1[[#This Row],[Customer Name]]," ",Table1[[#This Row],[Product Name]]," ",Table1[[#This Row],[Country]])</f>
        <v>Edna Thomas Newell 323 United States</v>
      </c>
      <c r="AF770" s="10" t="str">
        <f>LEFT(Table1[[#This Row],[Product Name]],4)</f>
        <v>Newe</v>
      </c>
    </row>
    <row r="771" spans="1:32" ht="12.75" customHeight="1" x14ac:dyDescent="0.2">
      <c r="A771" s="18">
        <v>23967</v>
      </c>
      <c r="B771" s="25">
        <v>87652</v>
      </c>
      <c r="C771" s="10" t="s">
        <v>37</v>
      </c>
      <c r="D771" s="36">
        <v>0.04</v>
      </c>
      <c r="E771" s="28">
        <v>4.1399999999999997</v>
      </c>
      <c r="F771" s="32">
        <v>6.6</v>
      </c>
      <c r="G771" s="25">
        <v>27</v>
      </c>
      <c r="H771" s="10" t="s">
        <v>97</v>
      </c>
      <c r="I771" s="10" t="s">
        <v>49</v>
      </c>
      <c r="J771" s="10" t="s">
        <v>28</v>
      </c>
      <c r="K771" s="10" t="s">
        <v>41</v>
      </c>
      <c r="L771" s="10" t="s">
        <v>50</v>
      </c>
      <c r="M771" s="10" t="s">
        <v>59</v>
      </c>
      <c r="N771" s="9" t="s">
        <v>98</v>
      </c>
      <c r="O771" s="22">
        <v>0.49</v>
      </c>
      <c r="P771" s="10" t="s">
        <v>33</v>
      </c>
      <c r="Q771" s="10" t="s">
        <v>34</v>
      </c>
      <c r="R771" s="10" t="s">
        <v>45</v>
      </c>
      <c r="S771" s="10" t="s">
        <v>99</v>
      </c>
      <c r="T771" s="25">
        <v>90712</v>
      </c>
      <c r="U771" s="11">
        <v>42126</v>
      </c>
      <c r="V771" s="25">
        <f>YEAR(Table1[[#This Row],[Order Date]])</f>
        <v>2015</v>
      </c>
      <c r="W771" s="25">
        <f>MONTH(Table1[[#This Row],[Order Date]])</f>
        <v>5</v>
      </c>
      <c r="X771" s="25">
        <f>DAY(Table1[[#This Row],[Order Date]])</f>
        <v>2</v>
      </c>
      <c r="Y771" s="11">
        <v>42128</v>
      </c>
      <c r="Z771" s="25">
        <f>DATEDIF(Table1[[#This Row],[Order Date]],Table1[[#This Row],[Ship Date]],"D")</f>
        <v>2</v>
      </c>
      <c r="AA771" s="25">
        <v>8.8940000000000055</v>
      </c>
      <c r="AB771" s="10">
        <v>12</v>
      </c>
      <c r="AC771" s="12">
        <v>54.78</v>
      </c>
      <c r="AD771" s="10" t="str">
        <f>IF(Table1[[#This Row],[Profit]]&gt;0,"Profit","loss")</f>
        <v>Profit</v>
      </c>
      <c r="AE771" s="10" t="str">
        <f>_xlfn.CONCAT(Table1[[#This Row],[Customer Name]]," ",Table1[[#This Row],[Product Name]]," ",Table1[[#This Row],[Country]])</f>
        <v>Guy Gallagher Eldon Image Series Black Desk Accessories United States</v>
      </c>
      <c r="AF771" s="10" t="str">
        <f>LEFT(Table1[[#This Row],[Product Name]],4)</f>
        <v>Eldo</v>
      </c>
    </row>
    <row r="772" spans="1:32" ht="12.75" customHeight="1" x14ac:dyDescent="0.2">
      <c r="A772" s="18">
        <v>22329</v>
      </c>
      <c r="B772" s="25">
        <v>87671</v>
      </c>
      <c r="C772" s="10" t="s">
        <v>47</v>
      </c>
      <c r="D772" s="36">
        <v>0.01</v>
      </c>
      <c r="E772" s="28">
        <v>95.99</v>
      </c>
      <c r="F772" s="32">
        <v>4.9000000000000004</v>
      </c>
      <c r="G772" s="25">
        <v>156</v>
      </c>
      <c r="H772" s="10" t="s">
        <v>253</v>
      </c>
      <c r="I772" s="10" t="s">
        <v>49</v>
      </c>
      <c r="J772" s="10" t="s">
        <v>28</v>
      </c>
      <c r="K772" s="10" t="s">
        <v>77</v>
      </c>
      <c r="L772" s="10" t="s">
        <v>78</v>
      </c>
      <c r="M772" s="10" t="s">
        <v>59</v>
      </c>
      <c r="N772" s="9" t="s">
        <v>254</v>
      </c>
      <c r="O772" s="22">
        <v>0.56000000000000005</v>
      </c>
      <c r="P772" s="10" t="s">
        <v>33</v>
      </c>
      <c r="Q772" s="10" t="s">
        <v>34</v>
      </c>
      <c r="R772" s="10" t="s">
        <v>255</v>
      </c>
      <c r="S772" s="10" t="s">
        <v>256</v>
      </c>
      <c r="T772" s="25">
        <v>80525</v>
      </c>
      <c r="U772" s="11">
        <v>42138</v>
      </c>
      <c r="V772" s="25">
        <f>YEAR(Table1[[#This Row],[Order Date]])</f>
        <v>2015</v>
      </c>
      <c r="W772" s="25">
        <f>MONTH(Table1[[#This Row],[Order Date]])</f>
        <v>5</v>
      </c>
      <c r="X772" s="25">
        <f>DAY(Table1[[#This Row],[Order Date]])</f>
        <v>14</v>
      </c>
      <c r="Y772" s="11">
        <v>42139</v>
      </c>
      <c r="Z772" s="25">
        <f>DATEDIF(Table1[[#This Row],[Order Date]],Table1[[#This Row],[Ship Date]],"D")</f>
        <v>1</v>
      </c>
      <c r="AA772" s="25">
        <v>713.88</v>
      </c>
      <c r="AB772" s="10">
        <v>13</v>
      </c>
      <c r="AC772" s="12">
        <v>1050.08</v>
      </c>
      <c r="AD772" s="10" t="str">
        <f>IF(Table1[[#This Row],[Profit]]&gt;0,"Profit","loss")</f>
        <v>Profit</v>
      </c>
      <c r="AE772" s="10" t="str">
        <f>_xlfn.CONCAT(Table1[[#This Row],[Customer Name]]," ",Table1[[#This Row],[Product Name]]," ",Table1[[#This Row],[Country]])</f>
        <v>Diana Xu T60 United States</v>
      </c>
      <c r="AF772" s="10" t="str">
        <f>LEFT(Table1[[#This Row],[Product Name]],4)</f>
        <v>T60</v>
      </c>
    </row>
    <row r="773" spans="1:32" ht="12.75" customHeight="1" x14ac:dyDescent="0.2">
      <c r="A773" s="18">
        <v>20324</v>
      </c>
      <c r="B773" s="25">
        <v>87672</v>
      </c>
      <c r="C773" s="10" t="s">
        <v>25</v>
      </c>
      <c r="D773" s="36">
        <v>0.03</v>
      </c>
      <c r="E773" s="28">
        <v>10.89</v>
      </c>
      <c r="F773" s="32">
        <v>4.5</v>
      </c>
      <c r="G773" s="25">
        <v>156</v>
      </c>
      <c r="H773" s="10" t="s">
        <v>253</v>
      </c>
      <c r="I773" s="10" t="s">
        <v>49</v>
      </c>
      <c r="J773" s="10" t="s">
        <v>28</v>
      </c>
      <c r="K773" s="10" t="s">
        <v>29</v>
      </c>
      <c r="L773" s="10" t="s">
        <v>257</v>
      </c>
      <c r="M773" s="10" t="s">
        <v>59</v>
      </c>
      <c r="N773" s="9" t="s">
        <v>258</v>
      </c>
      <c r="O773" s="22">
        <v>0.59</v>
      </c>
      <c r="P773" s="10" t="s">
        <v>33</v>
      </c>
      <c r="Q773" s="10" t="s">
        <v>34</v>
      </c>
      <c r="R773" s="10" t="s">
        <v>255</v>
      </c>
      <c r="S773" s="10" t="s">
        <v>256</v>
      </c>
      <c r="T773" s="25">
        <v>80525</v>
      </c>
      <c r="U773" s="11">
        <v>42029</v>
      </c>
      <c r="V773" s="25">
        <f>YEAR(Table1[[#This Row],[Order Date]])</f>
        <v>2015</v>
      </c>
      <c r="W773" s="25">
        <f>MONTH(Table1[[#This Row],[Order Date]])</f>
        <v>1</v>
      </c>
      <c r="X773" s="25">
        <f>DAY(Table1[[#This Row],[Order Date]])</f>
        <v>25</v>
      </c>
      <c r="Y773" s="11">
        <v>42030</v>
      </c>
      <c r="Z773" s="25">
        <f>DATEDIF(Table1[[#This Row],[Order Date]],Table1[[#This Row],[Ship Date]],"D")</f>
        <v>1</v>
      </c>
      <c r="AA773" s="25">
        <v>-18.64</v>
      </c>
      <c r="AB773" s="10">
        <v>3</v>
      </c>
      <c r="AC773" s="12">
        <v>33.82</v>
      </c>
      <c r="AD773" s="10" t="str">
        <f>IF(Table1[[#This Row],[Profit]]&gt;0,"Profit","loss")</f>
        <v>loss</v>
      </c>
      <c r="AE773" s="10" t="str">
        <f>_xlfn.CONCAT(Table1[[#This Row],[Customer Name]]," ",Table1[[#This Row],[Product Name]]," ",Table1[[#This Row],[Country]])</f>
        <v>Diana Xu Belkin 6 Outlet Metallic Surge Strip United States</v>
      </c>
      <c r="AF773" s="10" t="str">
        <f>LEFT(Table1[[#This Row],[Product Name]],4)</f>
        <v>Belk</v>
      </c>
    </row>
    <row r="774" spans="1:32" ht="12.75" customHeight="1" x14ac:dyDescent="0.2">
      <c r="A774" s="18">
        <v>18354</v>
      </c>
      <c r="B774" s="25">
        <v>87676</v>
      </c>
      <c r="C774" s="10" t="s">
        <v>47</v>
      </c>
      <c r="D774" s="36">
        <v>0.05</v>
      </c>
      <c r="E774" s="28">
        <v>107.53</v>
      </c>
      <c r="F774" s="32">
        <v>5.81</v>
      </c>
      <c r="G774" s="25">
        <v>2696</v>
      </c>
      <c r="H774" s="10" t="s">
        <v>2493</v>
      </c>
      <c r="I774" s="10" t="s">
        <v>49</v>
      </c>
      <c r="J774" s="10" t="s">
        <v>40</v>
      </c>
      <c r="K774" s="10" t="s">
        <v>41</v>
      </c>
      <c r="L774" s="10" t="s">
        <v>50</v>
      </c>
      <c r="M774" s="10" t="s">
        <v>86</v>
      </c>
      <c r="N774" s="9" t="s">
        <v>1653</v>
      </c>
      <c r="O774" s="22">
        <v>0.65</v>
      </c>
      <c r="P774" s="10" t="s">
        <v>33</v>
      </c>
      <c r="Q774" s="10" t="s">
        <v>136</v>
      </c>
      <c r="R774" s="10" t="s">
        <v>1278</v>
      </c>
      <c r="S774" s="10" t="s">
        <v>2494</v>
      </c>
      <c r="T774" s="25">
        <v>35401</v>
      </c>
      <c r="U774" s="11">
        <v>42068</v>
      </c>
      <c r="V774" s="25">
        <f>YEAR(Table1[[#This Row],[Order Date]])</f>
        <v>2015</v>
      </c>
      <c r="W774" s="25">
        <f>MONTH(Table1[[#This Row],[Order Date]])</f>
        <v>3</v>
      </c>
      <c r="X774" s="25">
        <f>DAY(Table1[[#This Row],[Order Date]])</f>
        <v>5</v>
      </c>
      <c r="Y774" s="11">
        <v>42069</v>
      </c>
      <c r="Z774" s="25">
        <f>DATEDIF(Table1[[#This Row],[Order Date]],Table1[[#This Row],[Ship Date]],"D")</f>
        <v>1</v>
      </c>
      <c r="AA774" s="25">
        <v>-89.418000000000006</v>
      </c>
      <c r="AB774" s="10">
        <v>6</v>
      </c>
      <c r="AC774" s="12">
        <v>612.91999999999996</v>
      </c>
      <c r="AD774" s="10" t="str">
        <f>IF(Table1[[#This Row],[Profit]]&gt;0,"Profit","loss")</f>
        <v>loss</v>
      </c>
      <c r="AE774" s="10" t="str">
        <f>_xlfn.CONCAT(Table1[[#This Row],[Customer Name]]," ",Table1[[#This Row],[Product Name]]," ",Table1[[#This Row],[Country]])</f>
        <v>Sally Dunn Tenex Contemporary Contur Chairmats for Low and Medium Pile Carpet, Computer, 39" x 49" United States</v>
      </c>
      <c r="AF774" s="10" t="str">
        <f>LEFT(Table1[[#This Row],[Product Name]],4)</f>
        <v>Tene</v>
      </c>
    </row>
    <row r="775" spans="1:32" ht="12.75" customHeight="1" x14ac:dyDescent="0.2">
      <c r="A775" s="18">
        <v>21580</v>
      </c>
      <c r="B775" s="25">
        <v>87677</v>
      </c>
      <c r="C775" s="10" t="s">
        <v>47</v>
      </c>
      <c r="D775" s="36">
        <v>0.06</v>
      </c>
      <c r="E775" s="28">
        <v>4.9800000000000004</v>
      </c>
      <c r="F775" s="32">
        <v>4.95</v>
      </c>
      <c r="G775" s="25">
        <v>2699</v>
      </c>
      <c r="H775" s="10" t="s">
        <v>2497</v>
      </c>
      <c r="I775" s="10" t="s">
        <v>49</v>
      </c>
      <c r="J775" s="10" t="s">
        <v>28</v>
      </c>
      <c r="K775" s="10" t="s">
        <v>29</v>
      </c>
      <c r="L775" s="10" t="s">
        <v>109</v>
      </c>
      <c r="M775" s="10" t="s">
        <v>59</v>
      </c>
      <c r="N775" s="9" t="s">
        <v>2498</v>
      </c>
      <c r="O775" s="22">
        <v>0.37</v>
      </c>
      <c r="P775" s="10" t="s">
        <v>33</v>
      </c>
      <c r="Q775" s="10" t="s">
        <v>34</v>
      </c>
      <c r="R775" s="10" t="s">
        <v>378</v>
      </c>
      <c r="S775" s="10" t="s">
        <v>2499</v>
      </c>
      <c r="T775" s="25">
        <v>86442</v>
      </c>
      <c r="U775" s="11">
        <v>42146</v>
      </c>
      <c r="V775" s="25">
        <f>YEAR(Table1[[#This Row],[Order Date]])</f>
        <v>2015</v>
      </c>
      <c r="W775" s="25">
        <f>MONTH(Table1[[#This Row],[Order Date]])</f>
        <v>5</v>
      </c>
      <c r="X775" s="25">
        <f>DAY(Table1[[#This Row],[Order Date]])</f>
        <v>22</v>
      </c>
      <c r="Y775" s="11">
        <v>42148</v>
      </c>
      <c r="Z775" s="25">
        <f>DATEDIF(Table1[[#This Row],[Order Date]],Table1[[#This Row],[Ship Date]],"D")</f>
        <v>2</v>
      </c>
      <c r="AA775" s="25">
        <v>-103.224</v>
      </c>
      <c r="AB775" s="10">
        <v>16</v>
      </c>
      <c r="AC775" s="12">
        <v>78.989999999999995</v>
      </c>
      <c r="AD775" s="10" t="str">
        <f>IF(Table1[[#This Row],[Profit]]&gt;0,"Profit","loss")</f>
        <v>loss</v>
      </c>
      <c r="AE775" s="10" t="str">
        <f>_xlfn.CONCAT(Table1[[#This Row],[Customer Name]]," ",Table1[[#This Row],[Product Name]]," ",Table1[[#This Row],[Country]])</f>
        <v>Marcia Greenberg Cardinal Holdit Business Card Pockets United States</v>
      </c>
      <c r="AF775" s="10" t="str">
        <f>LEFT(Table1[[#This Row],[Product Name]],4)</f>
        <v>Card</v>
      </c>
    </row>
    <row r="776" spans="1:32" ht="12.75" customHeight="1" x14ac:dyDescent="0.2">
      <c r="A776" s="18">
        <v>19506</v>
      </c>
      <c r="B776" s="25">
        <v>87678</v>
      </c>
      <c r="C776" s="10" t="s">
        <v>47</v>
      </c>
      <c r="D776" s="36">
        <v>0.04</v>
      </c>
      <c r="E776" s="28">
        <v>1.74</v>
      </c>
      <c r="F776" s="32">
        <v>4.08</v>
      </c>
      <c r="G776" s="25">
        <v>2697</v>
      </c>
      <c r="H776" s="10" t="s">
        <v>2495</v>
      </c>
      <c r="I776" s="10" t="s">
        <v>49</v>
      </c>
      <c r="J776" s="10" t="s">
        <v>28</v>
      </c>
      <c r="K776" s="10" t="s">
        <v>41</v>
      </c>
      <c r="L776" s="10" t="s">
        <v>50</v>
      </c>
      <c r="M776" s="10" t="s">
        <v>51</v>
      </c>
      <c r="N776" s="9" t="s">
        <v>219</v>
      </c>
      <c r="O776" s="22">
        <v>0.53</v>
      </c>
      <c r="P776" s="10" t="s">
        <v>33</v>
      </c>
      <c r="Q776" s="10" t="s">
        <v>136</v>
      </c>
      <c r="R776" s="10" t="s">
        <v>1278</v>
      </c>
      <c r="S776" s="10" t="s">
        <v>2496</v>
      </c>
      <c r="T776" s="25">
        <v>35216</v>
      </c>
      <c r="U776" s="11">
        <v>42058</v>
      </c>
      <c r="V776" s="25">
        <f>YEAR(Table1[[#This Row],[Order Date]])</f>
        <v>2015</v>
      </c>
      <c r="W776" s="25">
        <f>MONTH(Table1[[#This Row],[Order Date]])</f>
        <v>2</v>
      </c>
      <c r="X776" s="25">
        <f>DAY(Table1[[#This Row],[Order Date]])</f>
        <v>23</v>
      </c>
      <c r="Y776" s="11">
        <v>42060</v>
      </c>
      <c r="Z776" s="25">
        <f>DATEDIF(Table1[[#This Row],[Order Date]],Table1[[#This Row],[Ship Date]],"D")</f>
        <v>2</v>
      </c>
      <c r="AA776" s="25">
        <v>9.2519999999999989</v>
      </c>
      <c r="AB776" s="10">
        <v>16</v>
      </c>
      <c r="AC776" s="12">
        <v>29.08</v>
      </c>
      <c r="AD776" s="10" t="str">
        <f>IF(Table1[[#This Row],[Profit]]&gt;0,"Profit","loss")</f>
        <v>Profit</v>
      </c>
      <c r="AE776" s="10" t="str">
        <f>_xlfn.CONCAT(Table1[[#This Row],[Customer Name]]," ",Table1[[#This Row],[Product Name]]," ",Table1[[#This Row],[Country]])</f>
        <v>Ricky W Clements Eldon Regeneration Recycled Desk Accessories, Smoke United States</v>
      </c>
      <c r="AF776" s="10" t="str">
        <f>LEFT(Table1[[#This Row],[Product Name]],4)</f>
        <v>Eldo</v>
      </c>
    </row>
    <row r="777" spans="1:32" ht="12.75" customHeight="1" x14ac:dyDescent="0.2">
      <c r="A777" s="18">
        <v>19507</v>
      </c>
      <c r="B777" s="25">
        <v>87678</v>
      </c>
      <c r="C777" s="10" t="s">
        <v>47</v>
      </c>
      <c r="D777" s="36">
        <v>0.01</v>
      </c>
      <c r="E777" s="28">
        <v>119.99</v>
      </c>
      <c r="F777" s="32">
        <v>56.14</v>
      </c>
      <c r="G777" s="25">
        <v>2697</v>
      </c>
      <c r="H777" s="10" t="s">
        <v>2495</v>
      </c>
      <c r="I777" s="10" t="s">
        <v>39</v>
      </c>
      <c r="J777" s="10" t="s">
        <v>28</v>
      </c>
      <c r="K777" s="10" t="s">
        <v>77</v>
      </c>
      <c r="L777" s="10" t="s">
        <v>85</v>
      </c>
      <c r="M777" s="10" t="s">
        <v>121</v>
      </c>
      <c r="N777" s="9" t="s">
        <v>318</v>
      </c>
      <c r="O777" s="22">
        <v>0.39</v>
      </c>
      <c r="P777" s="10" t="s">
        <v>33</v>
      </c>
      <c r="Q777" s="10" t="s">
        <v>136</v>
      </c>
      <c r="R777" s="10" t="s">
        <v>1278</v>
      </c>
      <c r="S777" s="10" t="s">
        <v>2496</v>
      </c>
      <c r="T777" s="25">
        <v>35216</v>
      </c>
      <c r="U777" s="11">
        <v>42058</v>
      </c>
      <c r="V777" s="25">
        <f>YEAR(Table1[[#This Row],[Order Date]])</f>
        <v>2015</v>
      </c>
      <c r="W777" s="25">
        <f>MONTH(Table1[[#This Row],[Order Date]])</f>
        <v>2</v>
      </c>
      <c r="X777" s="25">
        <f>DAY(Table1[[#This Row],[Order Date]])</f>
        <v>23</v>
      </c>
      <c r="Y777" s="11">
        <v>42059</v>
      </c>
      <c r="Z777" s="25">
        <f>DATEDIF(Table1[[#This Row],[Order Date]],Table1[[#This Row],[Ship Date]],"D")</f>
        <v>1</v>
      </c>
      <c r="AA777" s="25">
        <v>-1197.0419999999999</v>
      </c>
      <c r="AB777" s="10">
        <v>21</v>
      </c>
      <c r="AC777" s="12">
        <v>2569.5700000000002</v>
      </c>
      <c r="AD777" s="10" t="str">
        <f>IF(Table1[[#This Row],[Profit]]&gt;0,"Profit","loss")</f>
        <v>loss</v>
      </c>
      <c r="AE777" s="10" t="str">
        <f>_xlfn.CONCAT(Table1[[#This Row],[Customer Name]]," ",Table1[[#This Row],[Product Name]]," ",Table1[[#This Row],[Country]])</f>
        <v>Ricky W Clements Hewlett-Packard 2600DN Business Color Inkjet Printer United States</v>
      </c>
      <c r="AF777" s="10" t="str">
        <f>LEFT(Table1[[#This Row],[Product Name]],4)</f>
        <v>Hewl</v>
      </c>
    </row>
    <row r="778" spans="1:32" ht="12.75" customHeight="1" x14ac:dyDescent="0.2">
      <c r="A778" s="18">
        <v>20983</v>
      </c>
      <c r="B778" s="25">
        <v>87679</v>
      </c>
      <c r="C778" s="10" t="s">
        <v>37</v>
      </c>
      <c r="D778" s="36">
        <v>0.04</v>
      </c>
      <c r="E778" s="28">
        <v>70.98</v>
      </c>
      <c r="F778" s="32">
        <v>26.74</v>
      </c>
      <c r="G778" s="25">
        <v>2699</v>
      </c>
      <c r="H778" s="10" t="s">
        <v>2497</v>
      </c>
      <c r="I778" s="10" t="s">
        <v>39</v>
      </c>
      <c r="J778" s="10" t="s">
        <v>28</v>
      </c>
      <c r="K778" s="10" t="s">
        <v>41</v>
      </c>
      <c r="L778" s="10" t="s">
        <v>191</v>
      </c>
      <c r="M778" s="10" t="s">
        <v>121</v>
      </c>
      <c r="N778" s="9" t="s">
        <v>2500</v>
      </c>
      <c r="O778" s="22">
        <v>0.6</v>
      </c>
      <c r="P778" s="10" t="s">
        <v>33</v>
      </c>
      <c r="Q778" s="10" t="s">
        <v>34</v>
      </c>
      <c r="R778" s="10" t="s">
        <v>378</v>
      </c>
      <c r="S778" s="10" t="s">
        <v>2499</v>
      </c>
      <c r="T778" s="25">
        <v>86442</v>
      </c>
      <c r="U778" s="11">
        <v>42102</v>
      </c>
      <c r="V778" s="25">
        <f>YEAR(Table1[[#This Row],[Order Date]])</f>
        <v>2015</v>
      </c>
      <c r="W778" s="25">
        <f>MONTH(Table1[[#This Row],[Order Date]])</f>
        <v>4</v>
      </c>
      <c r="X778" s="25">
        <f>DAY(Table1[[#This Row],[Order Date]])</f>
        <v>8</v>
      </c>
      <c r="Y778" s="11">
        <v>42104</v>
      </c>
      <c r="Z778" s="25">
        <f>DATEDIF(Table1[[#This Row],[Order Date]],Table1[[#This Row],[Ship Date]],"D")</f>
        <v>2</v>
      </c>
      <c r="AA778" s="25">
        <v>-84.628799999999998</v>
      </c>
      <c r="AB778" s="10">
        <v>19</v>
      </c>
      <c r="AC778" s="12">
        <v>1345.33</v>
      </c>
      <c r="AD778" s="10" t="str">
        <f>IF(Table1[[#This Row],[Profit]]&gt;0,"Profit","loss")</f>
        <v>loss</v>
      </c>
      <c r="AE778" s="10" t="str">
        <f>_xlfn.CONCAT(Table1[[#This Row],[Customer Name]]," ",Table1[[#This Row],[Product Name]]," ",Table1[[#This Row],[Country]])</f>
        <v>Marcia Greenberg Hon Metal Bookcases, Black United States</v>
      </c>
      <c r="AF778" s="10" t="str">
        <f>LEFT(Table1[[#This Row],[Product Name]],4)</f>
        <v xml:space="preserve">Hon </v>
      </c>
    </row>
    <row r="779" spans="1:32" ht="12.75" customHeight="1" x14ac:dyDescent="0.2">
      <c r="A779" s="18">
        <v>24673</v>
      </c>
      <c r="B779" s="25">
        <v>87695</v>
      </c>
      <c r="C779" s="10" t="s">
        <v>47</v>
      </c>
      <c r="D779" s="36">
        <v>7.0000000000000007E-2</v>
      </c>
      <c r="E779" s="28">
        <v>270.98</v>
      </c>
      <c r="F779" s="32">
        <v>50</v>
      </c>
      <c r="G779" s="25">
        <v>2302</v>
      </c>
      <c r="H779" s="10" t="s">
        <v>2187</v>
      </c>
      <c r="I779" s="10" t="s">
        <v>39</v>
      </c>
      <c r="J779" s="10" t="s">
        <v>28</v>
      </c>
      <c r="K779" s="10" t="s">
        <v>41</v>
      </c>
      <c r="L779" s="10" t="s">
        <v>42</v>
      </c>
      <c r="M779" s="10" t="s">
        <v>43</v>
      </c>
      <c r="N779" s="9" t="s">
        <v>2188</v>
      </c>
      <c r="O779" s="22">
        <v>0.77</v>
      </c>
      <c r="P779" s="10" t="s">
        <v>33</v>
      </c>
      <c r="Q779" s="10" t="s">
        <v>136</v>
      </c>
      <c r="R779" s="10" t="s">
        <v>362</v>
      </c>
      <c r="S779" s="10" t="s">
        <v>2189</v>
      </c>
      <c r="T779" s="25">
        <v>32404</v>
      </c>
      <c r="U779" s="11">
        <v>42046</v>
      </c>
      <c r="V779" s="25">
        <f>YEAR(Table1[[#This Row],[Order Date]])</f>
        <v>2015</v>
      </c>
      <c r="W779" s="25">
        <f>MONTH(Table1[[#This Row],[Order Date]])</f>
        <v>2</v>
      </c>
      <c r="X779" s="25">
        <f>DAY(Table1[[#This Row],[Order Date]])</f>
        <v>11</v>
      </c>
      <c r="Y779" s="11">
        <v>42048</v>
      </c>
      <c r="Z779" s="25">
        <f>DATEDIF(Table1[[#This Row],[Order Date]],Table1[[#This Row],[Ship Date]],"D")</f>
        <v>2</v>
      </c>
      <c r="AA779" s="25">
        <v>27.725999999999999</v>
      </c>
      <c r="AB779" s="10">
        <v>9</v>
      </c>
      <c r="AC779" s="12">
        <v>2439.37</v>
      </c>
      <c r="AD779" s="10" t="str">
        <f>IF(Table1[[#This Row],[Profit]]&gt;0,"Profit","loss")</f>
        <v>Profit</v>
      </c>
      <c r="AE779" s="10" t="str">
        <f>_xlfn.CONCAT(Table1[[#This Row],[Customer Name]]," ",Table1[[#This Row],[Product Name]]," ",Table1[[#This Row],[Country]])</f>
        <v>Beth Dolan Global Enterprise Series Seating High-Back Swivel/Tilt Chairs United States</v>
      </c>
      <c r="AF779" s="10" t="str">
        <f>LEFT(Table1[[#This Row],[Product Name]],4)</f>
        <v>Glob</v>
      </c>
    </row>
    <row r="780" spans="1:32" ht="12.75" customHeight="1" x14ac:dyDescent="0.2">
      <c r="A780" s="18">
        <v>23344</v>
      </c>
      <c r="B780" s="25">
        <v>87696</v>
      </c>
      <c r="C780" s="10" t="s">
        <v>25</v>
      </c>
      <c r="D780" s="36">
        <v>0.1</v>
      </c>
      <c r="E780" s="28">
        <v>12.53</v>
      </c>
      <c r="F780" s="32">
        <v>0.49</v>
      </c>
      <c r="G780" s="25">
        <v>2302</v>
      </c>
      <c r="H780" s="10" t="s">
        <v>2187</v>
      </c>
      <c r="I780" s="10" t="s">
        <v>49</v>
      </c>
      <c r="J780" s="10" t="s">
        <v>28</v>
      </c>
      <c r="K780" s="10" t="s">
        <v>29</v>
      </c>
      <c r="L780" s="10" t="s">
        <v>134</v>
      </c>
      <c r="M780" s="10" t="s">
        <v>59</v>
      </c>
      <c r="N780" s="9" t="s">
        <v>1016</v>
      </c>
      <c r="O780" s="22">
        <v>0.38</v>
      </c>
      <c r="P780" s="10" t="s">
        <v>33</v>
      </c>
      <c r="Q780" s="10" t="s">
        <v>136</v>
      </c>
      <c r="R780" s="10" t="s">
        <v>362</v>
      </c>
      <c r="S780" s="10" t="s">
        <v>2189</v>
      </c>
      <c r="T780" s="25">
        <v>32404</v>
      </c>
      <c r="U780" s="11">
        <v>42007</v>
      </c>
      <c r="V780" s="25">
        <f>YEAR(Table1[[#This Row],[Order Date]])</f>
        <v>2015</v>
      </c>
      <c r="W780" s="25">
        <f>MONTH(Table1[[#This Row],[Order Date]])</f>
        <v>1</v>
      </c>
      <c r="X780" s="25">
        <f>DAY(Table1[[#This Row],[Order Date]])</f>
        <v>3</v>
      </c>
      <c r="Y780" s="11">
        <v>42008</v>
      </c>
      <c r="Z780" s="25">
        <f>DATEDIF(Table1[[#This Row],[Order Date]],Table1[[#This Row],[Ship Date]],"D")</f>
        <v>1</v>
      </c>
      <c r="AA780" s="25">
        <v>244.464</v>
      </c>
      <c r="AB780" s="10">
        <v>8</v>
      </c>
      <c r="AC780" s="12">
        <v>92.02</v>
      </c>
      <c r="AD780" s="10" t="str">
        <f>IF(Table1[[#This Row],[Profit]]&gt;0,"Profit","loss")</f>
        <v>Profit</v>
      </c>
      <c r="AE780" s="10" t="str">
        <f>_xlfn.CONCAT(Table1[[#This Row],[Customer Name]]," ",Table1[[#This Row],[Product Name]]," ",Table1[[#This Row],[Country]])</f>
        <v>Beth Dolan Round Specialty Laser Printer Labels United States</v>
      </c>
      <c r="AF780" s="10" t="str">
        <f>LEFT(Table1[[#This Row],[Product Name]],4)</f>
        <v>Roun</v>
      </c>
    </row>
    <row r="781" spans="1:32" ht="12.75" customHeight="1" x14ac:dyDescent="0.2">
      <c r="A781" s="18">
        <v>23345</v>
      </c>
      <c r="B781" s="25">
        <v>87696</v>
      </c>
      <c r="C781" s="10" t="s">
        <v>25</v>
      </c>
      <c r="D781" s="36">
        <v>0.1</v>
      </c>
      <c r="E781" s="28">
        <v>146.34</v>
      </c>
      <c r="F781" s="32">
        <v>43.75</v>
      </c>
      <c r="G781" s="25">
        <v>2302</v>
      </c>
      <c r="H781" s="10" t="s">
        <v>2187</v>
      </c>
      <c r="I781" s="10" t="s">
        <v>39</v>
      </c>
      <c r="J781" s="10" t="s">
        <v>28</v>
      </c>
      <c r="K781" s="10" t="s">
        <v>41</v>
      </c>
      <c r="L781" s="10" t="s">
        <v>152</v>
      </c>
      <c r="M781" s="10" t="s">
        <v>121</v>
      </c>
      <c r="N781" s="9" t="s">
        <v>2190</v>
      </c>
      <c r="O781" s="22">
        <v>0.64</v>
      </c>
      <c r="P781" s="10" t="s">
        <v>33</v>
      </c>
      <c r="Q781" s="10" t="s">
        <v>136</v>
      </c>
      <c r="R781" s="10" t="s">
        <v>362</v>
      </c>
      <c r="S781" s="10" t="s">
        <v>2189</v>
      </c>
      <c r="T781" s="25">
        <v>32404</v>
      </c>
      <c r="U781" s="11">
        <v>42007</v>
      </c>
      <c r="V781" s="25">
        <f>YEAR(Table1[[#This Row],[Order Date]])</f>
        <v>2015</v>
      </c>
      <c r="W781" s="25">
        <f>MONTH(Table1[[#This Row],[Order Date]])</f>
        <v>1</v>
      </c>
      <c r="X781" s="25">
        <f>DAY(Table1[[#This Row],[Order Date]])</f>
        <v>3</v>
      </c>
      <c r="Y781" s="11">
        <v>42008</v>
      </c>
      <c r="Z781" s="25">
        <f>DATEDIF(Table1[[#This Row],[Order Date]],Table1[[#This Row],[Ship Date]],"D")</f>
        <v>1</v>
      </c>
      <c r="AA781" s="25">
        <v>-473.57799999999997</v>
      </c>
      <c r="AB781" s="10">
        <v>2</v>
      </c>
      <c r="AC781" s="12">
        <v>283.55</v>
      </c>
      <c r="AD781" s="10" t="str">
        <f>IF(Table1[[#This Row],[Profit]]&gt;0,"Profit","loss")</f>
        <v>loss</v>
      </c>
      <c r="AE781" s="10" t="str">
        <f>_xlfn.CONCAT(Table1[[#This Row],[Customer Name]]," ",Table1[[#This Row],[Product Name]]," ",Table1[[#This Row],[Country]])</f>
        <v>Beth Dolan Bevis Round Conference Table Top &amp; Single Column Base United States</v>
      </c>
      <c r="AF781" s="10" t="str">
        <f>LEFT(Table1[[#This Row],[Product Name]],4)</f>
        <v>Bevi</v>
      </c>
    </row>
    <row r="782" spans="1:32" ht="12.75" customHeight="1" x14ac:dyDescent="0.2">
      <c r="A782" s="18">
        <v>21739</v>
      </c>
      <c r="B782" s="25">
        <v>87700</v>
      </c>
      <c r="C782" s="10" t="s">
        <v>47</v>
      </c>
      <c r="D782" s="36">
        <v>0.09</v>
      </c>
      <c r="E782" s="28">
        <v>999.99</v>
      </c>
      <c r="F782" s="32">
        <v>13.99</v>
      </c>
      <c r="G782" s="25">
        <v>421</v>
      </c>
      <c r="H782" s="10" t="s">
        <v>529</v>
      </c>
      <c r="I782" s="10" t="s">
        <v>49</v>
      </c>
      <c r="J782" s="10" t="s">
        <v>58</v>
      </c>
      <c r="K782" s="10" t="s">
        <v>77</v>
      </c>
      <c r="L782" s="10" t="s">
        <v>85</v>
      </c>
      <c r="M782" s="10" t="s">
        <v>86</v>
      </c>
      <c r="N782" s="9" t="s">
        <v>530</v>
      </c>
      <c r="O782" s="22">
        <v>0.36</v>
      </c>
      <c r="P782" s="10" t="s">
        <v>33</v>
      </c>
      <c r="Q782" s="10" t="s">
        <v>53</v>
      </c>
      <c r="R782" s="10" t="s">
        <v>54</v>
      </c>
      <c r="S782" s="10" t="s">
        <v>531</v>
      </c>
      <c r="T782" s="25">
        <v>7201</v>
      </c>
      <c r="U782" s="11">
        <v>42041</v>
      </c>
      <c r="V782" s="25">
        <f>YEAR(Table1[[#This Row],[Order Date]])</f>
        <v>2015</v>
      </c>
      <c r="W782" s="25">
        <f>MONTH(Table1[[#This Row],[Order Date]])</f>
        <v>2</v>
      </c>
      <c r="X782" s="25">
        <f>DAY(Table1[[#This Row],[Order Date]])</f>
        <v>6</v>
      </c>
      <c r="Y782" s="11">
        <v>42043</v>
      </c>
      <c r="Z782" s="25">
        <f>DATEDIF(Table1[[#This Row],[Order Date]],Table1[[#This Row],[Ship Date]],"D")</f>
        <v>2</v>
      </c>
      <c r="AA782" s="25">
        <v>-2531.4825000000001</v>
      </c>
      <c r="AB782" s="10">
        <v>1</v>
      </c>
      <c r="AC782" s="12">
        <v>919.09</v>
      </c>
      <c r="AD782" s="10" t="str">
        <f>IF(Table1[[#This Row],[Profit]]&gt;0,"Profit","loss")</f>
        <v>loss</v>
      </c>
      <c r="AE782" s="10" t="str">
        <f>_xlfn.CONCAT(Table1[[#This Row],[Customer Name]]," ",Table1[[#This Row],[Product Name]]," ",Table1[[#This Row],[Country]])</f>
        <v>Scott Feldman Polycom Soundstation EX Audio-Conferencing Telephone, Black United States</v>
      </c>
      <c r="AF782" s="10" t="str">
        <f>LEFT(Table1[[#This Row],[Product Name]],4)</f>
        <v>Poly</v>
      </c>
    </row>
    <row r="783" spans="1:32" ht="12.75" customHeight="1" x14ac:dyDescent="0.2">
      <c r="A783" s="18">
        <v>24607</v>
      </c>
      <c r="B783" s="25">
        <v>87720</v>
      </c>
      <c r="C783" s="10" t="s">
        <v>25</v>
      </c>
      <c r="D783" s="36">
        <v>0.05</v>
      </c>
      <c r="E783" s="28">
        <v>11.29</v>
      </c>
      <c r="F783" s="32">
        <v>5.03</v>
      </c>
      <c r="G783" s="25">
        <v>2828</v>
      </c>
      <c r="H783" s="10" t="s">
        <v>2590</v>
      </c>
      <c r="I783" s="10" t="s">
        <v>49</v>
      </c>
      <c r="J783" s="10" t="s">
        <v>28</v>
      </c>
      <c r="K783" s="10" t="s">
        <v>29</v>
      </c>
      <c r="L783" s="10" t="s">
        <v>141</v>
      </c>
      <c r="M783" s="10" t="s">
        <v>59</v>
      </c>
      <c r="N783" s="9" t="s">
        <v>1453</v>
      </c>
      <c r="O783" s="22">
        <v>0.59</v>
      </c>
      <c r="P783" s="10" t="s">
        <v>33</v>
      </c>
      <c r="Q783" s="10" t="s">
        <v>34</v>
      </c>
      <c r="R783" s="10" t="s">
        <v>45</v>
      </c>
      <c r="S783" s="10" t="s">
        <v>2591</v>
      </c>
      <c r="T783" s="25">
        <v>92243</v>
      </c>
      <c r="U783" s="11">
        <v>42054</v>
      </c>
      <c r="V783" s="25">
        <f>YEAR(Table1[[#This Row],[Order Date]])</f>
        <v>2015</v>
      </c>
      <c r="W783" s="25">
        <f>MONTH(Table1[[#This Row],[Order Date]])</f>
        <v>2</v>
      </c>
      <c r="X783" s="25">
        <f>DAY(Table1[[#This Row],[Order Date]])</f>
        <v>19</v>
      </c>
      <c r="Y783" s="11">
        <v>42056</v>
      </c>
      <c r="Z783" s="25">
        <f>DATEDIF(Table1[[#This Row],[Order Date]],Table1[[#This Row],[Ship Date]],"D")</f>
        <v>2</v>
      </c>
      <c r="AA783" s="25">
        <v>-35.26</v>
      </c>
      <c r="AB783" s="10">
        <v>8</v>
      </c>
      <c r="AC783" s="12">
        <v>90.46</v>
      </c>
      <c r="AD783" s="10" t="str">
        <f>IF(Table1[[#This Row],[Profit]]&gt;0,"Profit","loss")</f>
        <v>loss</v>
      </c>
      <c r="AE783" s="10" t="str">
        <f>_xlfn.CONCAT(Table1[[#This Row],[Customer Name]]," ",Table1[[#This Row],[Product Name]]," ",Table1[[#This Row],[Country]])</f>
        <v>Monica Howard X-Rack™ File for Hanging Folders United States</v>
      </c>
      <c r="AF783" s="10" t="str">
        <f>LEFT(Table1[[#This Row],[Product Name]],4)</f>
        <v>X-Ra</v>
      </c>
    </row>
    <row r="784" spans="1:32" ht="12.75" customHeight="1" x14ac:dyDescent="0.2">
      <c r="A784" s="18">
        <v>23431</v>
      </c>
      <c r="B784" s="25">
        <v>87721</v>
      </c>
      <c r="C784" s="10" t="s">
        <v>56</v>
      </c>
      <c r="D784" s="36">
        <v>7.0000000000000007E-2</v>
      </c>
      <c r="E784" s="28">
        <v>39.479999999999997</v>
      </c>
      <c r="F784" s="32">
        <v>1.99</v>
      </c>
      <c r="G784" s="25">
        <v>2828</v>
      </c>
      <c r="H784" s="10" t="s">
        <v>2590</v>
      </c>
      <c r="I784" s="10" t="s">
        <v>49</v>
      </c>
      <c r="J784" s="10" t="s">
        <v>28</v>
      </c>
      <c r="K784" s="10" t="s">
        <v>77</v>
      </c>
      <c r="L784" s="10" t="s">
        <v>180</v>
      </c>
      <c r="M784" s="10" t="s">
        <v>51</v>
      </c>
      <c r="N784" s="9" t="s">
        <v>705</v>
      </c>
      <c r="O784" s="22">
        <v>0.54</v>
      </c>
      <c r="P784" s="10" t="s">
        <v>33</v>
      </c>
      <c r="Q784" s="10" t="s">
        <v>34</v>
      </c>
      <c r="R784" s="10" t="s">
        <v>45</v>
      </c>
      <c r="S784" s="10" t="s">
        <v>2591</v>
      </c>
      <c r="T784" s="25">
        <v>92243</v>
      </c>
      <c r="U784" s="11">
        <v>42156</v>
      </c>
      <c r="V784" s="25">
        <f>YEAR(Table1[[#This Row],[Order Date]])</f>
        <v>2015</v>
      </c>
      <c r="W784" s="25">
        <f>MONTH(Table1[[#This Row],[Order Date]])</f>
        <v>6</v>
      </c>
      <c r="X784" s="25">
        <f>DAY(Table1[[#This Row],[Order Date]])</f>
        <v>1</v>
      </c>
      <c r="Y784" s="11">
        <v>42157</v>
      </c>
      <c r="Z784" s="25">
        <f>DATEDIF(Table1[[#This Row],[Order Date]],Table1[[#This Row],[Ship Date]],"D")</f>
        <v>1</v>
      </c>
      <c r="AA784" s="25">
        <v>322.25069999999994</v>
      </c>
      <c r="AB784" s="10">
        <v>12</v>
      </c>
      <c r="AC784" s="12">
        <v>467.03</v>
      </c>
      <c r="AD784" s="10" t="str">
        <f>IF(Table1[[#This Row],[Profit]]&gt;0,"Profit","loss")</f>
        <v>Profit</v>
      </c>
      <c r="AE784" s="10" t="str">
        <f>_xlfn.CONCAT(Table1[[#This Row],[Customer Name]]," ",Table1[[#This Row],[Product Name]]," ",Table1[[#This Row],[Country]])</f>
        <v>Monica Howard 80 Minute CD-R Spindle, 100/Pack - Staples United States</v>
      </c>
      <c r="AF784" s="10" t="str">
        <f>LEFT(Table1[[#This Row],[Product Name]],4)</f>
        <v>80 M</v>
      </c>
    </row>
    <row r="785" spans="1:32" ht="12.75" customHeight="1" x14ac:dyDescent="0.2">
      <c r="A785" s="18">
        <v>19209</v>
      </c>
      <c r="B785" s="25">
        <v>87725</v>
      </c>
      <c r="C785" s="10" t="s">
        <v>106</v>
      </c>
      <c r="D785" s="36">
        <v>0.02</v>
      </c>
      <c r="E785" s="28">
        <v>59.98</v>
      </c>
      <c r="F785" s="32">
        <v>3.99</v>
      </c>
      <c r="G785" s="25">
        <v>744</v>
      </c>
      <c r="H785" s="10" t="s">
        <v>872</v>
      </c>
      <c r="I785" s="10" t="s">
        <v>49</v>
      </c>
      <c r="J785" s="10" t="s">
        <v>28</v>
      </c>
      <c r="K785" s="10" t="s">
        <v>29</v>
      </c>
      <c r="L785" s="10" t="s">
        <v>257</v>
      </c>
      <c r="M785" s="10" t="s">
        <v>59</v>
      </c>
      <c r="N785" s="9" t="s">
        <v>873</v>
      </c>
      <c r="O785" s="22">
        <v>0.56999999999999995</v>
      </c>
      <c r="P785" s="10" t="s">
        <v>33</v>
      </c>
      <c r="Q785" s="10" t="s">
        <v>34</v>
      </c>
      <c r="R785" s="10" t="s">
        <v>378</v>
      </c>
      <c r="S785" s="10" t="s">
        <v>874</v>
      </c>
      <c r="T785" s="25">
        <v>85737</v>
      </c>
      <c r="U785" s="11">
        <v>42032</v>
      </c>
      <c r="V785" s="25">
        <f>YEAR(Table1[[#This Row],[Order Date]])</f>
        <v>2015</v>
      </c>
      <c r="W785" s="25">
        <f>MONTH(Table1[[#This Row],[Order Date]])</f>
        <v>1</v>
      </c>
      <c r="X785" s="25">
        <f>DAY(Table1[[#This Row],[Order Date]])</f>
        <v>28</v>
      </c>
      <c r="Y785" s="11">
        <v>42041</v>
      </c>
      <c r="Z785" s="25">
        <f>DATEDIF(Table1[[#This Row],[Order Date]],Table1[[#This Row],[Ship Date]],"D")</f>
        <v>9</v>
      </c>
      <c r="AA785" s="25">
        <v>-54.622</v>
      </c>
      <c r="AB785" s="10">
        <v>1</v>
      </c>
      <c r="AC785" s="12">
        <v>63.48</v>
      </c>
      <c r="AD785" s="10" t="str">
        <f>IF(Table1[[#This Row],[Profit]]&gt;0,"Profit","loss")</f>
        <v>loss</v>
      </c>
      <c r="AE785" s="10" t="str">
        <f>_xlfn.CONCAT(Table1[[#This Row],[Customer Name]]," ",Table1[[#This Row],[Product Name]]," ",Table1[[#This Row],[Country]])</f>
        <v>Joy Maxwell Belkin 8 Outlet SurgeMaster II Gold Surge Protector United States</v>
      </c>
      <c r="AF785" s="10" t="str">
        <f>LEFT(Table1[[#This Row],[Product Name]],4)</f>
        <v>Belk</v>
      </c>
    </row>
    <row r="786" spans="1:32" ht="12.75" customHeight="1" x14ac:dyDescent="0.2">
      <c r="A786" s="18">
        <v>19210</v>
      </c>
      <c r="B786" s="25">
        <v>87725</v>
      </c>
      <c r="C786" s="10" t="s">
        <v>106</v>
      </c>
      <c r="D786" s="36">
        <v>0.03</v>
      </c>
      <c r="E786" s="28">
        <v>5.18</v>
      </c>
      <c r="F786" s="32">
        <v>5.74</v>
      </c>
      <c r="G786" s="25">
        <v>744</v>
      </c>
      <c r="H786" s="10" t="s">
        <v>872</v>
      </c>
      <c r="I786" s="10" t="s">
        <v>49</v>
      </c>
      <c r="J786" s="10" t="s">
        <v>28</v>
      </c>
      <c r="K786" s="10" t="s">
        <v>29</v>
      </c>
      <c r="L786" s="10" t="s">
        <v>109</v>
      </c>
      <c r="M786" s="10" t="s">
        <v>59</v>
      </c>
      <c r="N786" s="9" t="s">
        <v>875</v>
      </c>
      <c r="O786" s="22">
        <v>0.36</v>
      </c>
      <c r="P786" s="10" t="s">
        <v>33</v>
      </c>
      <c r="Q786" s="10" t="s">
        <v>34</v>
      </c>
      <c r="R786" s="10" t="s">
        <v>378</v>
      </c>
      <c r="S786" s="10" t="s">
        <v>874</v>
      </c>
      <c r="T786" s="25">
        <v>85737</v>
      </c>
      <c r="U786" s="11">
        <v>42032</v>
      </c>
      <c r="V786" s="25">
        <f>YEAR(Table1[[#This Row],[Order Date]])</f>
        <v>2015</v>
      </c>
      <c r="W786" s="25">
        <f>MONTH(Table1[[#This Row],[Order Date]])</f>
        <v>1</v>
      </c>
      <c r="X786" s="25">
        <f>DAY(Table1[[#This Row],[Order Date]])</f>
        <v>28</v>
      </c>
      <c r="Y786" s="11">
        <v>42036</v>
      </c>
      <c r="Z786" s="25">
        <f>DATEDIF(Table1[[#This Row],[Order Date]],Table1[[#This Row],[Ship Date]],"D")</f>
        <v>4</v>
      </c>
      <c r="AA786" s="25">
        <v>-126.81418000000001</v>
      </c>
      <c r="AB786" s="10">
        <v>9</v>
      </c>
      <c r="AC786" s="12">
        <v>47.64</v>
      </c>
      <c r="AD786" s="10" t="str">
        <f>IF(Table1[[#This Row],[Profit]]&gt;0,"Profit","loss")</f>
        <v>loss</v>
      </c>
      <c r="AE786" s="10" t="str">
        <f>_xlfn.CONCAT(Table1[[#This Row],[Customer Name]]," ",Table1[[#This Row],[Product Name]]," ",Table1[[#This Row],[Country]])</f>
        <v>Joy Maxwell Wilson Jones Impact Binders United States</v>
      </c>
      <c r="AF786" s="10" t="str">
        <f>LEFT(Table1[[#This Row],[Product Name]],4)</f>
        <v>Wils</v>
      </c>
    </row>
    <row r="787" spans="1:32" ht="12.75" customHeight="1" x14ac:dyDescent="0.2">
      <c r="A787" s="18">
        <v>19638</v>
      </c>
      <c r="B787" s="25">
        <v>87726</v>
      </c>
      <c r="C787" s="10" t="s">
        <v>56</v>
      </c>
      <c r="D787" s="36">
        <v>0.03</v>
      </c>
      <c r="E787" s="28">
        <v>119.99</v>
      </c>
      <c r="F787" s="32">
        <v>56.14</v>
      </c>
      <c r="G787" s="25">
        <v>744</v>
      </c>
      <c r="H787" s="10" t="s">
        <v>872</v>
      </c>
      <c r="I787" s="10" t="s">
        <v>39</v>
      </c>
      <c r="J787" s="10" t="s">
        <v>114</v>
      </c>
      <c r="K787" s="10" t="s">
        <v>77</v>
      </c>
      <c r="L787" s="10" t="s">
        <v>85</v>
      </c>
      <c r="M787" s="10" t="s">
        <v>121</v>
      </c>
      <c r="N787" s="9" t="s">
        <v>318</v>
      </c>
      <c r="O787" s="22">
        <v>0.39</v>
      </c>
      <c r="P787" s="10" t="s">
        <v>33</v>
      </c>
      <c r="Q787" s="10" t="s">
        <v>34</v>
      </c>
      <c r="R787" s="10" t="s">
        <v>378</v>
      </c>
      <c r="S787" s="10" t="s">
        <v>874</v>
      </c>
      <c r="T787" s="25">
        <v>85737</v>
      </c>
      <c r="U787" s="11">
        <v>42021</v>
      </c>
      <c r="V787" s="25">
        <f>YEAR(Table1[[#This Row],[Order Date]])</f>
        <v>2015</v>
      </c>
      <c r="W787" s="25">
        <f>MONTH(Table1[[#This Row],[Order Date]])</f>
        <v>1</v>
      </c>
      <c r="X787" s="25">
        <f>DAY(Table1[[#This Row],[Order Date]])</f>
        <v>17</v>
      </c>
      <c r="Y787" s="11">
        <v>42023</v>
      </c>
      <c r="Z787" s="25">
        <f>DATEDIF(Table1[[#This Row],[Order Date]],Table1[[#This Row],[Ship Date]],"D")</f>
        <v>2</v>
      </c>
      <c r="AA787" s="25">
        <v>1400.1</v>
      </c>
      <c r="AB787" s="10">
        <v>13</v>
      </c>
      <c r="AC787" s="12">
        <v>1545.58</v>
      </c>
      <c r="AD787" s="10" t="str">
        <f>IF(Table1[[#This Row],[Profit]]&gt;0,"Profit","loss")</f>
        <v>Profit</v>
      </c>
      <c r="AE787" s="10" t="str">
        <f>_xlfn.CONCAT(Table1[[#This Row],[Customer Name]]," ",Table1[[#This Row],[Product Name]]," ",Table1[[#This Row],[Country]])</f>
        <v>Joy Maxwell Hewlett-Packard 2600DN Business Color Inkjet Printer United States</v>
      </c>
      <c r="AF787" s="10" t="str">
        <f>LEFT(Table1[[#This Row],[Product Name]],4)</f>
        <v>Hewl</v>
      </c>
    </row>
    <row r="788" spans="1:32" ht="12.75" customHeight="1" x14ac:dyDescent="0.2">
      <c r="A788" s="18">
        <v>19639</v>
      </c>
      <c r="B788" s="25">
        <v>87726</v>
      </c>
      <c r="C788" s="10" t="s">
        <v>56</v>
      </c>
      <c r="D788" s="36">
        <v>0.05</v>
      </c>
      <c r="E788" s="28">
        <v>115.79</v>
      </c>
      <c r="F788" s="32">
        <v>1.99</v>
      </c>
      <c r="G788" s="25">
        <v>745</v>
      </c>
      <c r="H788" s="10" t="s">
        <v>876</v>
      </c>
      <c r="I788" s="10" t="s">
        <v>49</v>
      </c>
      <c r="J788" s="10" t="s">
        <v>114</v>
      </c>
      <c r="K788" s="10" t="s">
        <v>77</v>
      </c>
      <c r="L788" s="10" t="s">
        <v>180</v>
      </c>
      <c r="M788" s="10" t="s">
        <v>51</v>
      </c>
      <c r="N788" s="9" t="s">
        <v>877</v>
      </c>
      <c r="O788" s="22">
        <v>0.49</v>
      </c>
      <c r="P788" s="10" t="s">
        <v>33</v>
      </c>
      <c r="Q788" s="10" t="s">
        <v>34</v>
      </c>
      <c r="R788" s="10" t="s">
        <v>378</v>
      </c>
      <c r="S788" s="10" t="s">
        <v>878</v>
      </c>
      <c r="T788" s="25">
        <v>85345</v>
      </c>
      <c r="U788" s="11">
        <v>42021</v>
      </c>
      <c r="V788" s="25">
        <f>YEAR(Table1[[#This Row],[Order Date]])</f>
        <v>2015</v>
      </c>
      <c r="W788" s="25">
        <f>MONTH(Table1[[#This Row],[Order Date]])</f>
        <v>1</v>
      </c>
      <c r="X788" s="25">
        <f>DAY(Table1[[#This Row],[Order Date]])</f>
        <v>17</v>
      </c>
      <c r="Y788" s="11">
        <v>42023</v>
      </c>
      <c r="Z788" s="25">
        <f>DATEDIF(Table1[[#This Row],[Order Date]],Table1[[#This Row],[Ship Date]],"D")</f>
        <v>2</v>
      </c>
      <c r="AA788" s="25">
        <v>67.599999999999923</v>
      </c>
      <c r="AB788" s="10">
        <v>3</v>
      </c>
      <c r="AC788" s="12">
        <v>353.1</v>
      </c>
      <c r="AD788" s="10" t="str">
        <f>IF(Table1[[#This Row],[Profit]]&gt;0,"Profit","loss")</f>
        <v>Profit</v>
      </c>
      <c r="AE788" s="10" t="str">
        <f>_xlfn.CONCAT(Table1[[#This Row],[Customer Name]]," ",Table1[[#This Row],[Product Name]]," ",Table1[[#This Row],[Country]])</f>
        <v>Mary Page Verbatim DVD-R, 4.7GB, Spindle, WE, Blank, Ink Jet/Thermal, 20/Spindle United States</v>
      </c>
      <c r="AF788" s="10" t="str">
        <f>LEFT(Table1[[#This Row],[Product Name]],4)</f>
        <v>Verb</v>
      </c>
    </row>
    <row r="789" spans="1:32" ht="12.75" customHeight="1" x14ac:dyDescent="0.2">
      <c r="A789" s="18">
        <v>19505</v>
      </c>
      <c r="B789" s="25">
        <v>87727</v>
      </c>
      <c r="C789" s="10" t="s">
        <v>106</v>
      </c>
      <c r="D789" s="36">
        <v>0.09</v>
      </c>
      <c r="E789" s="28">
        <v>125.99</v>
      </c>
      <c r="F789" s="32">
        <v>8.99</v>
      </c>
      <c r="G789" s="25">
        <v>744</v>
      </c>
      <c r="H789" s="10" t="s">
        <v>872</v>
      </c>
      <c r="I789" s="10" t="s">
        <v>49</v>
      </c>
      <c r="J789" s="10" t="s">
        <v>114</v>
      </c>
      <c r="K789" s="10" t="s">
        <v>77</v>
      </c>
      <c r="L789" s="10" t="s">
        <v>78</v>
      </c>
      <c r="M789" s="10" t="s">
        <v>59</v>
      </c>
      <c r="N789" s="9" t="s">
        <v>856</v>
      </c>
      <c r="O789" s="22">
        <v>0.55000000000000004</v>
      </c>
      <c r="P789" s="10" t="s">
        <v>33</v>
      </c>
      <c r="Q789" s="10" t="s">
        <v>34</v>
      </c>
      <c r="R789" s="10" t="s">
        <v>378</v>
      </c>
      <c r="S789" s="10" t="s">
        <v>874</v>
      </c>
      <c r="T789" s="25">
        <v>85737</v>
      </c>
      <c r="U789" s="11">
        <v>42149</v>
      </c>
      <c r="V789" s="25">
        <f>YEAR(Table1[[#This Row],[Order Date]])</f>
        <v>2015</v>
      </c>
      <c r="W789" s="25">
        <f>MONTH(Table1[[#This Row],[Order Date]])</f>
        <v>5</v>
      </c>
      <c r="X789" s="25">
        <f>DAY(Table1[[#This Row],[Order Date]])</f>
        <v>25</v>
      </c>
      <c r="Y789" s="11">
        <v>42157</v>
      </c>
      <c r="Z789" s="25">
        <f>DATEDIF(Table1[[#This Row],[Order Date]],Table1[[#This Row],[Ship Date]],"D")</f>
        <v>8</v>
      </c>
      <c r="AA789" s="25">
        <v>916.68060000000014</v>
      </c>
      <c r="AB789" s="10">
        <v>20</v>
      </c>
      <c r="AC789" s="12">
        <v>2104.9899999999998</v>
      </c>
      <c r="AD789" s="10" t="str">
        <f>IF(Table1[[#This Row],[Profit]]&gt;0,"Profit","loss")</f>
        <v>Profit</v>
      </c>
      <c r="AE789" s="10" t="str">
        <f>_xlfn.CONCAT(Table1[[#This Row],[Customer Name]]," ",Table1[[#This Row],[Product Name]]," ",Table1[[#This Row],[Country]])</f>
        <v>Joy Maxwell SC7868i United States</v>
      </c>
      <c r="AF789" s="10" t="str">
        <f>LEFT(Table1[[#This Row],[Product Name]],4)</f>
        <v>SC78</v>
      </c>
    </row>
    <row r="790" spans="1:32" ht="12.75" customHeight="1" x14ac:dyDescent="0.2">
      <c r="A790" s="18">
        <v>19287</v>
      </c>
      <c r="B790" s="25">
        <v>87747</v>
      </c>
      <c r="C790" s="10" t="s">
        <v>37</v>
      </c>
      <c r="D790" s="36">
        <v>7.0000000000000007E-2</v>
      </c>
      <c r="E790" s="28">
        <v>7.59</v>
      </c>
      <c r="F790" s="32">
        <v>4</v>
      </c>
      <c r="G790" s="25">
        <v>1711</v>
      </c>
      <c r="H790" s="10" t="s">
        <v>1715</v>
      </c>
      <c r="I790" s="10" t="s">
        <v>49</v>
      </c>
      <c r="J790" s="10" t="s">
        <v>28</v>
      </c>
      <c r="K790" s="10" t="s">
        <v>41</v>
      </c>
      <c r="L790" s="10" t="s">
        <v>50</v>
      </c>
      <c r="M790" s="10" t="s">
        <v>31</v>
      </c>
      <c r="N790" s="9" t="s">
        <v>444</v>
      </c>
      <c r="O790" s="22">
        <v>0.42</v>
      </c>
      <c r="P790" s="10" t="s">
        <v>33</v>
      </c>
      <c r="Q790" s="10" t="s">
        <v>136</v>
      </c>
      <c r="R790" s="10" t="s">
        <v>387</v>
      </c>
      <c r="S790" s="10" t="s">
        <v>1716</v>
      </c>
      <c r="T790" s="25">
        <v>30062</v>
      </c>
      <c r="U790" s="11">
        <v>42079</v>
      </c>
      <c r="V790" s="25">
        <f>YEAR(Table1[[#This Row],[Order Date]])</f>
        <v>2015</v>
      </c>
      <c r="W790" s="25">
        <f>MONTH(Table1[[#This Row],[Order Date]])</f>
        <v>3</v>
      </c>
      <c r="X790" s="25">
        <f>DAY(Table1[[#This Row],[Order Date]])</f>
        <v>16</v>
      </c>
      <c r="Y790" s="11">
        <v>42081</v>
      </c>
      <c r="Z790" s="25">
        <f>DATEDIF(Table1[[#This Row],[Order Date]],Table1[[#This Row],[Ship Date]],"D")</f>
        <v>2</v>
      </c>
      <c r="AA790" s="25">
        <v>-167.048</v>
      </c>
      <c r="AB790" s="10">
        <v>3</v>
      </c>
      <c r="AC790" s="12">
        <v>22.48</v>
      </c>
      <c r="AD790" s="10" t="str">
        <f>IF(Table1[[#This Row],[Profit]]&gt;0,"Profit","loss")</f>
        <v>loss</v>
      </c>
      <c r="AE790" s="10" t="str">
        <f>_xlfn.CONCAT(Table1[[#This Row],[Customer Name]]," ",Table1[[#This Row],[Product Name]]," ",Table1[[#This Row],[Country]])</f>
        <v>Sharon Long Master Giant Foot® Doorstop, Safety Yellow United States</v>
      </c>
      <c r="AF790" s="10" t="str">
        <f>LEFT(Table1[[#This Row],[Product Name]],4)</f>
        <v>Mast</v>
      </c>
    </row>
    <row r="791" spans="1:32" ht="12.75" customHeight="1" x14ac:dyDescent="0.2">
      <c r="A791" s="18">
        <v>25078</v>
      </c>
      <c r="B791" s="25">
        <v>87748</v>
      </c>
      <c r="C791" s="10" t="s">
        <v>25</v>
      </c>
      <c r="D791" s="36">
        <v>0.01</v>
      </c>
      <c r="E791" s="28">
        <v>23.99</v>
      </c>
      <c r="F791" s="32">
        <v>6.3</v>
      </c>
      <c r="G791" s="25">
        <v>1713</v>
      </c>
      <c r="H791" s="10" t="s">
        <v>1720</v>
      </c>
      <c r="I791" s="10" t="s">
        <v>49</v>
      </c>
      <c r="J791" s="10" t="s">
        <v>28</v>
      </c>
      <c r="K791" s="10" t="s">
        <v>77</v>
      </c>
      <c r="L791" s="10" t="s">
        <v>85</v>
      </c>
      <c r="M791" s="10" t="s">
        <v>86</v>
      </c>
      <c r="N791" s="9" t="s">
        <v>1721</v>
      </c>
      <c r="O791" s="22">
        <v>0.38</v>
      </c>
      <c r="P791" s="10" t="s">
        <v>33</v>
      </c>
      <c r="Q791" s="10" t="s">
        <v>136</v>
      </c>
      <c r="R791" s="10" t="s">
        <v>387</v>
      </c>
      <c r="S791" s="10" t="s">
        <v>1722</v>
      </c>
      <c r="T791" s="25">
        <v>30265</v>
      </c>
      <c r="U791" s="11">
        <v>42153</v>
      </c>
      <c r="V791" s="25">
        <f>YEAR(Table1[[#This Row],[Order Date]])</f>
        <v>2015</v>
      </c>
      <c r="W791" s="25">
        <f>MONTH(Table1[[#This Row],[Order Date]])</f>
        <v>5</v>
      </c>
      <c r="X791" s="25">
        <f>DAY(Table1[[#This Row],[Order Date]])</f>
        <v>29</v>
      </c>
      <c r="Y791" s="11">
        <v>42155</v>
      </c>
      <c r="Z791" s="25">
        <f>DATEDIF(Table1[[#This Row],[Order Date]],Table1[[#This Row],[Ship Date]],"D")</f>
        <v>2</v>
      </c>
      <c r="AA791" s="25">
        <v>-6.202</v>
      </c>
      <c r="AB791" s="10">
        <v>11</v>
      </c>
      <c r="AC791" s="12">
        <v>284.39</v>
      </c>
      <c r="AD791" s="10" t="str">
        <f>IF(Table1[[#This Row],[Profit]]&gt;0,"Profit","loss")</f>
        <v>loss</v>
      </c>
      <c r="AE791" s="10" t="str">
        <f>_xlfn.CONCAT(Table1[[#This Row],[Customer Name]]," ",Table1[[#This Row],[Product Name]]," ",Table1[[#This Row],[Country]])</f>
        <v>Rosemary Stark TI 36X Solar Scientific Calculator United States</v>
      </c>
      <c r="AF791" s="10" t="str">
        <f>LEFT(Table1[[#This Row],[Product Name]],4)</f>
        <v>TI 3</v>
      </c>
    </row>
    <row r="792" spans="1:32" ht="12.75" customHeight="1" x14ac:dyDescent="0.2">
      <c r="A792" s="18">
        <v>21655</v>
      </c>
      <c r="B792" s="25">
        <v>87749</v>
      </c>
      <c r="C792" s="10" t="s">
        <v>106</v>
      </c>
      <c r="D792" s="36">
        <v>0.03</v>
      </c>
      <c r="E792" s="28">
        <v>11.66</v>
      </c>
      <c r="F792" s="32">
        <v>7.95</v>
      </c>
      <c r="G792" s="25">
        <v>1712</v>
      </c>
      <c r="H792" s="10" t="s">
        <v>1717</v>
      </c>
      <c r="I792" s="10" t="s">
        <v>49</v>
      </c>
      <c r="J792" s="10" t="s">
        <v>28</v>
      </c>
      <c r="K792" s="10" t="s">
        <v>29</v>
      </c>
      <c r="L792" s="10" t="s">
        <v>30</v>
      </c>
      <c r="M792" s="10" t="s">
        <v>51</v>
      </c>
      <c r="N792" s="9" t="s">
        <v>1718</v>
      </c>
      <c r="O792" s="22">
        <v>0.57999999999999996</v>
      </c>
      <c r="P792" s="10" t="s">
        <v>33</v>
      </c>
      <c r="Q792" s="10" t="s">
        <v>136</v>
      </c>
      <c r="R792" s="10" t="s">
        <v>387</v>
      </c>
      <c r="S792" s="10" t="s">
        <v>1719</v>
      </c>
      <c r="T792" s="25">
        <v>30907</v>
      </c>
      <c r="U792" s="11">
        <v>42105</v>
      </c>
      <c r="V792" s="25">
        <f>YEAR(Table1[[#This Row],[Order Date]])</f>
        <v>2015</v>
      </c>
      <c r="W792" s="25">
        <f>MONTH(Table1[[#This Row],[Order Date]])</f>
        <v>4</v>
      </c>
      <c r="X792" s="25">
        <f>DAY(Table1[[#This Row],[Order Date]])</f>
        <v>11</v>
      </c>
      <c r="Y792" s="11">
        <v>42114</v>
      </c>
      <c r="Z792" s="25">
        <f>DATEDIF(Table1[[#This Row],[Order Date]],Table1[[#This Row],[Ship Date]],"D")</f>
        <v>9</v>
      </c>
      <c r="AA792" s="25">
        <v>-31.094000000000001</v>
      </c>
      <c r="AB792" s="10">
        <v>22</v>
      </c>
      <c r="AC792" s="12">
        <v>267.32</v>
      </c>
      <c r="AD792" s="10" t="str">
        <f>IF(Table1[[#This Row],[Profit]]&gt;0,"Profit","loss")</f>
        <v>loss</v>
      </c>
      <c r="AE792" s="10" t="str">
        <f>_xlfn.CONCAT(Table1[[#This Row],[Customer Name]]," ",Table1[[#This Row],[Product Name]]," ",Table1[[#This Row],[Country]])</f>
        <v>Regina Langley Hunt BOSTON® Vista® Battery-Operated Pencil Sharpener, Black United States</v>
      </c>
      <c r="AF792" s="10" t="str">
        <f>LEFT(Table1[[#This Row],[Product Name]],4)</f>
        <v>Hunt</v>
      </c>
    </row>
    <row r="793" spans="1:32" ht="12.75" customHeight="1" x14ac:dyDescent="0.2">
      <c r="A793" s="18">
        <v>21692</v>
      </c>
      <c r="B793" s="25">
        <v>87757</v>
      </c>
      <c r="C793" s="10" t="s">
        <v>37</v>
      </c>
      <c r="D793" s="36">
        <v>0.05</v>
      </c>
      <c r="E793" s="28">
        <v>20.99</v>
      </c>
      <c r="F793" s="32">
        <v>3.3</v>
      </c>
      <c r="G793" s="25">
        <v>1979</v>
      </c>
      <c r="H793" s="10" t="s">
        <v>1924</v>
      </c>
      <c r="I793" s="10" t="s">
        <v>49</v>
      </c>
      <c r="J793" s="10" t="s">
        <v>28</v>
      </c>
      <c r="K793" s="10" t="s">
        <v>77</v>
      </c>
      <c r="L793" s="10" t="s">
        <v>78</v>
      </c>
      <c r="M793" s="10" t="s">
        <v>51</v>
      </c>
      <c r="N793" s="9" t="s">
        <v>895</v>
      </c>
      <c r="O793" s="22">
        <v>0.81</v>
      </c>
      <c r="P793" s="10" t="s">
        <v>33</v>
      </c>
      <c r="Q793" s="10" t="s">
        <v>34</v>
      </c>
      <c r="R793" s="10" t="s">
        <v>255</v>
      </c>
      <c r="S793" s="10" t="s">
        <v>1925</v>
      </c>
      <c r="T793" s="25">
        <v>80122</v>
      </c>
      <c r="U793" s="11">
        <v>42129</v>
      </c>
      <c r="V793" s="25">
        <f>YEAR(Table1[[#This Row],[Order Date]])</f>
        <v>2015</v>
      </c>
      <c r="W793" s="25">
        <f>MONTH(Table1[[#This Row],[Order Date]])</f>
        <v>5</v>
      </c>
      <c r="X793" s="25">
        <f>DAY(Table1[[#This Row],[Order Date]])</f>
        <v>5</v>
      </c>
      <c r="Y793" s="11">
        <v>42130</v>
      </c>
      <c r="Z793" s="25">
        <f>DATEDIF(Table1[[#This Row],[Order Date]],Table1[[#This Row],[Ship Date]],"D")</f>
        <v>1</v>
      </c>
      <c r="AA793" s="25">
        <v>21.883400000000023</v>
      </c>
      <c r="AB793" s="10">
        <v>4</v>
      </c>
      <c r="AC793" s="12">
        <v>72.75</v>
      </c>
      <c r="AD793" s="10" t="str">
        <f>IF(Table1[[#This Row],[Profit]]&gt;0,"Profit","loss")</f>
        <v>Profit</v>
      </c>
      <c r="AE793" s="10" t="str">
        <f>_xlfn.CONCAT(Table1[[#This Row],[Customer Name]]," ",Table1[[#This Row],[Product Name]]," ",Table1[[#This Row],[Country]])</f>
        <v>Marianne Weiner Ennis Accessory39 United States</v>
      </c>
      <c r="AF793" s="10" t="str">
        <f>LEFT(Table1[[#This Row],[Product Name]],4)</f>
        <v>Acce</v>
      </c>
    </row>
    <row r="794" spans="1:32" ht="12.75" customHeight="1" x14ac:dyDescent="0.2">
      <c r="A794" s="18">
        <v>18555</v>
      </c>
      <c r="B794" s="25">
        <v>87765</v>
      </c>
      <c r="C794" s="10" t="s">
        <v>56</v>
      </c>
      <c r="D794" s="36">
        <v>0.06</v>
      </c>
      <c r="E794" s="28">
        <v>17.670000000000002</v>
      </c>
      <c r="F794" s="32">
        <v>8.99</v>
      </c>
      <c r="G794" s="25">
        <v>683</v>
      </c>
      <c r="H794" s="10" t="s">
        <v>806</v>
      </c>
      <c r="I794" s="10" t="s">
        <v>27</v>
      </c>
      <c r="J794" s="10" t="s">
        <v>58</v>
      </c>
      <c r="K794" s="10" t="s">
        <v>41</v>
      </c>
      <c r="L794" s="10" t="s">
        <v>50</v>
      </c>
      <c r="M794" s="10" t="s">
        <v>51</v>
      </c>
      <c r="N794" s="9" t="s">
        <v>807</v>
      </c>
      <c r="O794" s="22">
        <v>0.47</v>
      </c>
      <c r="P794" s="10" t="s">
        <v>33</v>
      </c>
      <c r="Q794" s="10" t="s">
        <v>61</v>
      </c>
      <c r="R794" s="10" t="s">
        <v>496</v>
      </c>
      <c r="S794" s="10" t="s">
        <v>808</v>
      </c>
      <c r="T794" s="25">
        <v>68046</v>
      </c>
      <c r="U794" s="11">
        <v>42101</v>
      </c>
      <c r="V794" s="25">
        <f>YEAR(Table1[[#This Row],[Order Date]])</f>
        <v>2015</v>
      </c>
      <c r="W794" s="25">
        <f>MONTH(Table1[[#This Row],[Order Date]])</f>
        <v>4</v>
      </c>
      <c r="X794" s="25">
        <f>DAY(Table1[[#This Row],[Order Date]])</f>
        <v>7</v>
      </c>
      <c r="Y794" s="11">
        <v>42102</v>
      </c>
      <c r="Z794" s="25">
        <f>DATEDIF(Table1[[#This Row],[Order Date]],Table1[[#This Row],[Ship Date]],"D")</f>
        <v>1</v>
      </c>
      <c r="AA794" s="25">
        <v>38.06</v>
      </c>
      <c r="AB794" s="10">
        <v>4</v>
      </c>
      <c r="AC794" s="12">
        <v>69.959999999999994</v>
      </c>
      <c r="AD794" s="10" t="str">
        <f>IF(Table1[[#This Row],[Profit]]&gt;0,"Profit","loss")</f>
        <v>Profit</v>
      </c>
      <c r="AE794" s="10" t="str">
        <f>_xlfn.CONCAT(Table1[[#This Row],[Customer Name]]," ",Table1[[#This Row],[Product Name]]," ",Table1[[#This Row],[Country]])</f>
        <v>Seth Merrill Executive Impressions 12" Wall Clock United States</v>
      </c>
      <c r="AF794" s="10" t="str">
        <f>LEFT(Table1[[#This Row],[Product Name]],4)</f>
        <v>Exec</v>
      </c>
    </row>
    <row r="795" spans="1:32" ht="12.75" customHeight="1" x14ac:dyDescent="0.2">
      <c r="A795" s="18">
        <v>22275</v>
      </c>
      <c r="B795" s="25">
        <v>87772</v>
      </c>
      <c r="C795" s="10" t="s">
        <v>106</v>
      </c>
      <c r="D795" s="36">
        <v>0.02</v>
      </c>
      <c r="E795" s="28">
        <v>419.19</v>
      </c>
      <c r="F795" s="32">
        <v>19.989999999999998</v>
      </c>
      <c r="G795" s="25">
        <v>2593</v>
      </c>
      <c r="H795" s="10" t="s">
        <v>2420</v>
      </c>
      <c r="I795" s="10" t="s">
        <v>49</v>
      </c>
      <c r="J795" s="10" t="s">
        <v>28</v>
      </c>
      <c r="K795" s="10" t="s">
        <v>29</v>
      </c>
      <c r="L795" s="10" t="s">
        <v>141</v>
      </c>
      <c r="M795" s="10" t="s">
        <v>59</v>
      </c>
      <c r="N795" s="9" t="s">
        <v>741</v>
      </c>
      <c r="O795" s="22">
        <v>0.57999999999999996</v>
      </c>
      <c r="P795" s="10" t="s">
        <v>33</v>
      </c>
      <c r="Q795" s="10" t="s">
        <v>136</v>
      </c>
      <c r="R795" s="10" t="s">
        <v>387</v>
      </c>
      <c r="S795" s="10" t="s">
        <v>2421</v>
      </c>
      <c r="T795" s="25">
        <v>30605</v>
      </c>
      <c r="U795" s="11">
        <v>42111</v>
      </c>
      <c r="V795" s="25">
        <f>YEAR(Table1[[#This Row],[Order Date]])</f>
        <v>2015</v>
      </c>
      <c r="W795" s="25">
        <f>MONTH(Table1[[#This Row],[Order Date]])</f>
        <v>4</v>
      </c>
      <c r="X795" s="25">
        <f>DAY(Table1[[#This Row],[Order Date]])</f>
        <v>17</v>
      </c>
      <c r="Y795" s="11">
        <v>42111</v>
      </c>
      <c r="Z795" s="25">
        <f>DATEDIF(Table1[[#This Row],[Order Date]],Table1[[#This Row],[Ship Date]],"D")</f>
        <v>0</v>
      </c>
      <c r="AA795" s="25">
        <v>-39.606000000000002</v>
      </c>
      <c r="AB795" s="10">
        <v>10</v>
      </c>
      <c r="AC795" s="12">
        <v>4354.55</v>
      </c>
      <c r="AD795" s="10" t="str">
        <f>IF(Table1[[#This Row],[Profit]]&gt;0,"Profit","loss")</f>
        <v>loss</v>
      </c>
      <c r="AE795" s="10" t="str">
        <f>_xlfn.CONCAT(Table1[[#This Row],[Customer Name]]," ",Table1[[#This Row],[Product Name]]," ",Table1[[#This Row],[Country]])</f>
        <v>Anne Schultz Smead Adjustable Mobile File Trolley with Lockable Top United States</v>
      </c>
      <c r="AF795" s="10" t="str">
        <f>LEFT(Table1[[#This Row],[Product Name]],4)</f>
        <v>Smea</v>
      </c>
    </row>
    <row r="796" spans="1:32" ht="12.75" customHeight="1" x14ac:dyDescent="0.2">
      <c r="A796" s="18">
        <v>23765</v>
      </c>
      <c r="B796" s="25">
        <v>87773</v>
      </c>
      <c r="C796" s="10" t="s">
        <v>106</v>
      </c>
      <c r="D796" s="36">
        <v>0.01</v>
      </c>
      <c r="E796" s="28">
        <v>85.99</v>
      </c>
      <c r="F796" s="32">
        <v>0.99</v>
      </c>
      <c r="G796" s="25">
        <v>2593</v>
      </c>
      <c r="H796" s="10" t="s">
        <v>2420</v>
      </c>
      <c r="I796" s="10" t="s">
        <v>49</v>
      </c>
      <c r="J796" s="10" t="s">
        <v>28</v>
      </c>
      <c r="K796" s="10" t="s">
        <v>77</v>
      </c>
      <c r="L796" s="10" t="s">
        <v>78</v>
      </c>
      <c r="M796" s="10" t="s">
        <v>31</v>
      </c>
      <c r="N796" s="9" t="s">
        <v>482</v>
      </c>
      <c r="O796" s="22">
        <v>0.85</v>
      </c>
      <c r="P796" s="10" t="s">
        <v>33</v>
      </c>
      <c r="Q796" s="10" t="s">
        <v>136</v>
      </c>
      <c r="R796" s="10" t="s">
        <v>387</v>
      </c>
      <c r="S796" s="10" t="s">
        <v>2421</v>
      </c>
      <c r="T796" s="25">
        <v>30605</v>
      </c>
      <c r="U796" s="11">
        <v>42075</v>
      </c>
      <c r="V796" s="25">
        <f>YEAR(Table1[[#This Row],[Order Date]])</f>
        <v>2015</v>
      </c>
      <c r="W796" s="25">
        <f>MONTH(Table1[[#This Row],[Order Date]])</f>
        <v>3</v>
      </c>
      <c r="X796" s="25">
        <f>DAY(Table1[[#This Row],[Order Date]])</f>
        <v>12</v>
      </c>
      <c r="Y796" s="11">
        <v>42080</v>
      </c>
      <c r="Z796" s="25">
        <f>DATEDIF(Table1[[#This Row],[Order Date]],Table1[[#This Row],[Ship Date]],"D")</f>
        <v>5</v>
      </c>
      <c r="AA796" s="25">
        <v>311.72999999999996</v>
      </c>
      <c r="AB796" s="10">
        <v>2</v>
      </c>
      <c r="AC796" s="12">
        <v>146.16999999999999</v>
      </c>
      <c r="AD796" s="10" t="str">
        <f>IF(Table1[[#This Row],[Profit]]&gt;0,"Profit","loss")</f>
        <v>Profit</v>
      </c>
      <c r="AE796" s="10" t="str">
        <f>_xlfn.CONCAT(Table1[[#This Row],[Customer Name]]," ",Table1[[#This Row],[Product Name]]," ",Table1[[#This Row],[Country]])</f>
        <v>Anne Schultz Accessory4 United States</v>
      </c>
      <c r="AF796" s="10" t="str">
        <f>LEFT(Table1[[#This Row],[Product Name]],4)</f>
        <v>Acce</v>
      </c>
    </row>
    <row r="797" spans="1:32" ht="12.75" customHeight="1" x14ac:dyDescent="0.2">
      <c r="A797" s="18">
        <v>25742</v>
      </c>
      <c r="B797" s="25">
        <v>87790</v>
      </c>
      <c r="C797" s="10" t="s">
        <v>25</v>
      </c>
      <c r="D797" s="36">
        <v>0.09</v>
      </c>
      <c r="E797" s="28">
        <v>6.48</v>
      </c>
      <c r="F797" s="32">
        <v>7.03</v>
      </c>
      <c r="G797" s="25">
        <v>2448</v>
      </c>
      <c r="H797" s="10" t="s">
        <v>2298</v>
      </c>
      <c r="I797" s="10" t="s">
        <v>49</v>
      </c>
      <c r="J797" s="10" t="s">
        <v>114</v>
      </c>
      <c r="K797" s="10" t="s">
        <v>29</v>
      </c>
      <c r="L797" s="10" t="s">
        <v>93</v>
      </c>
      <c r="M797" s="10" t="s">
        <v>59</v>
      </c>
      <c r="N797" s="9" t="s">
        <v>374</v>
      </c>
      <c r="O797" s="22">
        <v>0.37</v>
      </c>
      <c r="P797" s="10" t="s">
        <v>33</v>
      </c>
      <c r="Q797" s="10" t="s">
        <v>61</v>
      </c>
      <c r="R797" s="10" t="s">
        <v>62</v>
      </c>
      <c r="S797" s="10" t="s">
        <v>2299</v>
      </c>
      <c r="T797" s="25">
        <v>55410</v>
      </c>
      <c r="U797" s="11">
        <v>42184</v>
      </c>
      <c r="V797" s="25">
        <f>YEAR(Table1[[#This Row],[Order Date]])</f>
        <v>2015</v>
      </c>
      <c r="W797" s="25">
        <f>MONTH(Table1[[#This Row],[Order Date]])</f>
        <v>6</v>
      </c>
      <c r="X797" s="25">
        <f>DAY(Table1[[#This Row],[Order Date]])</f>
        <v>29</v>
      </c>
      <c r="Y797" s="11">
        <v>42186</v>
      </c>
      <c r="Z797" s="25">
        <f>DATEDIF(Table1[[#This Row],[Order Date]],Table1[[#This Row],[Ship Date]],"D")</f>
        <v>2</v>
      </c>
      <c r="AA797" s="25">
        <v>-126.208</v>
      </c>
      <c r="AB797" s="10">
        <v>16</v>
      </c>
      <c r="AC797" s="12">
        <v>96.96</v>
      </c>
      <c r="AD797" s="10" t="str">
        <f>IF(Table1[[#This Row],[Profit]]&gt;0,"Profit","loss")</f>
        <v>loss</v>
      </c>
      <c r="AE797" s="10" t="str">
        <f>_xlfn.CONCAT(Table1[[#This Row],[Customer Name]]," ",Table1[[#This Row],[Product Name]]," ",Table1[[#This Row],[Country]])</f>
        <v>Melanie Morrow Xerox 214 United States</v>
      </c>
      <c r="AF797" s="10" t="str">
        <f>LEFT(Table1[[#This Row],[Product Name]],4)</f>
        <v>Xero</v>
      </c>
    </row>
    <row r="798" spans="1:32" ht="12.75" customHeight="1" x14ac:dyDescent="0.2">
      <c r="A798" s="18">
        <v>23198</v>
      </c>
      <c r="B798" s="25">
        <v>87795</v>
      </c>
      <c r="C798" s="10" t="s">
        <v>106</v>
      </c>
      <c r="D798" s="36">
        <v>0.04</v>
      </c>
      <c r="E798" s="28">
        <v>33.89</v>
      </c>
      <c r="F798" s="32">
        <v>5.0999999999999996</v>
      </c>
      <c r="G798" s="25">
        <v>3303</v>
      </c>
      <c r="H798" s="10" t="s">
        <v>2943</v>
      </c>
      <c r="I798" s="10" t="s">
        <v>49</v>
      </c>
      <c r="J798" s="10" t="s">
        <v>40</v>
      </c>
      <c r="K798" s="10" t="s">
        <v>29</v>
      </c>
      <c r="L798" s="10" t="s">
        <v>141</v>
      </c>
      <c r="M798" s="10" t="s">
        <v>59</v>
      </c>
      <c r="N798" s="9" t="s">
        <v>2792</v>
      </c>
      <c r="O798" s="22">
        <v>0.6</v>
      </c>
      <c r="P798" s="10" t="s">
        <v>33</v>
      </c>
      <c r="Q798" s="10" t="s">
        <v>136</v>
      </c>
      <c r="R798" s="10" t="s">
        <v>362</v>
      </c>
      <c r="S798" s="10" t="s">
        <v>2944</v>
      </c>
      <c r="T798" s="25">
        <v>33461</v>
      </c>
      <c r="U798" s="11">
        <v>42011</v>
      </c>
      <c r="V798" s="25">
        <f>YEAR(Table1[[#This Row],[Order Date]])</f>
        <v>2015</v>
      </c>
      <c r="W798" s="25">
        <f>MONTH(Table1[[#This Row],[Order Date]])</f>
        <v>1</v>
      </c>
      <c r="X798" s="25">
        <f>DAY(Table1[[#This Row],[Order Date]])</f>
        <v>7</v>
      </c>
      <c r="Y798" s="11">
        <v>42016</v>
      </c>
      <c r="Z798" s="25">
        <f>DATEDIF(Table1[[#This Row],[Order Date]],Table1[[#This Row],[Ship Date]],"D")</f>
        <v>5</v>
      </c>
      <c r="AA798" s="25">
        <v>68.675999999999988</v>
      </c>
      <c r="AB798" s="10">
        <v>6</v>
      </c>
      <c r="AC798" s="12">
        <v>200.64</v>
      </c>
      <c r="AD798" s="10" t="str">
        <f>IF(Table1[[#This Row],[Profit]]&gt;0,"Profit","loss")</f>
        <v>Profit</v>
      </c>
      <c r="AE798" s="10" t="str">
        <f>_xlfn.CONCAT(Table1[[#This Row],[Customer Name]]," ",Table1[[#This Row],[Product Name]]," ",Table1[[#This Row],[Country]])</f>
        <v>Carole Creech File Shuttle II and Handi-File, Black United States</v>
      </c>
      <c r="AF798" s="10" t="str">
        <f>LEFT(Table1[[#This Row],[Product Name]],4)</f>
        <v>File</v>
      </c>
    </row>
    <row r="799" spans="1:32" ht="12.75" customHeight="1" x14ac:dyDescent="0.2">
      <c r="A799" s="18">
        <v>21570</v>
      </c>
      <c r="B799" s="25">
        <v>87804</v>
      </c>
      <c r="C799" s="10" t="s">
        <v>25</v>
      </c>
      <c r="D799" s="36">
        <v>0.03</v>
      </c>
      <c r="E799" s="28">
        <v>4.9800000000000004</v>
      </c>
      <c r="F799" s="32">
        <v>0.8</v>
      </c>
      <c r="G799" s="25">
        <v>406</v>
      </c>
      <c r="H799" s="10" t="s">
        <v>521</v>
      </c>
      <c r="I799" s="10" t="s">
        <v>49</v>
      </c>
      <c r="J799" s="10" t="s">
        <v>58</v>
      </c>
      <c r="K799" s="10" t="s">
        <v>29</v>
      </c>
      <c r="L799" s="10" t="s">
        <v>93</v>
      </c>
      <c r="M799" s="10" t="s">
        <v>31</v>
      </c>
      <c r="N799" s="9" t="s">
        <v>522</v>
      </c>
      <c r="O799" s="22">
        <v>0.36</v>
      </c>
      <c r="P799" s="10" t="s">
        <v>33</v>
      </c>
      <c r="Q799" s="10" t="s">
        <v>53</v>
      </c>
      <c r="R799" s="10" t="s">
        <v>54</v>
      </c>
      <c r="S799" s="10" t="s">
        <v>523</v>
      </c>
      <c r="T799" s="25">
        <v>8360</v>
      </c>
      <c r="U799" s="11">
        <v>42145</v>
      </c>
      <c r="V799" s="25">
        <f>YEAR(Table1[[#This Row],[Order Date]])</f>
        <v>2015</v>
      </c>
      <c r="W799" s="25">
        <f>MONTH(Table1[[#This Row],[Order Date]])</f>
        <v>5</v>
      </c>
      <c r="X799" s="25">
        <f>DAY(Table1[[#This Row],[Order Date]])</f>
        <v>21</v>
      </c>
      <c r="Y799" s="11">
        <v>42146</v>
      </c>
      <c r="Z799" s="25">
        <f>DATEDIF(Table1[[#This Row],[Order Date]],Table1[[#This Row],[Ship Date]],"D")</f>
        <v>1</v>
      </c>
      <c r="AA799" s="25">
        <v>50.2044</v>
      </c>
      <c r="AB799" s="10">
        <v>15</v>
      </c>
      <c r="AC799" s="12">
        <v>72.760000000000005</v>
      </c>
      <c r="AD799" s="10" t="str">
        <f>IF(Table1[[#This Row],[Profit]]&gt;0,"Profit","loss")</f>
        <v>Profit</v>
      </c>
      <c r="AE799" s="10" t="str">
        <f>_xlfn.CONCAT(Table1[[#This Row],[Customer Name]]," ",Table1[[#This Row],[Product Name]]," ",Table1[[#This Row],[Country]])</f>
        <v>June Frank Hammond Rediform S.O.S. Phone Message Books United States</v>
      </c>
      <c r="AF799" s="10" t="str">
        <f>LEFT(Table1[[#This Row],[Product Name]],4)</f>
        <v>Redi</v>
      </c>
    </row>
    <row r="800" spans="1:32" ht="12.75" customHeight="1" x14ac:dyDescent="0.2">
      <c r="A800" s="18">
        <v>19400</v>
      </c>
      <c r="B800" s="25">
        <v>87811</v>
      </c>
      <c r="C800" s="10" t="s">
        <v>106</v>
      </c>
      <c r="D800" s="36">
        <v>0.02</v>
      </c>
      <c r="E800" s="28">
        <v>500.98</v>
      </c>
      <c r="F800" s="32">
        <v>41.44</v>
      </c>
      <c r="G800" s="25">
        <v>693</v>
      </c>
      <c r="H800" s="10" t="s">
        <v>819</v>
      </c>
      <c r="I800" s="10" t="s">
        <v>39</v>
      </c>
      <c r="J800" s="10" t="s">
        <v>58</v>
      </c>
      <c r="K800" s="10" t="s">
        <v>41</v>
      </c>
      <c r="L800" s="10" t="s">
        <v>191</v>
      </c>
      <c r="M800" s="10" t="s">
        <v>121</v>
      </c>
      <c r="N800" s="9" t="s">
        <v>820</v>
      </c>
      <c r="O800" s="22">
        <v>0.66</v>
      </c>
      <c r="P800" s="10" t="s">
        <v>33</v>
      </c>
      <c r="Q800" s="10" t="s">
        <v>34</v>
      </c>
      <c r="R800" s="10" t="s">
        <v>255</v>
      </c>
      <c r="S800" s="10" t="s">
        <v>821</v>
      </c>
      <c r="T800" s="25">
        <v>80229</v>
      </c>
      <c r="U800" s="11">
        <v>42088</v>
      </c>
      <c r="V800" s="25">
        <f>YEAR(Table1[[#This Row],[Order Date]])</f>
        <v>2015</v>
      </c>
      <c r="W800" s="25">
        <f>MONTH(Table1[[#This Row],[Order Date]])</f>
        <v>3</v>
      </c>
      <c r="X800" s="25">
        <f>DAY(Table1[[#This Row],[Order Date]])</f>
        <v>25</v>
      </c>
      <c r="Y800" s="11">
        <v>42088</v>
      </c>
      <c r="Z800" s="25">
        <f>DATEDIF(Table1[[#This Row],[Order Date]],Table1[[#This Row],[Ship Date]],"D")</f>
        <v>0</v>
      </c>
      <c r="AA800" s="25">
        <v>2568.4628999999995</v>
      </c>
      <c r="AB800" s="10">
        <v>7</v>
      </c>
      <c r="AC800" s="12">
        <v>3722.41</v>
      </c>
      <c r="AD800" s="10" t="str">
        <f>IF(Table1[[#This Row],[Profit]]&gt;0,"Profit","loss")</f>
        <v>Profit</v>
      </c>
      <c r="AE800" s="10" t="str">
        <f>_xlfn.CONCAT(Table1[[#This Row],[Customer Name]]," ",Table1[[#This Row],[Product Name]]," ",Table1[[#This Row],[Country]])</f>
        <v>Richard McClure DMI Eclipse Executive Suite Bookcases United States</v>
      </c>
      <c r="AF800" s="10" t="str">
        <f>LEFT(Table1[[#This Row],[Product Name]],4)</f>
        <v xml:space="preserve">DMI </v>
      </c>
    </row>
    <row r="801" spans="1:32" ht="12.75" customHeight="1" x14ac:dyDescent="0.2">
      <c r="A801" s="18">
        <v>18736</v>
      </c>
      <c r="B801" s="25">
        <v>87812</v>
      </c>
      <c r="C801" s="10" t="s">
        <v>106</v>
      </c>
      <c r="D801" s="36">
        <v>0.09</v>
      </c>
      <c r="E801" s="28">
        <v>5.34</v>
      </c>
      <c r="F801" s="32">
        <v>2.99</v>
      </c>
      <c r="G801" s="25">
        <v>693</v>
      </c>
      <c r="H801" s="10" t="s">
        <v>819</v>
      </c>
      <c r="I801" s="10" t="s">
        <v>27</v>
      </c>
      <c r="J801" s="10" t="s">
        <v>58</v>
      </c>
      <c r="K801" s="10" t="s">
        <v>29</v>
      </c>
      <c r="L801" s="10" t="s">
        <v>109</v>
      </c>
      <c r="M801" s="10" t="s">
        <v>59</v>
      </c>
      <c r="N801" s="9" t="s">
        <v>822</v>
      </c>
      <c r="O801" s="22">
        <v>0.38</v>
      </c>
      <c r="P801" s="10" t="s">
        <v>33</v>
      </c>
      <c r="Q801" s="10" t="s">
        <v>34</v>
      </c>
      <c r="R801" s="10" t="s">
        <v>255</v>
      </c>
      <c r="S801" s="10" t="s">
        <v>821</v>
      </c>
      <c r="T801" s="25">
        <v>80229</v>
      </c>
      <c r="U801" s="11">
        <v>42071</v>
      </c>
      <c r="V801" s="25">
        <f>YEAR(Table1[[#This Row],[Order Date]])</f>
        <v>2015</v>
      </c>
      <c r="W801" s="25">
        <f>MONTH(Table1[[#This Row],[Order Date]])</f>
        <v>3</v>
      </c>
      <c r="X801" s="25">
        <f>DAY(Table1[[#This Row],[Order Date]])</f>
        <v>8</v>
      </c>
      <c r="Y801" s="11">
        <v>42078</v>
      </c>
      <c r="Z801" s="25">
        <f>DATEDIF(Table1[[#This Row],[Order Date]],Table1[[#This Row],[Ship Date]],"D")</f>
        <v>7</v>
      </c>
      <c r="AA801" s="25">
        <v>9.4860000000000007</v>
      </c>
      <c r="AB801" s="10">
        <v>17</v>
      </c>
      <c r="AC801" s="12">
        <v>95.1</v>
      </c>
      <c r="AD801" s="10" t="str">
        <f>IF(Table1[[#This Row],[Profit]]&gt;0,"Profit","loss")</f>
        <v>Profit</v>
      </c>
      <c r="AE801" s="10" t="str">
        <f>_xlfn.CONCAT(Table1[[#This Row],[Customer Name]]," ",Table1[[#This Row],[Product Name]]," ",Table1[[#This Row],[Country]])</f>
        <v>Richard McClure Wilson Jones 14 Line Acrylic Coated Pressboard Data Binders United States</v>
      </c>
      <c r="AF801" s="10" t="str">
        <f>LEFT(Table1[[#This Row],[Product Name]],4)</f>
        <v>Wils</v>
      </c>
    </row>
    <row r="802" spans="1:32" ht="12.75" customHeight="1" x14ac:dyDescent="0.2">
      <c r="A802" s="18">
        <v>18737</v>
      </c>
      <c r="B802" s="25">
        <v>87812</v>
      </c>
      <c r="C802" s="10" t="s">
        <v>106</v>
      </c>
      <c r="D802" s="36">
        <v>7.0000000000000007E-2</v>
      </c>
      <c r="E802" s="28">
        <v>140.97999999999999</v>
      </c>
      <c r="F802" s="32">
        <v>53.48</v>
      </c>
      <c r="G802" s="25">
        <v>693</v>
      </c>
      <c r="H802" s="10" t="s">
        <v>819</v>
      </c>
      <c r="I802" s="10" t="s">
        <v>39</v>
      </c>
      <c r="J802" s="10" t="s">
        <v>58</v>
      </c>
      <c r="K802" s="10" t="s">
        <v>41</v>
      </c>
      <c r="L802" s="10" t="s">
        <v>191</v>
      </c>
      <c r="M802" s="10" t="s">
        <v>121</v>
      </c>
      <c r="N802" s="9" t="s">
        <v>823</v>
      </c>
      <c r="O802" s="22">
        <v>0.65</v>
      </c>
      <c r="P802" s="10" t="s">
        <v>33</v>
      </c>
      <c r="Q802" s="10" t="s">
        <v>34</v>
      </c>
      <c r="R802" s="10" t="s">
        <v>255</v>
      </c>
      <c r="S802" s="10" t="s">
        <v>821</v>
      </c>
      <c r="T802" s="25">
        <v>80229</v>
      </c>
      <c r="U802" s="11">
        <v>42071</v>
      </c>
      <c r="V802" s="25">
        <f>YEAR(Table1[[#This Row],[Order Date]])</f>
        <v>2015</v>
      </c>
      <c r="W802" s="25">
        <f>MONTH(Table1[[#This Row],[Order Date]])</f>
        <v>3</v>
      </c>
      <c r="X802" s="25">
        <f>DAY(Table1[[#This Row],[Order Date]])</f>
        <v>8</v>
      </c>
      <c r="Y802" s="11">
        <v>42078</v>
      </c>
      <c r="Z802" s="25">
        <f>DATEDIF(Table1[[#This Row],[Order Date]],Table1[[#This Row],[Ship Date]],"D")</f>
        <v>7</v>
      </c>
      <c r="AA802" s="25">
        <v>-263.64999999999998</v>
      </c>
      <c r="AB802" s="10">
        <v>5</v>
      </c>
      <c r="AC802" s="12">
        <v>734.74</v>
      </c>
      <c r="AD802" s="10" t="str">
        <f>IF(Table1[[#This Row],[Profit]]&gt;0,"Profit","loss")</f>
        <v>loss</v>
      </c>
      <c r="AE802" s="10" t="str">
        <f>_xlfn.CONCAT(Table1[[#This Row],[Customer Name]]," ",Table1[[#This Row],[Product Name]]," ",Table1[[#This Row],[Country]])</f>
        <v>Richard McClure Bush Heritage Pine Collection 5-Shelf Bookcase, Albany Pine Finish, *Special Order United States</v>
      </c>
      <c r="AF802" s="10" t="str">
        <f>LEFT(Table1[[#This Row],[Product Name]],4)</f>
        <v>Bush</v>
      </c>
    </row>
    <row r="803" spans="1:32" ht="12.75" customHeight="1" x14ac:dyDescent="0.2">
      <c r="A803" s="18">
        <v>18738</v>
      </c>
      <c r="B803" s="25">
        <v>87812</v>
      </c>
      <c r="C803" s="10" t="s">
        <v>106</v>
      </c>
      <c r="D803" s="36">
        <v>0.06</v>
      </c>
      <c r="E803" s="28">
        <v>205.99</v>
      </c>
      <c r="F803" s="32">
        <v>5.26</v>
      </c>
      <c r="G803" s="25">
        <v>693</v>
      </c>
      <c r="H803" s="10" t="s">
        <v>819</v>
      </c>
      <c r="I803" s="10" t="s">
        <v>49</v>
      </c>
      <c r="J803" s="10" t="s">
        <v>58</v>
      </c>
      <c r="K803" s="10" t="s">
        <v>77</v>
      </c>
      <c r="L803" s="10" t="s">
        <v>78</v>
      </c>
      <c r="M803" s="10" t="s">
        <v>59</v>
      </c>
      <c r="N803" s="9" t="s">
        <v>824</v>
      </c>
      <c r="O803" s="22">
        <v>0.56000000000000005</v>
      </c>
      <c r="P803" s="10" t="s">
        <v>33</v>
      </c>
      <c r="Q803" s="10" t="s">
        <v>34</v>
      </c>
      <c r="R803" s="10" t="s">
        <v>255</v>
      </c>
      <c r="S803" s="10" t="s">
        <v>821</v>
      </c>
      <c r="T803" s="25">
        <v>80229</v>
      </c>
      <c r="U803" s="11">
        <v>42071</v>
      </c>
      <c r="V803" s="25">
        <f>YEAR(Table1[[#This Row],[Order Date]])</f>
        <v>2015</v>
      </c>
      <c r="W803" s="25">
        <f>MONTH(Table1[[#This Row],[Order Date]])</f>
        <v>3</v>
      </c>
      <c r="X803" s="25">
        <f>DAY(Table1[[#This Row],[Order Date]])</f>
        <v>8</v>
      </c>
      <c r="Y803" s="11">
        <v>42078</v>
      </c>
      <c r="Z803" s="25">
        <f>DATEDIF(Table1[[#This Row],[Order Date]],Table1[[#This Row],[Ship Date]],"D")</f>
        <v>7</v>
      </c>
      <c r="AA803" s="25">
        <v>890.18100000000004</v>
      </c>
      <c r="AB803" s="10">
        <v>11</v>
      </c>
      <c r="AC803" s="12">
        <v>1882.87</v>
      </c>
      <c r="AD803" s="10" t="str">
        <f>IF(Table1[[#This Row],[Profit]]&gt;0,"Profit","loss")</f>
        <v>Profit</v>
      </c>
      <c r="AE803" s="10" t="str">
        <f>_xlfn.CONCAT(Table1[[#This Row],[Customer Name]]," ",Table1[[#This Row],[Product Name]]," ",Table1[[#This Row],[Country]])</f>
        <v>Richard McClure i470 United States</v>
      </c>
      <c r="AF803" s="10" t="str">
        <f>LEFT(Table1[[#This Row],[Product Name]],4)</f>
        <v>i470</v>
      </c>
    </row>
    <row r="804" spans="1:32" ht="12.75" customHeight="1" x14ac:dyDescent="0.2">
      <c r="A804" s="18">
        <v>18810</v>
      </c>
      <c r="B804" s="25">
        <v>87813</v>
      </c>
      <c r="C804" s="10" t="s">
        <v>25</v>
      </c>
      <c r="D804" s="36">
        <v>0</v>
      </c>
      <c r="E804" s="28">
        <v>230.98</v>
      </c>
      <c r="F804" s="32">
        <v>23.78</v>
      </c>
      <c r="G804" s="25">
        <v>693</v>
      </c>
      <c r="H804" s="10" t="s">
        <v>819</v>
      </c>
      <c r="I804" s="10" t="s">
        <v>39</v>
      </c>
      <c r="J804" s="10" t="s">
        <v>58</v>
      </c>
      <c r="K804" s="10" t="s">
        <v>41</v>
      </c>
      <c r="L804" s="10" t="s">
        <v>152</v>
      </c>
      <c r="M804" s="10" t="s">
        <v>121</v>
      </c>
      <c r="N804" s="9" t="s">
        <v>825</v>
      </c>
      <c r="O804" s="22">
        <v>0.6</v>
      </c>
      <c r="P804" s="10" t="s">
        <v>33</v>
      </c>
      <c r="Q804" s="10" t="s">
        <v>34</v>
      </c>
      <c r="R804" s="10" t="s">
        <v>255</v>
      </c>
      <c r="S804" s="10" t="s">
        <v>821</v>
      </c>
      <c r="T804" s="25">
        <v>80229</v>
      </c>
      <c r="U804" s="11">
        <v>42129</v>
      </c>
      <c r="V804" s="25">
        <f>YEAR(Table1[[#This Row],[Order Date]])</f>
        <v>2015</v>
      </c>
      <c r="W804" s="25">
        <f>MONTH(Table1[[#This Row],[Order Date]])</f>
        <v>5</v>
      </c>
      <c r="X804" s="25">
        <f>DAY(Table1[[#This Row],[Order Date]])</f>
        <v>5</v>
      </c>
      <c r="Y804" s="11">
        <v>42131</v>
      </c>
      <c r="Z804" s="25">
        <f>DATEDIF(Table1[[#This Row],[Order Date]],Table1[[#This Row],[Ship Date]],"D")</f>
        <v>2</v>
      </c>
      <c r="AA804" s="25">
        <v>6095.8601999999992</v>
      </c>
      <c r="AB804" s="10">
        <v>36</v>
      </c>
      <c r="AC804" s="12">
        <v>8834.58</v>
      </c>
      <c r="AD804" s="10" t="str">
        <f>IF(Table1[[#This Row],[Profit]]&gt;0,"Profit","loss")</f>
        <v>Profit</v>
      </c>
      <c r="AE804" s="10" t="str">
        <f>_xlfn.CONCAT(Table1[[#This Row],[Customer Name]]," ",Table1[[#This Row],[Product Name]]," ",Table1[[#This Row],[Country]])</f>
        <v>Richard McClure Bush® Cubix Conference Tables, Fully Assembled United States</v>
      </c>
      <c r="AF804" s="10" t="str">
        <f>LEFT(Table1[[#This Row],[Product Name]],4)</f>
        <v>Bush</v>
      </c>
    </row>
    <row r="805" spans="1:32" ht="12.75" customHeight="1" x14ac:dyDescent="0.2">
      <c r="A805" s="18">
        <v>18394</v>
      </c>
      <c r="B805" s="25">
        <v>87823</v>
      </c>
      <c r="C805" s="10" t="s">
        <v>106</v>
      </c>
      <c r="D805" s="36">
        <v>0.06</v>
      </c>
      <c r="E805" s="28">
        <v>40.97</v>
      </c>
      <c r="F805" s="32">
        <v>1.99</v>
      </c>
      <c r="G805" s="25">
        <v>1614</v>
      </c>
      <c r="H805" s="10" t="s">
        <v>1618</v>
      </c>
      <c r="I805" s="10" t="s">
        <v>49</v>
      </c>
      <c r="J805" s="10" t="s">
        <v>114</v>
      </c>
      <c r="K805" s="10" t="s">
        <v>77</v>
      </c>
      <c r="L805" s="10" t="s">
        <v>180</v>
      </c>
      <c r="M805" s="10" t="s">
        <v>51</v>
      </c>
      <c r="N805" s="9" t="s">
        <v>1619</v>
      </c>
      <c r="O805" s="22">
        <v>0.42</v>
      </c>
      <c r="P805" s="10" t="s">
        <v>33</v>
      </c>
      <c r="Q805" s="10" t="s">
        <v>53</v>
      </c>
      <c r="R805" s="10" t="s">
        <v>193</v>
      </c>
      <c r="S805" s="10" t="s">
        <v>1620</v>
      </c>
      <c r="T805" s="25">
        <v>1748</v>
      </c>
      <c r="U805" s="11">
        <v>42102</v>
      </c>
      <c r="V805" s="25">
        <f>YEAR(Table1[[#This Row],[Order Date]])</f>
        <v>2015</v>
      </c>
      <c r="W805" s="25">
        <f>MONTH(Table1[[#This Row],[Order Date]])</f>
        <v>4</v>
      </c>
      <c r="X805" s="25">
        <f>DAY(Table1[[#This Row],[Order Date]])</f>
        <v>8</v>
      </c>
      <c r="Y805" s="11">
        <v>42106</v>
      </c>
      <c r="Z805" s="25">
        <f>DATEDIF(Table1[[#This Row],[Order Date]],Table1[[#This Row],[Ship Date]],"D")</f>
        <v>4</v>
      </c>
      <c r="AA805" s="25">
        <v>341.19809999999995</v>
      </c>
      <c r="AB805" s="10">
        <v>12</v>
      </c>
      <c r="AC805" s="12">
        <v>494.49</v>
      </c>
      <c r="AD805" s="10" t="str">
        <f>IF(Table1[[#This Row],[Profit]]&gt;0,"Profit","loss")</f>
        <v>Profit</v>
      </c>
      <c r="AE805" s="10" t="str">
        <f>_xlfn.CONCAT(Table1[[#This Row],[Customer Name]]," ",Table1[[#This Row],[Product Name]]," ",Table1[[#This Row],[Country]])</f>
        <v>Wayne Lutz TDK 4.7GB DVD-R Spindle, 15/Pack United States</v>
      </c>
      <c r="AF805" s="10" t="str">
        <f>LEFT(Table1[[#This Row],[Product Name]],4)</f>
        <v xml:space="preserve">TDK </v>
      </c>
    </row>
    <row r="806" spans="1:32" ht="12.75" customHeight="1" x14ac:dyDescent="0.2">
      <c r="A806" s="18">
        <v>22682</v>
      </c>
      <c r="B806" s="25">
        <v>87824</v>
      </c>
      <c r="C806" s="10" t="s">
        <v>25</v>
      </c>
      <c r="D806" s="36">
        <v>0.03</v>
      </c>
      <c r="E806" s="28">
        <v>2.16</v>
      </c>
      <c r="F806" s="32">
        <v>6.05</v>
      </c>
      <c r="G806" s="25">
        <v>1609</v>
      </c>
      <c r="H806" s="10" t="s">
        <v>1616</v>
      </c>
      <c r="I806" s="10" t="s">
        <v>49</v>
      </c>
      <c r="J806" s="10" t="s">
        <v>114</v>
      </c>
      <c r="K806" s="10" t="s">
        <v>29</v>
      </c>
      <c r="L806" s="10" t="s">
        <v>109</v>
      </c>
      <c r="M806" s="10" t="s">
        <v>59</v>
      </c>
      <c r="N806" s="9" t="s">
        <v>1536</v>
      </c>
      <c r="O806" s="22">
        <v>0.37</v>
      </c>
      <c r="P806" s="10" t="s">
        <v>33</v>
      </c>
      <c r="Q806" s="10" t="s">
        <v>34</v>
      </c>
      <c r="R806" s="10" t="s">
        <v>45</v>
      </c>
      <c r="S806" s="10" t="s">
        <v>1617</v>
      </c>
      <c r="T806" s="25">
        <v>95823</v>
      </c>
      <c r="U806" s="11">
        <v>42135</v>
      </c>
      <c r="V806" s="25">
        <f>YEAR(Table1[[#This Row],[Order Date]])</f>
        <v>2015</v>
      </c>
      <c r="W806" s="25">
        <f>MONTH(Table1[[#This Row],[Order Date]])</f>
        <v>5</v>
      </c>
      <c r="X806" s="25">
        <f>DAY(Table1[[#This Row],[Order Date]])</f>
        <v>11</v>
      </c>
      <c r="Y806" s="11">
        <v>42136</v>
      </c>
      <c r="Z806" s="25">
        <f>DATEDIF(Table1[[#This Row],[Order Date]],Table1[[#This Row],[Ship Date]],"D")</f>
        <v>1</v>
      </c>
      <c r="AA806" s="25">
        <v>-90.585499999999996</v>
      </c>
      <c r="AB806" s="10">
        <v>7</v>
      </c>
      <c r="AC806" s="12">
        <v>17.309999999999999</v>
      </c>
      <c r="AD806" s="10" t="str">
        <f>IF(Table1[[#This Row],[Profit]]&gt;0,"Profit","loss")</f>
        <v>loss</v>
      </c>
      <c r="AE806" s="10" t="str">
        <f>_xlfn.CONCAT(Table1[[#This Row],[Customer Name]]," ",Table1[[#This Row],[Product Name]]," ",Table1[[#This Row],[Country]])</f>
        <v>Jerry Ennis Peel &amp; Stick Add-On Corner Pockets United States</v>
      </c>
      <c r="AF806" s="10" t="str">
        <f>LEFT(Table1[[#This Row],[Product Name]],4)</f>
        <v>Peel</v>
      </c>
    </row>
    <row r="807" spans="1:32" ht="12.75" customHeight="1" x14ac:dyDescent="0.2">
      <c r="A807" s="18">
        <v>22683</v>
      </c>
      <c r="B807" s="25">
        <v>87824</v>
      </c>
      <c r="C807" s="10" t="s">
        <v>25</v>
      </c>
      <c r="D807" s="36">
        <v>0.03</v>
      </c>
      <c r="E807" s="28">
        <v>9.7100000000000009</v>
      </c>
      <c r="F807" s="32">
        <v>9.4499999999999993</v>
      </c>
      <c r="G807" s="25">
        <v>1609</v>
      </c>
      <c r="H807" s="10" t="s">
        <v>1616</v>
      </c>
      <c r="I807" s="10" t="s">
        <v>49</v>
      </c>
      <c r="J807" s="10" t="s">
        <v>114</v>
      </c>
      <c r="K807" s="10" t="s">
        <v>29</v>
      </c>
      <c r="L807" s="10" t="s">
        <v>141</v>
      </c>
      <c r="M807" s="10" t="s">
        <v>59</v>
      </c>
      <c r="N807" s="9" t="s">
        <v>510</v>
      </c>
      <c r="O807" s="22">
        <v>0.6</v>
      </c>
      <c r="P807" s="10" t="s">
        <v>33</v>
      </c>
      <c r="Q807" s="10" t="s">
        <v>34</v>
      </c>
      <c r="R807" s="10" t="s">
        <v>45</v>
      </c>
      <c r="S807" s="10" t="s">
        <v>1617</v>
      </c>
      <c r="T807" s="25">
        <v>95823</v>
      </c>
      <c r="U807" s="11">
        <v>42135</v>
      </c>
      <c r="V807" s="25">
        <f>YEAR(Table1[[#This Row],[Order Date]])</f>
        <v>2015</v>
      </c>
      <c r="W807" s="25">
        <f>MONTH(Table1[[#This Row],[Order Date]])</f>
        <v>5</v>
      </c>
      <c r="X807" s="25">
        <f>DAY(Table1[[#This Row],[Order Date]])</f>
        <v>11</v>
      </c>
      <c r="Y807" s="11">
        <v>42135</v>
      </c>
      <c r="Z807" s="25">
        <f>DATEDIF(Table1[[#This Row],[Order Date]],Table1[[#This Row],[Ship Date]],"D")</f>
        <v>0</v>
      </c>
      <c r="AA807" s="25">
        <v>-36.9</v>
      </c>
      <c r="AB807" s="10">
        <v>2</v>
      </c>
      <c r="AC807" s="12">
        <v>23.56</v>
      </c>
      <c r="AD807" s="10" t="str">
        <f>IF(Table1[[#This Row],[Profit]]&gt;0,"Profit","loss")</f>
        <v>loss</v>
      </c>
      <c r="AE807" s="10" t="str">
        <f>_xlfn.CONCAT(Table1[[#This Row],[Customer Name]]," ",Table1[[#This Row],[Product Name]]," ",Table1[[#This Row],[Country]])</f>
        <v>Jerry Ennis Filing/Storage Totes and Swivel Casters United States</v>
      </c>
      <c r="AF807" s="10" t="str">
        <f>LEFT(Table1[[#This Row],[Product Name]],4)</f>
        <v>Fili</v>
      </c>
    </row>
    <row r="808" spans="1:32" ht="12.75" customHeight="1" x14ac:dyDescent="0.2">
      <c r="A808" s="18">
        <v>19294</v>
      </c>
      <c r="B808" s="25">
        <v>87830</v>
      </c>
      <c r="C808" s="10" t="s">
        <v>25</v>
      </c>
      <c r="D808" s="36">
        <v>0.04</v>
      </c>
      <c r="E808" s="28">
        <v>10.4</v>
      </c>
      <c r="F808" s="32">
        <v>5.4</v>
      </c>
      <c r="G808" s="25">
        <v>2668</v>
      </c>
      <c r="H808" s="10" t="s">
        <v>2472</v>
      </c>
      <c r="I808" s="10" t="s">
        <v>49</v>
      </c>
      <c r="J808" s="10" t="s">
        <v>28</v>
      </c>
      <c r="K808" s="10" t="s">
        <v>41</v>
      </c>
      <c r="L808" s="10" t="s">
        <v>50</v>
      </c>
      <c r="M808" s="10" t="s">
        <v>51</v>
      </c>
      <c r="N808" s="9" t="s">
        <v>2473</v>
      </c>
      <c r="O808" s="22">
        <v>0.51</v>
      </c>
      <c r="P808" s="10" t="s">
        <v>33</v>
      </c>
      <c r="Q808" s="10" t="s">
        <v>61</v>
      </c>
      <c r="R808" s="10" t="s">
        <v>2193</v>
      </c>
      <c r="S808" s="10" t="s">
        <v>2474</v>
      </c>
      <c r="T808" s="25">
        <v>57701</v>
      </c>
      <c r="U808" s="11">
        <v>42091</v>
      </c>
      <c r="V808" s="25">
        <f>YEAR(Table1[[#This Row],[Order Date]])</f>
        <v>2015</v>
      </c>
      <c r="W808" s="25">
        <f>MONTH(Table1[[#This Row],[Order Date]])</f>
        <v>3</v>
      </c>
      <c r="X808" s="25">
        <f>DAY(Table1[[#This Row],[Order Date]])</f>
        <v>28</v>
      </c>
      <c r="Y808" s="11">
        <v>42092</v>
      </c>
      <c r="Z808" s="25">
        <f>DATEDIF(Table1[[#This Row],[Order Date]],Table1[[#This Row],[Ship Date]],"D")</f>
        <v>1</v>
      </c>
      <c r="AA808" s="25">
        <v>29.98</v>
      </c>
      <c r="AB808" s="10">
        <v>12</v>
      </c>
      <c r="AC808" s="12">
        <v>130.74</v>
      </c>
      <c r="AD808" s="10" t="str">
        <f>IF(Table1[[#This Row],[Profit]]&gt;0,"Profit","loss")</f>
        <v>Profit</v>
      </c>
      <c r="AE808" s="10" t="str">
        <f>_xlfn.CONCAT(Table1[[#This Row],[Customer Name]]," ",Table1[[#This Row],[Product Name]]," ",Table1[[#This Row],[Country]])</f>
        <v>Carlos Hanson Executive Impressions 8-1/2" Career Panel/Partition Cubicle Clock United States</v>
      </c>
      <c r="AF808" s="10" t="str">
        <f>LEFT(Table1[[#This Row],[Product Name]],4)</f>
        <v>Exec</v>
      </c>
    </row>
    <row r="809" spans="1:32" ht="12.75" customHeight="1" x14ac:dyDescent="0.2">
      <c r="A809" s="18">
        <v>19295</v>
      </c>
      <c r="B809" s="25">
        <v>87830</v>
      </c>
      <c r="C809" s="10" t="s">
        <v>25</v>
      </c>
      <c r="D809" s="36">
        <v>0.08</v>
      </c>
      <c r="E809" s="28">
        <v>4.28</v>
      </c>
      <c r="F809" s="32">
        <v>4.79</v>
      </c>
      <c r="G809" s="25">
        <v>2668</v>
      </c>
      <c r="H809" s="10" t="s">
        <v>2472</v>
      </c>
      <c r="I809" s="10" t="s">
        <v>49</v>
      </c>
      <c r="J809" s="10" t="s">
        <v>28</v>
      </c>
      <c r="K809" s="10" t="s">
        <v>29</v>
      </c>
      <c r="L809" s="10" t="s">
        <v>93</v>
      </c>
      <c r="M809" s="10" t="s">
        <v>59</v>
      </c>
      <c r="N809" s="9" t="s">
        <v>2475</v>
      </c>
      <c r="O809" s="22">
        <v>0.4</v>
      </c>
      <c r="P809" s="10" t="s">
        <v>33</v>
      </c>
      <c r="Q809" s="10" t="s">
        <v>61</v>
      </c>
      <c r="R809" s="10" t="s">
        <v>2193</v>
      </c>
      <c r="S809" s="10" t="s">
        <v>2474</v>
      </c>
      <c r="T809" s="25">
        <v>57701</v>
      </c>
      <c r="U809" s="11">
        <v>42091</v>
      </c>
      <c r="V809" s="25">
        <f>YEAR(Table1[[#This Row],[Order Date]])</f>
        <v>2015</v>
      </c>
      <c r="W809" s="25">
        <f>MONTH(Table1[[#This Row],[Order Date]])</f>
        <v>3</v>
      </c>
      <c r="X809" s="25">
        <f>DAY(Table1[[#This Row],[Order Date]])</f>
        <v>28</v>
      </c>
      <c r="Y809" s="11">
        <v>42093</v>
      </c>
      <c r="Z809" s="25">
        <f>DATEDIF(Table1[[#This Row],[Order Date]],Table1[[#This Row],[Ship Date]],"D")</f>
        <v>2</v>
      </c>
      <c r="AA809" s="25">
        <v>-121.2</v>
      </c>
      <c r="AB809" s="10">
        <v>12</v>
      </c>
      <c r="AC809" s="12">
        <v>49.87</v>
      </c>
      <c r="AD809" s="10" t="str">
        <f>IF(Table1[[#This Row],[Profit]]&gt;0,"Profit","loss")</f>
        <v>loss</v>
      </c>
      <c r="AE809" s="10" t="str">
        <f>_xlfn.CONCAT(Table1[[#This Row],[Customer Name]]," ",Table1[[#This Row],[Product Name]]," ",Table1[[#This Row],[Country]])</f>
        <v>Carlos Hanson Xerox 1962 United States</v>
      </c>
      <c r="AF809" s="10" t="str">
        <f>LEFT(Table1[[#This Row],[Product Name]],4)</f>
        <v>Xero</v>
      </c>
    </row>
    <row r="810" spans="1:32" ht="12.75" customHeight="1" x14ac:dyDescent="0.2">
      <c r="A810" s="18">
        <v>18400</v>
      </c>
      <c r="B810" s="25">
        <v>87831</v>
      </c>
      <c r="C810" s="10" t="s">
        <v>25</v>
      </c>
      <c r="D810" s="36">
        <v>0.04</v>
      </c>
      <c r="E810" s="28">
        <v>90.24</v>
      </c>
      <c r="F810" s="32">
        <v>0.99</v>
      </c>
      <c r="G810" s="25">
        <v>2667</v>
      </c>
      <c r="H810" s="10" t="s">
        <v>2470</v>
      </c>
      <c r="I810" s="10" t="s">
        <v>49</v>
      </c>
      <c r="J810" s="10" t="s">
        <v>40</v>
      </c>
      <c r="K810" s="10" t="s">
        <v>29</v>
      </c>
      <c r="L810" s="10" t="s">
        <v>257</v>
      </c>
      <c r="M810" s="10" t="s">
        <v>59</v>
      </c>
      <c r="N810" s="9" t="s">
        <v>2471</v>
      </c>
      <c r="O810" s="22">
        <v>0.56000000000000005</v>
      </c>
      <c r="P810" s="10" t="s">
        <v>33</v>
      </c>
      <c r="Q810" s="10" t="s">
        <v>53</v>
      </c>
      <c r="R810" s="10" t="s">
        <v>154</v>
      </c>
      <c r="S810" s="10" t="s">
        <v>99</v>
      </c>
      <c r="T810" s="25">
        <v>44107</v>
      </c>
      <c r="U810" s="11">
        <v>42096</v>
      </c>
      <c r="V810" s="25">
        <f>YEAR(Table1[[#This Row],[Order Date]])</f>
        <v>2015</v>
      </c>
      <c r="W810" s="25">
        <f>MONTH(Table1[[#This Row],[Order Date]])</f>
        <v>4</v>
      </c>
      <c r="X810" s="25">
        <f>DAY(Table1[[#This Row],[Order Date]])</f>
        <v>2</v>
      </c>
      <c r="Y810" s="11">
        <v>42098</v>
      </c>
      <c r="Z810" s="25">
        <f>DATEDIF(Table1[[#This Row],[Order Date]],Table1[[#This Row],[Ship Date]],"D")</f>
        <v>2</v>
      </c>
      <c r="AA810" s="25">
        <v>246.2748</v>
      </c>
      <c r="AB810" s="10">
        <v>4</v>
      </c>
      <c r="AC810" s="12">
        <v>356.92</v>
      </c>
      <c r="AD810" s="10" t="str">
        <f>IF(Table1[[#This Row],[Profit]]&gt;0,"Profit","loss")</f>
        <v>Profit</v>
      </c>
      <c r="AE810" s="10" t="str">
        <f>_xlfn.CONCAT(Table1[[#This Row],[Customer Name]]," ",Table1[[#This Row],[Product Name]]," ",Table1[[#This Row],[Country]])</f>
        <v>Pat Baker Kensington 6 Outlet MasterPiece® HOMEOFFICE Power Control Center United States</v>
      </c>
      <c r="AF810" s="10" t="str">
        <f>LEFT(Table1[[#This Row],[Product Name]],4)</f>
        <v>Kens</v>
      </c>
    </row>
    <row r="811" spans="1:32" ht="12.75" customHeight="1" x14ac:dyDescent="0.2">
      <c r="A811" s="18">
        <v>18401</v>
      </c>
      <c r="B811" s="25">
        <v>87831</v>
      </c>
      <c r="C811" s="10" t="s">
        <v>25</v>
      </c>
      <c r="D811" s="36">
        <v>0.09</v>
      </c>
      <c r="E811" s="28">
        <v>47.9</v>
      </c>
      <c r="F811" s="32">
        <v>5.86</v>
      </c>
      <c r="G811" s="25">
        <v>2667</v>
      </c>
      <c r="H811" s="10" t="s">
        <v>2470</v>
      </c>
      <c r="I811" s="10" t="s">
        <v>27</v>
      </c>
      <c r="J811" s="10" t="s">
        <v>40</v>
      </c>
      <c r="K811" s="10" t="s">
        <v>29</v>
      </c>
      <c r="L811" s="10" t="s">
        <v>93</v>
      </c>
      <c r="M811" s="10" t="s">
        <v>59</v>
      </c>
      <c r="N811" s="9" t="s">
        <v>1937</v>
      </c>
      <c r="O811" s="22">
        <v>0.37</v>
      </c>
      <c r="P811" s="10" t="s">
        <v>33</v>
      </c>
      <c r="Q811" s="10" t="s">
        <v>53</v>
      </c>
      <c r="R811" s="10" t="s">
        <v>154</v>
      </c>
      <c r="S811" s="10" t="s">
        <v>99</v>
      </c>
      <c r="T811" s="25">
        <v>44107</v>
      </c>
      <c r="U811" s="11">
        <v>42096</v>
      </c>
      <c r="V811" s="25">
        <f>YEAR(Table1[[#This Row],[Order Date]])</f>
        <v>2015</v>
      </c>
      <c r="W811" s="25">
        <f>MONTH(Table1[[#This Row],[Order Date]])</f>
        <v>4</v>
      </c>
      <c r="X811" s="25">
        <f>DAY(Table1[[#This Row],[Order Date]])</f>
        <v>2</v>
      </c>
      <c r="Y811" s="11">
        <v>42098</v>
      </c>
      <c r="Z811" s="25">
        <f>DATEDIF(Table1[[#This Row],[Order Date]],Table1[[#This Row],[Ship Date]],"D")</f>
        <v>2</v>
      </c>
      <c r="AA811" s="25">
        <v>93.950399999999988</v>
      </c>
      <c r="AB811" s="10">
        <v>3</v>
      </c>
      <c r="AC811" s="12">
        <v>136.16</v>
      </c>
      <c r="AD811" s="10" t="str">
        <f>IF(Table1[[#This Row],[Profit]]&gt;0,"Profit","loss")</f>
        <v>Profit</v>
      </c>
      <c r="AE811" s="10" t="str">
        <f>_xlfn.CONCAT(Table1[[#This Row],[Customer Name]]," ",Table1[[#This Row],[Product Name]]," ",Table1[[#This Row],[Country]])</f>
        <v>Pat Baker Xerox 1938 United States</v>
      </c>
      <c r="AF811" s="10" t="str">
        <f>LEFT(Table1[[#This Row],[Product Name]],4)</f>
        <v>Xero</v>
      </c>
    </row>
    <row r="812" spans="1:32" ht="12.75" customHeight="1" x14ac:dyDescent="0.2">
      <c r="A812" s="18">
        <v>18870</v>
      </c>
      <c r="B812" s="25">
        <v>87832</v>
      </c>
      <c r="C812" s="10" t="s">
        <v>37</v>
      </c>
      <c r="D812" s="36">
        <v>0.06</v>
      </c>
      <c r="E812" s="28">
        <v>3.93</v>
      </c>
      <c r="F812" s="32">
        <v>0.99</v>
      </c>
      <c r="G812" s="25">
        <v>2668</v>
      </c>
      <c r="H812" s="10" t="s">
        <v>2472</v>
      </c>
      <c r="I812" s="10" t="s">
        <v>49</v>
      </c>
      <c r="J812" s="10" t="s">
        <v>40</v>
      </c>
      <c r="K812" s="10" t="s">
        <v>29</v>
      </c>
      <c r="L812" s="10" t="s">
        <v>66</v>
      </c>
      <c r="M812" s="10" t="s">
        <v>31</v>
      </c>
      <c r="N812" s="9" t="s">
        <v>2476</v>
      </c>
      <c r="O812" s="22">
        <v>0.39</v>
      </c>
      <c r="P812" s="10" t="s">
        <v>33</v>
      </c>
      <c r="Q812" s="10" t="s">
        <v>61</v>
      </c>
      <c r="R812" s="10" t="s">
        <v>2193</v>
      </c>
      <c r="S812" s="10" t="s">
        <v>2474</v>
      </c>
      <c r="T812" s="25">
        <v>57701</v>
      </c>
      <c r="U812" s="11">
        <v>42115</v>
      </c>
      <c r="V812" s="25">
        <f>YEAR(Table1[[#This Row],[Order Date]])</f>
        <v>2015</v>
      </c>
      <c r="W812" s="25">
        <f>MONTH(Table1[[#This Row],[Order Date]])</f>
        <v>4</v>
      </c>
      <c r="X812" s="25">
        <f>DAY(Table1[[#This Row],[Order Date]])</f>
        <v>21</v>
      </c>
      <c r="Y812" s="11">
        <v>42117</v>
      </c>
      <c r="Z812" s="25">
        <f>DATEDIF(Table1[[#This Row],[Order Date]],Table1[[#This Row],[Ship Date]],"D")</f>
        <v>2</v>
      </c>
      <c r="AA812" s="25">
        <v>10.782400000000001</v>
      </c>
      <c r="AB812" s="10">
        <v>6</v>
      </c>
      <c r="AC812" s="12">
        <v>24.18</v>
      </c>
      <c r="AD812" s="10" t="str">
        <f>IF(Table1[[#This Row],[Profit]]&gt;0,"Profit","loss")</f>
        <v>Profit</v>
      </c>
      <c r="AE812" s="10" t="str">
        <f>_xlfn.CONCAT(Table1[[#This Row],[Customer Name]]," ",Table1[[#This Row],[Product Name]]," ",Table1[[#This Row],[Country]])</f>
        <v>Carlos Hanson Staples Vinyl Coated Paper Clips United States</v>
      </c>
      <c r="AF812" s="10" t="str">
        <f>LEFT(Table1[[#This Row],[Product Name]],4)</f>
        <v>Stap</v>
      </c>
    </row>
    <row r="813" spans="1:32" ht="12.75" customHeight="1" x14ac:dyDescent="0.2">
      <c r="A813" s="18">
        <v>18404</v>
      </c>
      <c r="B813" s="25">
        <v>87846</v>
      </c>
      <c r="C813" s="10" t="s">
        <v>47</v>
      </c>
      <c r="D813" s="36">
        <v>0.06</v>
      </c>
      <c r="E813" s="28">
        <v>55.94</v>
      </c>
      <c r="F813" s="32">
        <v>4</v>
      </c>
      <c r="G813" s="25">
        <v>1041</v>
      </c>
      <c r="H813" s="10" t="s">
        <v>1155</v>
      </c>
      <c r="I813" s="10" t="s">
        <v>49</v>
      </c>
      <c r="J813" s="10" t="s">
        <v>58</v>
      </c>
      <c r="K813" s="10" t="s">
        <v>77</v>
      </c>
      <c r="L813" s="10" t="s">
        <v>180</v>
      </c>
      <c r="M813" s="10" t="s">
        <v>59</v>
      </c>
      <c r="N813" s="9" t="s">
        <v>1156</v>
      </c>
      <c r="O813" s="22">
        <v>0.74</v>
      </c>
      <c r="P813" s="10" t="s">
        <v>33</v>
      </c>
      <c r="Q813" s="10" t="s">
        <v>34</v>
      </c>
      <c r="R813" s="10" t="s">
        <v>45</v>
      </c>
      <c r="S813" s="10" t="s">
        <v>1157</v>
      </c>
      <c r="T813" s="25">
        <v>95695</v>
      </c>
      <c r="U813" s="11">
        <v>42111</v>
      </c>
      <c r="V813" s="25">
        <f>YEAR(Table1[[#This Row],[Order Date]])</f>
        <v>2015</v>
      </c>
      <c r="W813" s="25">
        <f>MONTH(Table1[[#This Row],[Order Date]])</f>
        <v>4</v>
      </c>
      <c r="X813" s="25">
        <f>DAY(Table1[[#This Row],[Order Date]])</f>
        <v>17</v>
      </c>
      <c r="Y813" s="11">
        <v>42112</v>
      </c>
      <c r="Z813" s="25">
        <f>DATEDIF(Table1[[#This Row],[Order Date]],Table1[[#This Row],[Ship Date]],"D")</f>
        <v>1</v>
      </c>
      <c r="AA813" s="25">
        <v>-13.77</v>
      </c>
      <c r="AB813" s="10">
        <v>6</v>
      </c>
      <c r="AC813" s="12">
        <v>322.77</v>
      </c>
      <c r="AD813" s="10" t="str">
        <f>IF(Table1[[#This Row],[Profit]]&gt;0,"Profit","loss")</f>
        <v>loss</v>
      </c>
      <c r="AE813" s="10" t="str">
        <f>_xlfn.CONCAT(Table1[[#This Row],[Customer Name]]," ",Table1[[#This Row],[Product Name]]," ",Table1[[#This Row],[Country]])</f>
        <v>Mildred Chase Fellowes Smart Design 104-Key Enhanced Keyboard, PS/2 Adapter, Platinum United States</v>
      </c>
      <c r="AF813" s="10" t="str">
        <f>LEFT(Table1[[#This Row],[Product Name]],4)</f>
        <v>Fell</v>
      </c>
    </row>
    <row r="814" spans="1:32" ht="12.75" customHeight="1" x14ac:dyDescent="0.2">
      <c r="A814" s="18">
        <v>18405</v>
      </c>
      <c r="B814" s="25">
        <v>87846</v>
      </c>
      <c r="C814" s="10" t="s">
        <v>47</v>
      </c>
      <c r="D814" s="36">
        <v>7.0000000000000007E-2</v>
      </c>
      <c r="E814" s="28">
        <v>6.3</v>
      </c>
      <c r="F814" s="32">
        <v>0.5</v>
      </c>
      <c r="G814" s="25">
        <v>1041</v>
      </c>
      <c r="H814" s="10" t="s">
        <v>1155</v>
      </c>
      <c r="I814" s="10" t="s">
        <v>49</v>
      </c>
      <c r="J814" s="10" t="s">
        <v>58</v>
      </c>
      <c r="K814" s="10" t="s">
        <v>29</v>
      </c>
      <c r="L814" s="10" t="s">
        <v>134</v>
      </c>
      <c r="M814" s="10" t="s">
        <v>59</v>
      </c>
      <c r="N814" s="9" t="s">
        <v>1158</v>
      </c>
      <c r="O814" s="22">
        <v>0.39</v>
      </c>
      <c r="P814" s="10" t="s">
        <v>33</v>
      </c>
      <c r="Q814" s="10" t="s">
        <v>34</v>
      </c>
      <c r="R814" s="10" t="s">
        <v>45</v>
      </c>
      <c r="S814" s="10" t="s">
        <v>1157</v>
      </c>
      <c r="T814" s="25">
        <v>95695</v>
      </c>
      <c r="U814" s="11">
        <v>42111</v>
      </c>
      <c r="V814" s="25">
        <f>YEAR(Table1[[#This Row],[Order Date]])</f>
        <v>2015</v>
      </c>
      <c r="W814" s="25">
        <f>MONTH(Table1[[#This Row],[Order Date]])</f>
        <v>4</v>
      </c>
      <c r="X814" s="25">
        <f>DAY(Table1[[#This Row],[Order Date]])</f>
        <v>17</v>
      </c>
      <c r="Y814" s="11">
        <v>42111</v>
      </c>
      <c r="Z814" s="25">
        <f>DATEDIF(Table1[[#This Row],[Order Date]],Table1[[#This Row],[Ship Date]],"D")</f>
        <v>0</v>
      </c>
      <c r="AA814" s="25">
        <v>44.912100000000002</v>
      </c>
      <c r="AB814" s="10">
        <v>11</v>
      </c>
      <c r="AC814" s="12">
        <v>65.09</v>
      </c>
      <c r="AD814" s="10" t="str">
        <f>IF(Table1[[#This Row],[Profit]]&gt;0,"Profit","loss")</f>
        <v>Profit</v>
      </c>
      <c r="AE814" s="10" t="str">
        <f>_xlfn.CONCAT(Table1[[#This Row],[Customer Name]]," ",Table1[[#This Row],[Product Name]]," ",Table1[[#This Row],[Country]])</f>
        <v>Mildred Chase Avery 48 United States</v>
      </c>
      <c r="AF814" s="10" t="str">
        <f>LEFT(Table1[[#This Row],[Product Name]],4)</f>
        <v>Aver</v>
      </c>
    </row>
    <row r="815" spans="1:32" ht="12.75" customHeight="1" x14ac:dyDescent="0.2">
      <c r="A815" s="18">
        <v>20937</v>
      </c>
      <c r="B815" s="25">
        <v>87847</v>
      </c>
      <c r="C815" s="10" t="s">
        <v>47</v>
      </c>
      <c r="D815" s="36">
        <v>0</v>
      </c>
      <c r="E815" s="28">
        <v>14.42</v>
      </c>
      <c r="F815" s="32">
        <v>6.75</v>
      </c>
      <c r="G815" s="25">
        <v>1042</v>
      </c>
      <c r="H815" s="10" t="s">
        <v>1159</v>
      </c>
      <c r="I815" s="10" t="s">
        <v>27</v>
      </c>
      <c r="J815" s="10" t="s">
        <v>58</v>
      </c>
      <c r="K815" s="10" t="s">
        <v>29</v>
      </c>
      <c r="L815" s="10" t="s">
        <v>257</v>
      </c>
      <c r="M815" s="10" t="s">
        <v>86</v>
      </c>
      <c r="N815" s="9" t="s">
        <v>571</v>
      </c>
      <c r="O815" s="22">
        <v>0.52</v>
      </c>
      <c r="P815" s="10" t="s">
        <v>33</v>
      </c>
      <c r="Q815" s="10" t="s">
        <v>34</v>
      </c>
      <c r="R815" s="10" t="s">
        <v>45</v>
      </c>
      <c r="S815" s="10" t="s">
        <v>1160</v>
      </c>
      <c r="T815" s="25">
        <v>95991</v>
      </c>
      <c r="U815" s="11">
        <v>42140</v>
      </c>
      <c r="V815" s="25">
        <f>YEAR(Table1[[#This Row],[Order Date]])</f>
        <v>2015</v>
      </c>
      <c r="W815" s="25">
        <f>MONTH(Table1[[#This Row],[Order Date]])</f>
        <v>5</v>
      </c>
      <c r="X815" s="25">
        <f>DAY(Table1[[#This Row],[Order Date]])</f>
        <v>16</v>
      </c>
      <c r="Y815" s="11">
        <v>42141</v>
      </c>
      <c r="Z815" s="25">
        <f>DATEDIF(Table1[[#This Row],[Order Date]],Table1[[#This Row],[Ship Date]],"D")</f>
        <v>1</v>
      </c>
      <c r="AA815" s="25">
        <v>9.33</v>
      </c>
      <c r="AB815" s="10">
        <v>6</v>
      </c>
      <c r="AC815" s="12">
        <v>98.96</v>
      </c>
      <c r="AD815" s="10" t="str">
        <f>IF(Table1[[#This Row],[Profit]]&gt;0,"Profit","loss")</f>
        <v>Profit</v>
      </c>
      <c r="AE815" s="10" t="str">
        <f>_xlfn.CONCAT(Table1[[#This Row],[Customer Name]]," ",Table1[[#This Row],[Product Name]]," ",Table1[[#This Row],[Country]])</f>
        <v>Jerome Burch Holmes Odor Grabber United States</v>
      </c>
      <c r="AF815" s="10" t="str">
        <f>LEFT(Table1[[#This Row],[Product Name]],4)</f>
        <v>Holm</v>
      </c>
    </row>
    <row r="816" spans="1:32" ht="12.75" customHeight="1" x14ac:dyDescent="0.2">
      <c r="A816" s="18">
        <v>21284</v>
      </c>
      <c r="B816" s="25">
        <v>87853</v>
      </c>
      <c r="C816" s="10" t="s">
        <v>47</v>
      </c>
      <c r="D816" s="36">
        <v>0.04</v>
      </c>
      <c r="E816" s="28">
        <v>880.98</v>
      </c>
      <c r="F816" s="32">
        <v>44.55</v>
      </c>
      <c r="G816" s="25">
        <v>1793</v>
      </c>
      <c r="H816" s="10" t="s">
        <v>1796</v>
      </c>
      <c r="I816" s="10" t="s">
        <v>39</v>
      </c>
      <c r="J816" s="10" t="s">
        <v>40</v>
      </c>
      <c r="K816" s="10" t="s">
        <v>41</v>
      </c>
      <c r="L816" s="10" t="s">
        <v>191</v>
      </c>
      <c r="M816" s="10" t="s">
        <v>121</v>
      </c>
      <c r="N816" s="9" t="s">
        <v>769</v>
      </c>
      <c r="O816" s="22">
        <v>0.62</v>
      </c>
      <c r="P816" s="10" t="s">
        <v>33</v>
      </c>
      <c r="Q816" s="10" t="s">
        <v>61</v>
      </c>
      <c r="R816" s="10" t="s">
        <v>178</v>
      </c>
      <c r="S816" s="10" t="s">
        <v>1797</v>
      </c>
      <c r="T816" s="25">
        <v>61401</v>
      </c>
      <c r="U816" s="11">
        <v>42010</v>
      </c>
      <c r="V816" s="25">
        <f>YEAR(Table1[[#This Row],[Order Date]])</f>
        <v>2015</v>
      </c>
      <c r="W816" s="25">
        <f>MONTH(Table1[[#This Row],[Order Date]])</f>
        <v>1</v>
      </c>
      <c r="X816" s="25">
        <f>DAY(Table1[[#This Row],[Order Date]])</f>
        <v>6</v>
      </c>
      <c r="Y816" s="11">
        <v>42011</v>
      </c>
      <c r="Z816" s="25">
        <f>DATEDIF(Table1[[#This Row],[Order Date]],Table1[[#This Row],[Ship Date]],"D")</f>
        <v>1</v>
      </c>
      <c r="AA816" s="25">
        <v>-13706.464</v>
      </c>
      <c r="AB816" s="10">
        <v>8</v>
      </c>
      <c r="AC816" s="12">
        <v>6968.9</v>
      </c>
      <c r="AD816" s="10" t="str">
        <f>IF(Table1[[#This Row],[Profit]]&gt;0,"Profit","loss")</f>
        <v>loss</v>
      </c>
      <c r="AE816" s="10" t="str">
        <f>_xlfn.CONCAT(Table1[[#This Row],[Customer Name]]," ",Table1[[#This Row],[Product Name]]," ",Table1[[#This Row],[Country]])</f>
        <v>Derek Jernigan Riverside Palais Royal Lawyers Bookcase, Royale Cherry Finish United States</v>
      </c>
      <c r="AF816" s="10" t="str">
        <f>LEFT(Table1[[#This Row],[Product Name]],4)</f>
        <v>Rive</v>
      </c>
    </row>
    <row r="817" spans="1:32" ht="12.75" customHeight="1" x14ac:dyDescent="0.2">
      <c r="A817" s="18">
        <v>23502</v>
      </c>
      <c r="B817" s="25">
        <v>87862</v>
      </c>
      <c r="C817" s="10" t="s">
        <v>56</v>
      </c>
      <c r="D817" s="36">
        <v>7.0000000000000007E-2</v>
      </c>
      <c r="E817" s="28">
        <v>6.48</v>
      </c>
      <c r="F817" s="32">
        <v>5.74</v>
      </c>
      <c r="G817" s="25">
        <v>2108</v>
      </c>
      <c r="H817" s="10" t="s">
        <v>2020</v>
      </c>
      <c r="I817" s="10" t="s">
        <v>49</v>
      </c>
      <c r="J817" s="10" t="s">
        <v>28</v>
      </c>
      <c r="K817" s="10" t="s">
        <v>29</v>
      </c>
      <c r="L817" s="10" t="s">
        <v>93</v>
      </c>
      <c r="M817" s="10" t="s">
        <v>59</v>
      </c>
      <c r="N817" s="9" t="s">
        <v>2019</v>
      </c>
      <c r="O817" s="22">
        <v>0.37</v>
      </c>
      <c r="P817" s="10" t="s">
        <v>33</v>
      </c>
      <c r="Q817" s="10" t="s">
        <v>61</v>
      </c>
      <c r="R817" s="10" t="s">
        <v>506</v>
      </c>
      <c r="S817" s="10" t="s">
        <v>2021</v>
      </c>
      <c r="T817" s="25">
        <v>63129</v>
      </c>
      <c r="U817" s="11">
        <v>42161</v>
      </c>
      <c r="V817" s="25">
        <f>YEAR(Table1[[#This Row],[Order Date]])</f>
        <v>2015</v>
      </c>
      <c r="W817" s="25">
        <f>MONTH(Table1[[#This Row],[Order Date]])</f>
        <v>6</v>
      </c>
      <c r="X817" s="25">
        <f>DAY(Table1[[#This Row],[Order Date]])</f>
        <v>6</v>
      </c>
      <c r="Y817" s="11">
        <v>42161</v>
      </c>
      <c r="Z817" s="25">
        <f>DATEDIF(Table1[[#This Row],[Order Date]],Table1[[#This Row],[Ship Date]],"D")</f>
        <v>0</v>
      </c>
      <c r="AA817" s="25">
        <v>-14.225</v>
      </c>
      <c r="AB817" s="10">
        <v>5</v>
      </c>
      <c r="AC817" s="12">
        <v>33.65</v>
      </c>
      <c r="AD817" s="10" t="str">
        <f>IF(Table1[[#This Row],[Profit]]&gt;0,"Profit","loss")</f>
        <v>loss</v>
      </c>
      <c r="AE817" s="10" t="str">
        <f>_xlfn.CONCAT(Table1[[#This Row],[Customer Name]]," ",Table1[[#This Row],[Product Name]]," ",Table1[[#This Row],[Country]])</f>
        <v>Alfred Barber Xerox 1994 United States</v>
      </c>
      <c r="AF817" s="10" t="str">
        <f>LEFT(Table1[[#This Row],[Product Name]],4)</f>
        <v>Xero</v>
      </c>
    </row>
    <row r="818" spans="1:32" ht="12.75" customHeight="1" x14ac:dyDescent="0.2">
      <c r="A818" s="18">
        <v>18413</v>
      </c>
      <c r="B818" s="25">
        <v>87877</v>
      </c>
      <c r="C818" s="10" t="s">
        <v>25</v>
      </c>
      <c r="D818" s="36">
        <v>0</v>
      </c>
      <c r="E818" s="28">
        <v>3.89</v>
      </c>
      <c r="F818" s="32">
        <v>7.01</v>
      </c>
      <c r="G818" s="25">
        <v>1250</v>
      </c>
      <c r="H818" s="10" t="s">
        <v>1339</v>
      </c>
      <c r="I818" s="10" t="s">
        <v>49</v>
      </c>
      <c r="J818" s="10" t="s">
        <v>28</v>
      </c>
      <c r="K818" s="10" t="s">
        <v>29</v>
      </c>
      <c r="L818" s="10" t="s">
        <v>109</v>
      </c>
      <c r="M818" s="10" t="s">
        <v>59</v>
      </c>
      <c r="N818" s="9" t="s">
        <v>1340</v>
      </c>
      <c r="O818" s="22">
        <v>0.37</v>
      </c>
      <c r="P818" s="10" t="s">
        <v>33</v>
      </c>
      <c r="Q818" s="10" t="s">
        <v>61</v>
      </c>
      <c r="R818" s="10" t="s">
        <v>178</v>
      </c>
      <c r="S818" s="10" t="s">
        <v>1341</v>
      </c>
      <c r="T818" s="25">
        <v>60110</v>
      </c>
      <c r="U818" s="11">
        <v>42103</v>
      </c>
      <c r="V818" s="25">
        <f>YEAR(Table1[[#This Row],[Order Date]])</f>
        <v>2015</v>
      </c>
      <c r="W818" s="25">
        <f>MONTH(Table1[[#This Row],[Order Date]])</f>
        <v>4</v>
      </c>
      <c r="X818" s="25">
        <f>DAY(Table1[[#This Row],[Order Date]])</f>
        <v>9</v>
      </c>
      <c r="Y818" s="11">
        <v>42103</v>
      </c>
      <c r="Z818" s="25">
        <f>DATEDIF(Table1[[#This Row],[Order Date]],Table1[[#This Row],[Ship Date]],"D")</f>
        <v>0</v>
      </c>
      <c r="AA818" s="25">
        <v>-255.16890000000001</v>
      </c>
      <c r="AB818" s="10">
        <v>21</v>
      </c>
      <c r="AC818" s="12">
        <v>85.64</v>
      </c>
      <c r="AD818" s="10" t="str">
        <f>IF(Table1[[#This Row],[Profit]]&gt;0,"Profit","loss")</f>
        <v>loss</v>
      </c>
      <c r="AE818" s="10" t="str">
        <f>_xlfn.CONCAT(Table1[[#This Row],[Customer Name]]," ",Table1[[#This Row],[Product Name]]," ",Table1[[#This Row],[Country]])</f>
        <v>Kara Patton Avery Binder Labels United States</v>
      </c>
      <c r="AF818" s="10" t="str">
        <f>LEFT(Table1[[#This Row],[Product Name]],4)</f>
        <v>Aver</v>
      </c>
    </row>
    <row r="819" spans="1:32" ht="12.75" customHeight="1" x14ac:dyDescent="0.2">
      <c r="A819" s="18">
        <v>18414</v>
      </c>
      <c r="B819" s="25">
        <v>87877</v>
      </c>
      <c r="C819" s="10" t="s">
        <v>25</v>
      </c>
      <c r="D819" s="36">
        <v>0.09</v>
      </c>
      <c r="E819" s="28">
        <v>120.98</v>
      </c>
      <c r="F819" s="32">
        <v>30</v>
      </c>
      <c r="G819" s="25">
        <v>1250</v>
      </c>
      <c r="H819" s="10" t="s">
        <v>1339</v>
      </c>
      <c r="I819" s="10" t="s">
        <v>39</v>
      </c>
      <c r="J819" s="10" t="s">
        <v>28</v>
      </c>
      <c r="K819" s="10" t="s">
        <v>41</v>
      </c>
      <c r="L819" s="10" t="s">
        <v>42</v>
      </c>
      <c r="M819" s="10" t="s">
        <v>43</v>
      </c>
      <c r="N819" s="9" t="s">
        <v>1342</v>
      </c>
      <c r="O819" s="22">
        <v>0.64</v>
      </c>
      <c r="P819" s="10" t="s">
        <v>33</v>
      </c>
      <c r="Q819" s="10" t="s">
        <v>61</v>
      </c>
      <c r="R819" s="10" t="s">
        <v>178</v>
      </c>
      <c r="S819" s="10" t="s">
        <v>1341</v>
      </c>
      <c r="T819" s="25">
        <v>60110</v>
      </c>
      <c r="U819" s="11">
        <v>42103</v>
      </c>
      <c r="V819" s="25">
        <f>YEAR(Table1[[#This Row],[Order Date]])</f>
        <v>2015</v>
      </c>
      <c r="W819" s="25">
        <f>MONTH(Table1[[#This Row],[Order Date]])</f>
        <v>4</v>
      </c>
      <c r="X819" s="25">
        <f>DAY(Table1[[#This Row],[Order Date]])</f>
        <v>9</v>
      </c>
      <c r="Y819" s="11">
        <v>42105</v>
      </c>
      <c r="Z819" s="25">
        <f>DATEDIF(Table1[[#This Row],[Order Date]],Table1[[#This Row],[Ship Date]],"D")</f>
        <v>2</v>
      </c>
      <c r="AA819" s="25">
        <v>74.004800000000003</v>
      </c>
      <c r="AB819" s="10">
        <v>22</v>
      </c>
      <c r="AC819" s="12">
        <v>2508.15</v>
      </c>
      <c r="AD819" s="10" t="str">
        <f>IF(Table1[[#This Row],[Profit]]&gt;0,"Profit","loss")</f>
        <v>Profit</v>
      </c>
      <c r="AE819" s="10" t="str">
        <f>_xlfn.CONCAT(Table1[[#This Row],[Customer Name]]," ",Table1[[#This Row],[Product Name]]," ",Table1[[#This Row],[Country]])</f>
        <v>Kara Patton Hon Every-Day® Chair Series Swivel Task Chairs United States</v>
      </c>
      <c r="AF819" s="10" t="str">
        <f>LEFT(Table1[[#This Row],[Product Name]],4)</f>
        <v xml:space="preserve">Hon </v>
      </c>
    </row>
    <row r="820" spans="1:32" ht="12.75" customHeight="1" x14ac:dyDescent="0.2">
      <c r="A820" s="18">
        <v>18415</v>
      </c>
      <c r="B820" s="25">
        <v>87877</v>
      </c>
      <c r="C820" s="10" t="s">
        <v>25</v>
      </c>
      <c r="D820" s="36">
        <v>0.1</v>
      </c>
      <c r="E820" s="28">
        <v>30.98</v>
      </c>
      <c r="F820" s="32">
        <v>5.76</v>
      </c>
      <c r="G820" s="25">
        <v>1250</v>
      </c>
      <c r="H820" s="10" t="s">
        <v>1339</v>
      </c>
      <c r="I820" s="10" t="s">
        <v>49</v>
      </c>
      <c r="J820" s="10" t="s">
        <v>28</v>
      </c>
      <c r="K820" s="10" t="s">
        <v>29</v>
      </c>
      <c r="L820" s="10" t="s">
        <v>93</v>
      </c>
      <c r="M820" s="10" t="s">
        <v>59</v>
      </c>
      <c r="N820" s="9" t="s">
        <v>1343</v>
      </c>
      <c r="O820" s="22">
        <v>0.4</v>
      </c>
      <c r="P820" s="10" t="s">
        <v>33</v>
      </c>
      <c r="Q820" s="10" t="s">
        <v>61</v>
      </c>
      <c r="R820" s="10" t="s">
        <v>178</v>
      </c>
      <c r="S820" s="10" t="s">
        <v>1341</v>
      </c>
      <c r="T820" s="25">
        <v>60110</v>
      </c>
      <c r="U820" s="11">
        <v>42103</v>
      </c>
      <c r="V820" s="25">
        <f>YEAR(Table1[[#This Row],[Order Date]])</f>
        <v>2015</v>
      </c>
      <c r="W820" s="25">
        <f>MONTH(Table1[[#This Row],[Order Date]])</f>
        <v>4</v>
      </c>
      <c r="X820" s="25">
        <f>DAY(Table1[[#This Row],[Order Date]])</f>
        <v>9</v>
      </c>
      <c r="Y820" s="11">
        <v>42104</v>
      </c>
      <c r="Z820" s="25">
        <f>DATEDIF(Table1[[#This Row],[Order Date]],Table1[[#This Row],[Ship Date]],"D")</f>
        <v>1</v>
      </c>
      <c r="AA820" s="25">
        <v>109.42479999999999</v>
      </c>
      <c r="AB820" s="10">
        <v>8</v>
      </c>
      <c r="AC820" s="12">
        <v>225.62</v>
      </c>
      <c r="AD820" s="10" t="str">
        <f>IF(Table1[[#This Row],[Profit]]&gt;0,"Profit","loss")</f>
        <v>Profit</v>
      </c>
      <c r="AE820" s="10" t="str">
        <f>_xlfn.CONCAT(Table1[[#This Row],[Customer Name]]," ",Table1[[#This Row],[Product Name]]," ",Table1[[#This Row],[Country]])</f>
        <v>Kara Patton IBM Multi-Purpose Copy Paper, 8 1/2 x 11", Case United States</v>
      </c>
      <c r="AF820" s="10" t="str">
        <f>LEFT(Table1[[#This Row],[Product Name]],4)</f>
        <v xml:space="preserve">IBM </v>
      </c>
    </row>
    <row r="821" spans="1:32" ht="12.75" customHeight="1" x14ac:dyDescent="0.2">
      <c r="A821" s="18">
        <v>18416</v>
      </c>
      <c r="B821" s="25">
        <v>87884</v>
      </c>
      <c r="C821" s="10" t="s">
        <v>25</v>
      </c>
      <c r="D821" s="36">
        <v>0</v>
      </c>
      <c r="E821" s="28">
        <v>21.98</v>
      </c>
      <c r="F821" s="32">
        <v>2.87</v>
      </c>
      <c r="G821" s="25">
        <v>2840</v>
      </c>
      <c r="H821" s="10" t="s">
        <v>2596</v>
      </c>
      <c r="I821" s="10" t="s">
        <v>49</v>
      </c>
      <c r="J821" s="10" t="s">
        <v>28</v>
      </c>
      <c r="K821" s="10" t="s">
        <v>29</v>
      </c>
      <c r="L821" s="10" t="s">
        <v>30</v>
      </c>
      <c r="M821" s="10" t="s">
        <v>51</v>
      </c>
      <c r="N821" s="9" t="s">
        <v>2587</v>
      </c>
      <c r="O821" s="22">
        <v>0.55000000000000004</v>
      </c>
      <c r="P821" s="10" t="s">
        <v>33</v>
      </c>
      <c r="Q821" s="10" t="s">
        <v>136</v>
      </c>
      <c r="R821" s="10" t="s">
        <v>362</v>
      </c>
      <c r="S821" s="10" t="s">
        <v>2597</v>
      </c>
      <c r="T821" s="25">
        <v>33161</v>
      </c>
      <c r="U821" s="11">
        <v>42082</v>
      </c>
      <c r="V821" s="25">
        <f>YEAR(Table1[[#This Row],[Order Date]])</f>
        <v>2015</v>
      </c>
      <c r="W821" s="25">
        <f>MONTH(Table1[[#This Row],[Order Date]])</f>
        <v>3</v>
      </c>
      <c r="X821" s="25">
        <f>DAY(Table1[[#This Row],[Order Date]])</f>
        <v>19</v>
      </c>
      <c r="Y821" s="11">
        <v>42083</v>
      </c>
      <c r="Z821" s="25">
        <f>DATEDIF(Table1[[#This Row],[Order Date]],Table1[[#This Row],[Ship Date]],"D")</f>
        <v>1</v>
      </c>
      <c r="AA821" s="25">
        <v>21.095999999999997</v>
      </c>
      <c r="AB821" s="10">
        <v>16</v>
      </c>
      <c r="AC821" s="12">
        <v>360.03</v>
      </c>
      <c r="AD821" s="10" t="str">
        <f>IF(Table1[[#This Row],[Profit]]&gt;0,"Profit","loss")</f>
        <v>Profit</v>
      </c>
      <c r="AE821" s="10" t="str">
        <f>_xlfn.CONCAT(Table1[[#This Row],[Customer Name]]," ",Table1[[#This Row],[Product Name]]," ",Table1[[#This Row],[Country]])</f>
        <v>Bob Berg Panasonic KP-310 Heavy-Duty Electric Pencil Sharpener United States</v>
      </c>
      <c r="AF821" s="10" t="str">
        <f>LEFT(Table1[[#This Row],[Product Name]],4)</f>
        <v>Pana</v>
      </c>
    </row>
    <row r="822" spans="1:32" ht="12.75" customHeight="1" x14ac:dyDescent="0.2">
      <c r="A822" s="18">
        <v>18419</v>
      </c>
      <c r="B822" s="25">
        <v>87885</v>
      </c>
      <c r="C822" s="10" t="s">
        <v>56</v>
      </c>
      <c r="D822" s="36">
        <v>0.05</v>
      </c>
      <c r="E822" s="28">
        <v>15.68</v>
      </c>
      <c r="F822" s="32">
        <v>3.73</v>
      </c>
      <c r="G822" s="25">
        <v>2840</v>
      </c>
      <c r="H822" s="10" t="s">
        <v>2596</v>
      </c>
      <c r="I822" s="10" t="s">
        <v>49</v>
      </c>
      <c r="J822" s="10" t="s">
        <v>28</v>
      </c>
      <c r="K822" s="10" t="s">
        <v>41</v>
      </c>
      <c r="L822" s="10" t="s">
        <v>50</v>
      </c>
      <c r="M822" s="10" t="s">
        <v>51</v>
      </c>
      <c r="N822" s="9" t="s">
        <v>2380</v>
      </c>
      <c r="O822" s="22">
        <v>0.46</v>
      </c>
      <c r="P822" s="10" t="s">
        <v>33</v>
      </c>
      <c r="Q822" s="10" t="s">
        <v>136</v>
      </c>
      <c r="R822" s="10" t="s">
        <v>362</v>
      </c>
      <c r="S822" s="10" t="s">
        <v>2597</v>
      </c>
      <c r="T822" s="25">
        <v>33161</v>
      </c>
      <c r="U822" s="11">
        <v>42166</v>
      </c>
      <c r="V822" s="25">
        <f>YEAR(Table1[[#This Row],[Order Date]])</f>
        <v>2015</v>
      </c>
      <c r="W822" s="25">
        <f>MONTH(Table1[[#This Row],[Order Date]])</f>
        <v>6</v>
      </c>
      <c r="X822" s="25">
        <f>DAY(Table1[[#This Row],[Order Date]])</f>
        <v>11</v>
      </c>
      <c r="Y822" s="11">
        <v>42168</v>
      </c>
      <c r="Z822" s="25">
        <f>DATEDIF(Table1[[#This Row],[Order Date]],Table1[[#This Row],[Ship Date]],"D")</f>
        <v>2</v>
      </c>
      <c r="AA822" s="25">
        <v>1166.6280000000002</v>
      </c>
      <c r="AB822" s="10">
        <v>17</v>
      </c>
      <c r="AC822" s="12">
        <v>260.01</v>
      </c>
      <c r="AD822" s="10" t="str">
        <f>IF(Table1[[#This Row],[Profit]]&gt;0,"Profit","loss")</f>
        <v>Profit</v>
      </c>
      <c r="AE822" s="10" t="str">
        <f>_xlfn.CONCAT(Table1[[#This Row],[Customer Name]]," ",Table1[[#This Row],[Product Name]]," ",Table1[[#This Row],[Country]])</f>
        <v>Bob Berg Artistic Insta-Plaque United States</v>
      </c>
      <c r="AF822" s="10" t="str">
        <f>LEFT(Table1[[#This Row],[Product Name]],4)</f>
        <v>Arti</v>
      </c>
    </row>
    <row r="823" spans="1:32" ht="12.75" customHeight="1" x14ac:dyDescent="0.2">
      <c r="A823" s="18">
        <v>18420</v>
      </c>
      <c r="B823" s="25">
        <v>87885</v>
      </c>
      <c r="C823" s="10" t="s">
        <v>56</v>
      </c>
      <c r="D823" s="36">
        <v>0</v>
      </c>
      <c r="E823" s="28">
        <v>14.98</v>
      </c>
      <c r="F823" s="32">
        <v>8.99</v>
      </c>
      <c r="G823" s="25">
        <v>2840</v>
      </c>
      <c r="H823" s="10" t="s">
        <v>2596</v>
      </c>
      <c r="I823" s="10" t="s">
        <v>49</v>
      </c>
      <c r="J823" s="10" t="s">
        <v>28</v>
      </c>
      <c r="K823" s="10" t="s">
        <v>41</v>
      </c>
      <c r="L823" s="10" t="s">
        <v>50</v>
      </c>
      <c r="M823" s="10" t="s">
        <v>51</v>
      </c>
      <c r="N823" s="9" t="s">
        <v>2598</v>
      </c>
      <c r="O823" s="22">
        <v>0.39</v>
      </c>
      <c r="P823" s="10" t="s">
        <v>33</v>
      </c>
      <c r="Q823" s="10" t="s">
        <v>136</v>
      </c>
      <c r="R823" s="10" t="s">
        <v>362</v>
      </c>
      <c r="S823" s="10" t="s">
        <v>2597</v>
      </c>
      <c r="T823" s="25">
        <v>33161</v>
      </c>
      <c r="U823" s="11">
        <v>42166</v>
      </c>
      <c r="V823" s="25">
        <f>YEAR(Table1[[#This Row],[Order Date]])</f>
        <v>2015</v>
      </c>
      <c r="W823" s="25">
        <f>MONTH(Table1[[#This Row],[Order Date]])</f>
        <v>6</v>
      </c>
      <c r="X823" s="25">
        <f>DAY(Table1[[#This Row],[Order Date]])</f>
        <v>11</v>
      </c>
      <c r="Y823" s="11">
        <v>42167</v>
      </c>
      <c r="Z823" s="25">
        <f>DATEDIF(Table1[[#This Row],[Order Date]],Table1[[#This Row],[Ship Date]],"D")</f>
        <v>1</v>
      </c>
      <c r="AA823" s="25">
        <v>-40.604199999999999</v>
      </c>
      <c r="AB823" s="10">
        <v>18</v>
      </c>
      <c r="AC823" s="12">
        <v>273.79000000000002</v>
      </c>
      <c r="AD823" s="10" t="str">
        <f>IF(Table1[[#This Row],[Profit]]&gt;0,"Profit","loss")</f>
        <v>loss</v>
      </c>
      <c r="AE823" s="10" t="str">
        <f>_xlfn.CONCAT(Table1[[#This Row],[Customer Name]]," ",Table1[[#This Row],[Product Name]]," ",Table1[[#This Row],[Country]])</f>
        <v>Bob Berg GE 4 Foot Flourescent Tube, 40 Watt United States</v>
      </c>
      <c r="AF823" s="10" t="str">
        <f>LEFT(Table1[[#This Row],[Product Name]],4)</f>
        <v>GE 4</v>
      </c>
    </row>
    <row r="824" spans="1:32" ht="12.75" customHeight="1" x14ac:dyDescent="0.2">
      <c r="A824" s="18">
        <v>18421</v>
      </c>
      <c r="B824" s="25">
        <v>87885</v>
      </c>
      <c r="C824" s="10" t="s">
        <v>56</v>
      </c>
      <c r="D824" s="36">
        <v>0.02</v>
      </c>
      <c r="E824" s="28">
        <v>38.76</v>
      </c>
      <c r="F824" s="32">
        <v>13.26</v>
      </c>
      <c r="G824" s="25">
        <v>2840</v>
      </c>
      <c r="H824" s="10" t="s">
        <v>2596</v>
      </c>
      <c r="I824" s="10" t="s">
        <v>49</v>
      </c>
      <c r="J824" s="10" t="s">
        <v>28</v>
      </c>
      <c r="K824" s="10" t="s">
        <v>29</v>
      </c>
      <c r="L824" s="10" t="s">
        <v>93</v>
      </c>
      <c r="M824" s="10" t="s">
        <v>59</v>
      </c>
      <c r="N824" s="9" t="s">
        <v>2599</v>
      </c>
      <c r="O824" s="22">
        <v>0.36</v>
      </c>
      <c r="P824" s="10" t="s">
        <v>33</v>
      </c>
      <c r="Q824" s="10" t="s">
        <v>136</v>
      </c>
      <c r="R824" s="10" t="s">
        <v>362</v>
      </c>
      <c r="S824" s="10" t="s">
        <v>2597</v>
      </c>
      <c r="T824" s="25">
        <v>33161</v>
      </c>
      <c r="U824" s="11">
        <v>42166</v>
      </c>
      <c r="V824" s="25">
        <f>YEAR(Table1[[#This Row],[Order Date]])</f>
        <v>2015</v>
      </c>
      <c r="W824" s="25">
        <f>MONTH(Table1[[#This Row],[Order Date]])</f>
        <v>6</v>
      </c>
      <c r="X824" s="25">
        <f>DAY(Table1[[#This Row],[Order Date]])</f>
        <v>11</v>
      </c>
      <c r="Y824" s="11">
        <v>42167</v>
      </c>
      <c r="Z824" s="25">
        <f>DATEDIF(Table1[[#This Row],[Order Date]],Table1[[#This Row],[Ship Date]],"D")</f>
        <v>1</v>
      </c>
      <c r="AA824" s="25">
        <v>-294.084</v>
      </c>
      <c r="AB824" s="10">
        <v>1</v>
      </c>
      <c r="AC824" s="12">
        <v>44.62</v>
      </c>
      <c r="AD824" s="10" t="str">
        <f>IF(Table1[[#This Row],[Profit]]&gt;0,"Profit","loss")</f>
        <v>loss</v>
      </c>
      <c r="AE824" s="10" t="str">
        <f>_xlfn.CONCAT(Table1[[#This Row],[Customer Name]]," ",Table1[[#This Row],[Product Name]]," ",Table1[[#This Row],[Country]])</f>
        <v>Bob Berg Xerox 1892 United States</v>
      </c>
      <c r="AF824" s="10" t="str">
        <f>LEFT(Table1[[#This Row],[Product Name]],4)</f>
        <v>Xero</v>
      </c>
    </row>
    <row r="825" spans="1:32" ht="12.75" customHeight="1" x14ac:dyDescent="0.2">
      <c r="A825" s="18">
        <v>22234</v>
      </c>
      <c r="B825" s="25">
        <v>87888</v>
      </c>
      <c r="C825" s="10" t="s">
        <v>37</v>
      </c>
      <c r="D825" s="36">
        <v>7.0000000000000007E-2</v>
      </c>
      <c r="E825" s="28">
        <v>14.56</v>
      </c>
      <c r="F825" s="32">
        <v>3.5</v>
      </c>
      <c r="G825" s="25">
        <v>2099</v>
      </c>
      <c r="H825" s="10" t="s">
        <v>2016</v>
      </c>
      <c r="I825" s="10" t="s">
        <v>49</v>
      </c>
      <c r="J825" s="10" t="s">
        <v>40</v>
      </c>
      <c r="K825" s="10" t="s">
        <v>29</v>
      </c>
      <c r="L825" s="10" t="s">
        <v>257</v>
      </c>
      <c r="M825" s="10" t="s">
        <v>59</v>
      </c>
      <c r="N825" s="9" t="s">
        <v>905</v>
      </c>
      <c r="O825" s="22">
        <v>0.57999999999999996</v>
      </c>
      <c r="P825" s="10" t="s">
        <v>33</v>
      </c>
      <c r="Q825" s="10" t="s">
        <v>136</v>
      </c>
      <c r="R825" s="10" t="s">
        <v>932</v>
      </c>
      <c r="S825" s="10" t="s">
        <v>2017</v>
      </c>
      <c r="T825" s="25">
        <v>29577</v>
      </c>
      <c r="U825" s="11">
        <v>42012</v>
      </c>
      <c r="V825" s="25">
        <f>YEAR(Table1[[#This Row],[Order Date]])</f>
        <v>2015</v>
      </c>
      <c r="W825" s="25">
        <f>MONTH(Table1[[#This Row],[Order Date]])</f>
        <v>1</v>
      </c>
      <c r="X825" s="25">
        <f>DAY(Table1[[#This Row],[Order Date]])</f>
        <v>8</v>
      </c>
      <c r="Y825" s="11">
        <v>42013</v>
      </c>
      <c r="Z825" s="25">
        <f>DATEDIF(Table1[[#This Row],[Order Date]],Table1[[#This Row],[Ship Date]],"D")</f>
        <v>1</v>
      </c>
      <c r="AA825" s="25">
        <v>-45.528000000000006</v>
      </c>
      <c r="AB825" s="10">
        <v>6</v>
      </c>
      <c r="AC825" s="12">
        <v>84.59</v>
      </c>
      <c r="AD825" s="10" t="str">
        <f>IF(Table1[[#This Row],[Profit]]&gt;0,"Profit","loss")</f>
        <v>loss</v>
      </c>
      <c r="AE825" s="10" t="str">
        <f>_xlfn.CONCAT(Table1[[#This Row],[Customer Name]]," ",Table1[[#This Row],[Product Name]]," ",Table1[[#This Row],[Country]])</f>
        <v>Nathan Fox Acco 6 Outlet Guardian Premium Surge Suppressor United States</v>
      </c>
      <c r="AF825" s="10" t="str">
        <f>LEFT(Table1[[#This Row],[Product Name]],4)</f>
        <v>Acco</v>
      </c>
    </row>
    <row r="826" spans="1:32" ht="12.75" customHeight="1" x14ac:dyDescent="0.2">
      <c r="A826" s="18">
        <v>18417</v>
      </c>
      <c r="B826" s="25">
        <v>87889</v>
      </c>
      <c r="C826" s="10" t="s">
        <v>56</v>
      </c>
      <c r="D826" s="36">
        <v>0.1</v>
      </c>
      <c r="E826" s="28">
        <v>300.97000000000003</v>
      </c>
      <c r="F826" s="32">
        <v>7.18</v>
      </c>
      <c r="G826" s="25">
        <v>2097</v>
      </c>
      <c r="H826" s="10" t="s">
        <v>2012</v>
      </c>
      <c r="I826" s="10" t="s">
        <v>49</v>
      </c>
      <c r="J826" s="10" t="s">
        <v>40</v>
      </c>
      <c r="K826" s="10" t="s">
        <v>77</v>
      </c>
      <c r="L826" s="10" t="s">
        <v>180</v>
      </c>
      <c r="M826" s="10" t="s">
        <v>59</v>
      </c>
      <c r="N826" s="9" t="s">
        <v>1089</v>
      </c>
      <c r="O826" s="22">
        <v>0.48</v>
      </c>
      <c r="P826" s="10" t="s">
        <v>33</v>
      </c>
      <c r="Q826" s="10" t="s">
        <v>136</v>
      </c>
      <c r="R826" s="10" t="s">
        <v>932</v>
      </c>
      <c r="S826" s="10" t="s">
        <v>933</v>
      </c>
      <c r="T826" s="25">
        <v>29915</v>
      </c>
      <c r="U826" s="11">
        <v>42112</v>
      </c>
      <c r="V826" s="25">
        <f>YEAR(Table1[[#This Row],[Order Date]])</f>
        <v>2015</v>
      </c>
      <c r="W826" s="25">
        <f>MONTH(Table1[[#This Row],[Order Date]])</f>
        <v>4</v>
      </c>
      <c r="X826" s="25">
        <f>DAY(Table1[[#This Row],[Order Date]])</f>
        <v>18</v>
      </c>
      <c r="Y826" s="11">
        <v>42113</v>
      </c>
      <c r="Z826" s="25">
        <f>DATEDIF(Table1[[#This Row],[Order Date]],Table1[[#This Row],[Ship Date]],"D")</f>
        <v>1</v>
      </c>
      <c r="AA826" s="25">
        <v>138.018</v>
      </c>
      <c r="AB826" s="10">
        <v>4</v>
      </c>
      <c r="AC826" s="12">
        <v>1094.33</v>
      </c>
      <c r="AD826" s="10" t="str">
        <f>IF(Table1[[#This Row],[Profit]]&gt;0,"Profit","loss")</f>
        <v>Profit</v>
      </c>
      <c r="AE826" s="10" t="str">
        <f>_xlfn.CONCAT(Table1[[#This Row],[Customer Name]]," ",Table1[[#This Row],[Product Name]]," ",Table1[[#This Row],[Country]])</f>
        <v>Patsy Shea Gyration Ultra Professional Cordless Optical Suite United States</v>
      </c>
      <c r="AF826" s="10" t="str">
        <f>LEFT(Table1[[#This Row],[Product Name]],4)</f>
        <v>Gyra</v>
      </c>
    </row>
    <row r="827" spans="1:32" ht="12.75" customHeight="1" x14ac:dyDescent="0.2">
      <c r="A827" s="18">
        <v>18418</v>
      </c>
      <c r="B827" s="25">
        <v>87889</v>
      </c>
      <c r="C827" s="10" t="s">
        <v>56</v>
      </c>
      <c r="D827" s="36">
        <v>0.06</v>
      </c>
      <c r="E827" s="28">
        <v>39.89</v>
      </c>
      <c r="F827" s="32">
        <v>3.04</v>
      </c>
      <c r="G827" s="25">
        <v>2098</v>
      </c>
      <c r="H827" s="10" t="s">
        <v>2013</v>
      </c>
      <c r="I827" s="10" t="s">
        <v>49</v>
      </c>
      <c r="J827" s="10" t="s">
        <v>40</v>
      </c>
      <c r="K827" s="10" t="s">
        <v>41</v>
      </c>
      <c r="L827" s="10" t="s">
        <v>50</v>
      </c>
      <c r="M827" s="10" t="s">
        <v>31</v>
      </c>
      <c r="N827" s="9" t="s">
        <v>2014</v>
      </c>
      <c r="O827" s="22">
        <v>0.53</v>
      </c>
      <c r="P827" s="10" t="s">
        <v>33</v>
      </c>
      <c r="Q827" s="10" t="s">
        <v>136</v>
      </c>
      <c r="R827" s="10" t="s">
        <v>932</v>
      </c>
      <c r="S827" s="10" t="s">
        <v>2015</v>
      </c>
      <c r="T827" s="25">
        <v>29464</v>
      </c>
      <c r="U827" s="11">
        <v>42112</v>
      </c>
      <c r="V827" s="25">
        <f>YEAR(Table1[[#This Row],[Order Date]])</f>
        <v>2015</v>
      </c>
      <c r="W827" s="25">
        <f>MONTH(Table1[[#This Row],[Order Date]])</f>
        <v>4</v>
      </c>
      <c r="X827" s="25">
        <f>DAY(Table1[[#This Row],[Order Date]])</f>
        <v>18</v>
      </c>
      <c r="Y827" s="11">
        <v>42114</v>
      </c>
      <c r="Z827" s="25">
        <f>DATEDIF(Table1[[#This Row],[Order Date]],Table1[[#This Row],[Ship Date]],"D")</f>
        <v>2</v>
      </c>
      <c r="AA827" s="25">
        <v>38.874000000000002</v>
      </c>
      <c r="AB827" s="10">
        <v>10</v>
      </c>
      <c r="AC827" s="12">
        <v>389.97</v>
      </c>
      <c r="AD827" s="10" t="str">
        <f>IF(Table1[[#This Row],[Profit]]&gt;0,"Profit","loss")</f>
        <v>Profit</v>
      </c>
      <c r="AE827" s="10" t="str">
        <f>_xlfn.CONCAT(Table1[[#This Row],[Customer Name]]," ",Table1[[#This Row],[Product Name]]," ",Table1[[#This Row],[Country]])</f>
        <v>Tracy Dyer Ultra Commercial Grade Dual Valve Door Closer United States</v>
      </c>
      <c r="AF827" s="10" t="str">
        <f>LEFT(Table1[[#This Row],[Product Name]],4)</f>
        <v>Ultr</v>
      </c>
    </row>
    <row r="828" spans="1:32" ht="12.75" customHeight="1" x14ac:dyDescent="0.2">
      <c r="A828" s="18">
        <v>24373</v>
      </c>
      <c r="B828" s="25">
        <v>87899</v>
      </c>
      <c r="C828" s="10" t="s">
        <v>106</v>
      </c>
      <c r="D828" s="36">
        <v>0.08</v>
      </c>
      <c r="E828" s="28">
        <v>6.48</v>
      </c>
      <c r="F828" s="32">
        <v>2.74</v>
      </c>
      <c r="G828" s="25">
        <v>2820</v>
      </c>
      <c r="H828" s="10" t="s">
        <v>2584</v>
      </c>
      <c r="I828" s="10" t="s">
        <v>49</v>
      </c>
      <c r="J828" s="10" t="s">
        <v>40</v>
      </c>
      <c r="K828" s="10" t="s">
        <v>77</v>
      </c>
      <c r="L828" s="10" t="s">
        <v>180</v>
      </c>
      <c r="M828" s="10" t="s">
        <v>51</v>
      </c>
      <c r="N828" s="9" t="s">
        <v>1662</v>
      </c>
      <c r="O828" s="22">
        <v>0.71</v>
      </c>
      <c r="P828" s="10" t="s">
        <v>33</v>
      </c>
      <c r="Q828" s="10" t="s">
        <v>61</v>
      </c>
      <c r="R828" s="10" t="s">
        <v>506</v>
      </c>
      <c r="S828" s="10" t="s">
        <v>2585</v>
      </c>
      <c r="T828" s="25">
        <v>63129</v>
      </c>
      <c r="U828" s="11">
        <v>42134</v>
      </c>
      <c r="V828" s="25">
        <f>YEAR(Table1[[#This Row],[Order Date]])</f>
        <v>2015</v>
      </c>
      <c r="W828" s="25">
        <f>MONTH(Table1[[#This Row],[Order Date]])</f>
        <v>5</v>
      </c>
      <c r="X828" s="25">
        <f>DAY(Table1[[#This Row],[Order Date]])</f>
        <v>10</v>
      </c>
      <c r="Y828" s="11">
        <v>42136</v>
      </c>
      <c r="Z828" s="25">
        <f>DATEDIF(Table1[[#This Row],[Order Date]],Table1[[#This Row],[Ship Date]],"D")</f>
        <v>2</v>
      </c>
      <c r="AA828" s="25">
        <v>-82.64</v>
      </c>
      <c r="AB828" s="10">
        <v>18</v>
      </c>
      <c r="AC828" s="12">
        <v>113.68</v>
      </c>
      <c r="AD828" s="10" t="str">
        <f>IF(Table1[[#This Row],[Profit]]&gt;0,"Profit","loss")</f>
        <v>loss</v>
      </c>
      <c r="AE828" s="10" t="str">
        <f>_xlfn.CONCAT(Table1[[#This Row],[Customer Name]]," ",Table1[[#This Row],[Product Name]]," ",Table1[[#This Row],[Country]])</f>
        <v>Laurence Simon Sony MFD2HD Formatted Diskettes, 10/Pack United States</v>
      </c>
      <c r="AF828" s="10" t="str">
        <f>LEFT(Table1[[#This Row],[Product Name]],4)</f>
        <v>Sony</v>
      </c>
    </row>
    <row r="829" spans="1:32" ht="12.75" customHeight="1" x14ac:dyDescent="0.2">
      <c r="A829" s="18">
        <v>24746</v>
      </c>
      <c r="B829" s="25">
        <v>87900</v>
      </c>
      <c r="C829" s="10" t="s">
        <v>37</v>
      </c>
      <c r="D829" s="36">
        <v>0.1</v>
      </c>
      <c r="E829" s="28">
        <v>22.01</v>
      </c>
      <c r="F829" s="32">
        <v>5.53</v>
      </c>
      <c r="G829" s="25">
        <v>2820</v>
      </c>
      <c r="H829" s="10" t="s">
        <v>2584</v>
      </c>
      <c r="I829" s="10" t="s">
        <v>49</v>
      </c>
      <c r="J829" s="10" t="s">
        <v>40</v>
      </c>
      <c r="K829" s="10" t="s">
        <v>29</v>
      </c>
      <c r="L829" s="10" t="s">
        <v>30</v>
      </c>
      <c r="M829" s="10" t="s">
        <v>51</v>
      </c>
      <c r="N829" s="9" t="s">
        <v>2051</v>
      </c>
      <c r="O829" s="22">
        <v>0.59</v>
      </c>
      <c r="P829" s="10" t="s">
        <v>33</v>
      </c>
      <c r="Q829" s="10" t="s">
        <v>61</v>
      </c>
      <c r="R829" s="10" t="s">
        <v>506</v>
      </c>
      <c r="S829" s="10" t="s">
        <v>2585</v>
      </c>
      <c r="T829" s="25">
        <v>63129</v>
      </c>
      <c r="U829" s="11">
        <v>42018</v>
      </c>
      <c r="V829" s="25">
        <f>YEAR(Table1[[#This Row],[Order Date]])</f>
        <v>2015</v>
      </c>
      <c r="W829" s="25">
        <f>MONTH(Table1[[#This Row],[Order Date]])</f>
        <v>1</v>
      </c>
      <c r="X829" s="25">
        <f>DAY(Table1[[#This Row],[Order Date]])</f>
        <v>14</v>
      </c>
      <c r="Y829" s="11">
        <v>42019</v>
      </c>
      <c r="Z829" s="25">
        <f>DATEDIF(Table1[[#This Row],[Order Date]],Table1[[#This Row],[Ship Date]],"D")</f>
        <v>1</v>
      </c>
      <c r="AA829" s="25">
        <v>31.59</v>
      </c>
      <c r="AB829" s="10">
        <v>14</v>
      </c>
      <c r="AC829" s="12">
        <v>281.75</v>
      </c>
      <c r="AD829" s="10" t="str">
        <f>IF(Table1[[#This Row],[Profit]]&gt;0,"Profit","loss")</f>
        <v>Profit</v>
      </c>
      <c r="AE829" s="10" t="str">
        <f>_xlfn.CONCAT(Table1[[#This Row],[Customer Name]]," ",Table1[[#This Row],[Product Name]]," ",Table1[[#This Row],[Country]])</f>
        <v>Laurence Simon Boston 16801 Nautilus™ Battery Pencil Sharpener United States</v>
      </c>
      <c r="AF829" s="10" t="str">
        <f>LEFT(Table1[[#This Row],[Product Name]],4)</f>
        <v>Bost</v>
      </c>
    </row>
    <row r="830" spans="1:32" ht="12.75" customHeight="1" x14ac:dyDescent="0.2">
      <c r="A830" s="18">
        <v>18428</v>
      </c>
      <c r="B830" s="25">
        <v>87905</v>
      </c>
      <c r="C830" s="10" t="s">
        <v>25</v>
      </c>
      <c r="D830" s="36">
        <v>0.05</v>
      </c>
      <c r="E830" s="28">
        <v>178.47</v>
      </c>
      <c r="F830" s="32">
        <v>19.989999999999998</v>
      </c>
      <c r="G830" s="25">
        <v>411</v>
      </c>
      <c r="H830" s="10" t="s">
        <v>527</v>
      </c>
      <c r="I830" s="10" t="s">
        <v>27</v>
      </c>
      <c r="J830" s="10" t="s">
        <v>114</v>
      </c>
      <c r="K830" s="10" t="s">
        <v>29</v>
      </c>
      <c r="L830" s="10" t="s">
        <v>141</v>
      </c>
      <c r="M830" s="10" t="s">
        <v>59</v>
      </c>
      <c r="N830" s="9" t="s">
        <v>528</v>
      </c>
      <c r="O830" s="22">
        <v>0.55000000000000004</v>
      </c>
      <c r="P830" s="10" t="s">
        <v>33</v>
      </c>
      <c r="Q830" s="10" t="s">
        <v>34</v>
      </c>
      <c r="R830" s="10" t="s">
        <v>45</v>
      </c>
      <c r="S830" s="10" t="s">
        <v>473</v>
      </c>
      <c r="T830" s="25">
        <v>94601</v>
      </c>
      <c r="U830" s="11">
        <v>42128</v>
      </c>
      <c r="V830" s="25">
        <f>YEAR(Table1[[#This Row],[Order Date]])</f>
        <v>2015</v>
      </c>
      <c r="W830" s="25">
        <f>MONTH(Table1[[#This Row],[Order Date]])</f>
        <v>5</v>
      </c>
      <c r="X830" s="25">
        <f>DAY(Table1[[#This Row],[Order Date]])</f>
        <v>4</v>
      </c>
      <c r="Y830" s="11">
        <v>42131</v>
      </c>
      <c r="Z830" s="25">
        <f>DATEDIF(Table1[[#This Row],[Order Date]],Table1[[#This Row],[Ship Date]],"D")</f>
        <v>3</v>
      </c>
      <c r="AA830" s="25">
        <v>943</v>
      </c>
      <c r="AB830" s="10">
        <v>9</v>
      </c>
      <c r="AC830" s="12">
        <v>1531.31</v>
      </c>
      <c r="AD830" s="10" t="str">
        <f>IF(Table1[[#This Row],[Profit]]&gt;0,"Profit","loss")</f>
        <v>Profit</v>
      </c>
      <c r="AE830" s="10" t="str">
        <f>_xlfn.CONCAT(Table1[[#This Row],[Customer Name]]," ",Table1[[#This Row],[Product Name]]," ",Table1[[#This Row],[Country]])</f>
        <v>Carolyn Proctor Hot File® 7-Pocket, Floor Stand United States</v>
      </c>
      <c r="AF830" s="10" t="str">
        <f>LEFT(Table1[[#This Row],[Product Name]],4)</f>
        <v xml:space="preserve">Hot </v>
      </c>
    </row>
    <row r="831" spans="1:32" ht="12.75" customHeight="1" x14ac:dyDescent="0.2">
      <c r="A831" s="18">
        <v>18640</v>
      </c>
      <c r="B831" s="25">
        <v>87908</v>
      </c>
      <c r="C831" s="10" t="s">
        <v>56</v>
      </c>
      <c r="D831" s="36">
        <v>0.08</v>
      </c>
      <c r="E831" s="28">
        <v>125.99</v>
      </c>
      <c r="F831" s="32">
        <v>7.69</v>
      </c>
      <c r="G831" s="25">
        <v>3393</v>
      </c>
      <c r="H831" s="10" t="s">
        <v>3018</v>
      </c>
      <c r="I831" s="10" t="s">
        <v>49</v>
      </c>
      <c r="J831" s="10" t="s">
        <v>114</v>
      </c>
      <c r="K831" s="10" t="s">
        <v>77</v>
      </c>
      <c r="L831" s="10" t="s">
        <v>78</v>
      </c>
      <c r="M831" s="10" t="s">
        <v>59</v>
      </c>
      <c r="N831" s="9" t="s">
        <v>105</v>
      </c>
      <c r="O831" s="22">
        <v>0.59</v>
      </c>
      <c r="P831" s="10" t="s">
        <v>33</v>
      </c>
      <c r="Q831" s="10" t="s">
        <v>34</v>
      </c>
      <c r="R831" s="10" t="s">
        <v>35</v>
      </c>
      <c r="S831" s="10" t="s">
        <v>3019</v>
      </c>
      <c r="T831" s="25">
        <v>99163</v>
      </c>
      <c r="U831" s="11">
        <v>42123</v>
      </c>
      <c r="V831" s="25">
        <f>YEAR(Table1[[#This Row],[Order Date]])</f>
        <v>2015</v>
      </c>
      <c r="W831" s="25">
        <f>MONTH(Table1[[#This Row],[Order Date]])</f>
        <v>4</v>
      </c>
      <c r="X831" s="25">
        <f>DAY(Table1[[#This Row],[Order Date]])</f>
        <v>29</v>
      </c>
      <c r="Y831" s="11">
        <v>42124</v>
      </c>
      <c r="Z831" s="25">
        <f>DATEDIF(Table1[[#This Row],[Order Date]],Table1[[#This Row],[Ship Date]],"D")</f>
        <v>1</v>
      </c>
      <c r="AA831" s="25">
        <v>374.625</v>
      </c>
      <c r="AB831" s="10">
        <v>7</v>
      </c>
      <c r="AC831" s="40">
        <v>710.36</v>
      </c>
      <c r="AD831" s="10" t="str">
        <f>IF(Table1[[#This Row],[Profit]]&gt;0,"Profit","loss")</f>
        <v>Profit</v>
      </c>
      <c r="AE831" s="10" t="str">
        <f>_xlfn.CONCAT(Table1[[#This Row],[Customer Name]]," ",Table1[[#This Row],[Product Name]]," ",Table1[[#This Row],[Country]])</f>
        <v>Irene Murphy StarTAC 3000 United States</v>
      </c>
      <c r="AF831" s="10" t="str">
        <f>LEFT(Table1[[#This Row],[Product Name]],4)</f>
        <v>Star</v>
      </c>
    </row>
    <row r="832" spans="1:32" ht="12.75" customHeight="1" x14ac:dyDescent="0.2">
      <c r="A832" s="18">
        <v>19635</v>
      </c>
      <c r="B832" s="25">
        <v>87909</v>
      </c>
      <c r="C832" s="10" t="s">
        <v>47</v>
      </c>
      <c r="D832" s="36">
        <v>0.08</v>
      </c>
      <c r="E832" s="28">
        <v>4.4800000000000004</v>
      </c>
      <c r="F832" s="32">
        <v>2.5</v>
      </c>
      <c r="G832" s="25">
        <v>3393</v>
      </c>
      <c r="H832" s="10" t="s">
        <v>3018</v>
      </c>
      <c r="I832" s="10" t="s">
        <v>49</v>
      </c>
      <c r="J832" s="10" t="s">
        <v>114</v>
      </c>
      <c r="K832" s="10" t="s">
        <v>29</v>
      </c>
      <c r="L832" s="10" t="s">
        <v>69</v>
      </c>
      <c r="M832" s="10" t="s">
        <v>59</v>
      </c>
      <c r="N832" s="9" t="s">
        <v>1130</v>
      </c>
      <c r="O832" s="22">
        <v>0.37</v>
      </c>
      <c r="P832" s="10" t="s">
        <v>33</v>
      </c>
      <c r="Q832" s="10" t="s">
        <v>34</v>
      </c>
      <c r="R832" s="10" t="s">
        <v>35</v>
      </c>
      <c r="S832" s="10" t="s">
        <v>3019</v>
      </c>
      <c r="T832" s="25">
        <v>99163</v>
      </c>
      <c r="U832" s="11">
        <v>42049</v>
      </c>
      <c r="V832" s="25">
        <f>YEAR(Table1[[#This Row],[Order Date]])</f>
        <v>2015</v>
      </c>
      <c r="W832" s="25">
        <f>MONTH(Table1[[#This Row],[Order Date]])</f>
        <v>2</v>
      </c>
      <c r="X832" s="25">
        <f>DAY(Table1[[#This Row],[Order Date]])</f>
        <v>14</v>
      </c>
      <c r="Y832" s="11">
        <v>42050</v>
      </c>
      <c r="Z832" s="25">
        <f>DATEDIF(Table1[[#This Row],[Order Date]],Table1[[#This Row],[Ship Date]],"D")</f>
        <v>1</v>
      </c>
      <c r="AA832" s="25">
        <v>-3.2448000000000001</v>
      </c>
      <c r="AB832" s="10">
        <v>19</v>
      </c>
      <c r="AC832" s="40">
        <v>80.2</v>
      </c>
      <c r="AD832" s="10" t="str">
        <f>IF(Table1[[#This Row],[Profit]]&gt;0,"Profit","loss")</f>
        <v>loss</v>
      </c>
      <c r="AE832" s="10" t="str">
        <f>_xlfn.CONCAT(Table1[[#This Row],[Customer Name]]," ",Table1[[#This Row],[Product Name]]," ",Table1[[#This Row],[Country]])</f>
        <v>Irene Murphy Ampad #10 Peel &amp; Seel® Holiday Envelopes United States</v>
      </c>
      <c r="AF832" s="10" t="str">
        <f>LEFT(Table1[[#This Row],[Product Name]],4)</f>
        <v>Ampa</v>
      </c>
    </row>
    <row r="833" spans="1:32" ht="12.75" customHeight="1" x14ac:dyDescent="0.2">
      <c r="A833" s="18">
        <v>19902</v>
      </c>
      <c r="B833" s="25">
        <v>87915</v>
      </c>
      <c r="C833" s="10" t="s">
        <v>56</v>
      </c>
      <c r="D833" s="36">
        <v>0.01</v>
      </c>
      <c r="E833" s="28">
        <v>99.99</v>
      </c>
      <c r="F833" s="32">
        <v>19.989999999999998</v>
      </c>
      <c r="G833" s="25">
        <v>2545</v>
      </c>
      <c r="H833" s="10" t="s">
        <v>2381</v>
      </c>
      <c r="I833" s="10" t="s">
        <v>27</v>
      </c>
      <c r="J833" s="10" t="s">
        <v>40</v>
      </c>
      <c r="K833" s="10" t="s">
        <v>77</v>
      </c>
      <c r="L833" s="10" t="s">
        <v>85</v>
      </c>
      <c r="M833" s="10" t="s">
        <v>59</v>
      </c>
      <c r="N833" s="9" t="s">
        <v>115</v>
      </c>
      <c r="O833" s="22">
        <v>0.52</v>
      </c>
      <c r="P833" s="10" t="s">
        <v>33</v>
      </c>
      <c r="Q833" s="10" t="s">
        <v>136</v>
      </c>
      <c r="R833" s="10" t="s">
        <v>137</v>
      </c>
      <c r="S833" s="10" t="s">
        <v>1193</v>
      </c>
      <c r="T833" s="25">
        <v>22153</v>
      </c>
      <c r="U833" s="11">
        <v>42073</v>
      </c>
      <c r="V833" s="25">
        <f>YEAR(Table1[[#This Row],[Order Date]])</f>
        <v>2015</v>
      </c>
      <c r="W833" s="25">
        <f>MONTH(Table1[[#This Row],[Order Date]])</f>
        <v>3</v>
      </c>
      <c r="X833" s="25">
        <f>DAY(Table1[[#This Row],[Order Date]])</f>
        <v>10</v>
      </c>
      <c r="Y833" s="11">
        <v>42075</v>
      </c>
      <c r="Z833" s="25">
        <f>DATEDIF(Table1[[#This Row],[Order Date]],Table1[[#This Row],[Ship Date]],"D")</f>
        <v>2</v>
      </c>
      <c r="AA833" s="25">
        <v>90.024000000000001</v>
      </c>
      <c r="AB833" s="10">
        <v>2</v>
      </c>
      <c r="AC833" s="12">
        <v>202.98</v>
      </c>
      <c r="AD833" s="10" t="str">
        <f>IF(Table1[[#This Row],[Profit]]&gt;0,"Profit","loss")</f>
        <v>Profit</v>
      </c>
      <c r="AE833" s="10" t="str">
        <f>_xlfn.CONCAT(Table1[[#This Row],[Customer Name]]," ",Table1[[#This Row],[Product Name]]," ",Table1[[#This Row],[Country]])</f>
        <v>Rick Ellis AT&amp;T 2230 Dual Handset Phone With Caller ID/Call Waiting United States</v>
      </c>
      <c r="AF833" s="10" t="str">
        <f>LEFT(Table1[[#This Row],[Product Name]],4)</f>
        <v>AT&amp;T</v>
      </c>
    </row>
    <row r="834" spans="1:32" ht="12.75" customHeight="1" x14ac:dyDescent="0.2">
      <c r="A834" s="18">
        <v>25460</v>
      </c>
      <c r="B834" s="25">
        <v>87916</v>
      </c>
      <c r="C834" s="10" t="s">
        <v>106</v>
      </c>
      <c r="D834" s="36">
        <v>7.0000000000000007E-2</v>
      </c>
      <c r="E834" s="28">
        <v>6.48</v>
      </c>
      <c r="F834" s="32">
        <v>9.5399999999999991</v>
      </c>
      <c r="G834" s="25">
        <v>2547</v>
      </c>
      <c r="H834" s="10" t="s">
        <v>2382</v>
      </c>
      <c r="I834" s="10" t="s">
        <v>49</v>
      </c>
      <c r="J834" s="10" t="s">
        <v>58</v>
      </c>
      <c r="K834" s="10" t="s">
        <v>29</v>
      </c>
      <c r="L834" s="10" t="s">
        <v>93</v>
      </c>
      <c r="M834" s="10" t="s">
        <v>59</v>
      </c>
      <c r="N834" s="9" t="s">
        <v>2359</v>
      </c>
      <c r="O834" s="22">
        <v>0.37</v>
      </c>
      <c r="P834" s="10" t="s">
        <v>33</v>
      </c>
      <c r="Q834" s="10" t="s">
        <v>136</v>
      </c>
      <c r="R834" s="10" t="s">
        <v>137</v>
      </c>
      <c r="S834" s="10" t="s">
        <v>2383</v>
      </c>
      <c r="T834" s="25">
        <v>23464</v>
      </c>
      <c r="U834" s="11">
        <v>42113</v>
      </c>
      <c r="V834" s="25">
        <f>YEAR(Table1[[#This Row],[Order Date]])</f>
        <v>2015</v>
      </c>
      <c r="W834" s="25">
        <f>MONTH(Table1[[#This Row],[Order Date]])</f>
        <v>4</v>
      </c>
      <c r="X834" s="25">
        <f>DAY(Table1[[#This Row],[Order Date]])</f>
        <v>19</v>
      </c>
      <c r="Y834" s="11">
        <v>42113</v>
      </c>
      <c r="Z834" s="25">
        <f>DATEDIF(Table1[[#This Row],[Order Date]],Table1[[#This Row],[Ship Date]],"D")</f>
        <v>0</v>
      </c>
      <c r="AA834" s="25">
        <v>2.2320000000000002</v>
      </c>
      <c r="AB834" s="10">
        <v>1</v>
      </c>
      <c r="AC834" s="12">
        <v>10.86</v>
      </c>
      <c r="AD834" s="10" t="str">
        <f>IF(Table1[[#This Row],[Profit]]&gt;0,"Profit","loss")</f>
        <v>Profit</v>
      </c>
      <c r="AE834" s="10" t="str">
        <f>_xlfn.CONCAT(Table1[[#This Row],[Customer Name]]," ",Table1[[#This Row],[Product Name]]," ",Table1[[#This Row],[Country]])</f>
        <v>Edna Freeman Xerox 1905 United States</v>
      </c>
      <c r="AF834" s="10" t="str">
        <f>LEFT(Table1[[#This Row],[Product Name]],4)</f>
        <v>Xero</v>
      </c>
    </row>
    <row r="835" spans="1:32" ht="12.75" customHeight="1" x14ac:dyDescent="0.2">
      <c r="A835" s="18">
        <v>19031</v>
      </c>
      <c r="B835" s="25">
        <v>87917</v>
      </c>
      <c r="C835" s="10" t="s">
        <v>56</v>
      </c>
      <c r="D835" s="36">
        <v>0.05</v>
      </c>
      <c r="E835" s="28">
        <v>15.68</v>
      </c>
      <c r="F835" s="32">
        <v>3.73</v>
      </c>
      <c r="G835" s="25">
        <v>2543</v>
      </c>
      <c r="H835" s="10" t="s">
        <v>2379</v>
      </c>
      <c r="I835" s="10" t="s">
        <v>49</v>
      </c>
      <c r="J835" s="10" t="s">
        <v>58</v>
      </c>
      <c r="K835" s="10" t="s">
        <v>41</v>
      </c>
      <c r="L835" s="10" t="s">
        <v>50</v>
      </c>
      <c r="M835" s="10" t="s">
        <v>51</v>
      </c>
      <c r="N835" s="9" t="s">
        <v>2380</v>
      </c>
      <c r="O835" s="22">
        <v>0.46</v>
      </c>
      <c r="P835" s="10" t="s">
        <v>33</v>
      </c>
      <c r="Q835" s="10" t="s">
        <v>136</v>
      </c>
      <c r="R835" s="10" t="s">
        <v>137</v>
      </c>
      <c r="S835" s="10" t="s">
        <v>1567</v>
      </c>
      <c r="T835" s="25">
        <v>23223</v>
      </c>
      <c r="U835" s="11">
        <v>42166</v>
      </c>
      <c r="V835" s="25">
        <f>YEAR(Table1[[#This Row],[Order Date]])</f>
        <v>2015</v>
      </c>
      <c r="W835" s="25">
        <f>MONTH(Table1[[#This Row],[Order Date]])</f>
        <v>6</v>
      </c>
      <c r="X835" s="25">
        <f>DAY(Table1[[#This Row],[Order Date]])</f>
        <v>11</v>
      </c>
      <c r="Y835" s="11">
        <v>42167</v>
      </c>
      <c r="Z835" s="25">
        <f>DATEDIF(Table1[[#This Row],[Order Date]],Table1[[#This Row],[Ship Date]],"D")</f>
        <v>1</v>
      </c>
      <c r="AA835" s="25">
        <v>3.54</v>
      </c>
      <c r="AB835" s="10">
        <v>17</v>
      </c>
      <c r="AC835" s="12">
        <v>257.48</v>
      </c>
      <c r="AD835" s="10" t="str">
        <f>IF(Table1[[#This Row],[Profit]]&gt;0,"Profit","loss")</f>
        <v>Profit</v>
      </c>
      <c r="AE835" s="10" t="str">
        <f>_xlfn.CONCAT(Table1[[#This Row],[Customer Name]]," ",Table1[[#This Row],[Product Name]]," ",Table1[[#This Row],[Country]])</f>
        <v>Josephine Dalton Artistic Insta-Plaque United States</v>
      </c>
      <c r="AF835" s="10" t="str">
        <f>LEFT(Table1[[#This Row],[Product Name]],4)</f>
        <v>Arti</v>
      </c>
    </row>
    <row r="836" spans="1:32" ht="12.75" customHeight="1" x14ac:dyDescent="0.2">
      <c r="A836" s="18">
        <v>19032</v>
      </c>
      <c r="B836" s="25">
        <v>87917</v>
      </c>
      <c r="C836" s="10" t="s">
        <v>56</v>
      </c>
      <c r="D836" s="36">
        <v>0.02</v>
      </c>
      <c r="E836" s="28">
        <v>195.99</v>
      </c>
      <c r="F836" s="32">
        <v>4.2</v>
      </c>
      <c r="G836" s="25">
        <v>2543</v>
      </c>
      <c r="H836" s="10" t="s">
        <v>2379</v>
      </c>
      <c r="I836" s="10" t="s">
        <v>49</v>
      </c>
      <c r="J836" s="10" t="s">
        <v>58</v>
      </c>
      <c r="K836" s="10" t="s">
        <v>77</v>
      </c>
      <c r="L836" s="10" t="s">
        <v>78</v>
      </c>
      <c r="M836" s="10" t="s">
        <v>59</v>
      </c>
      <c r="N836" s="9" t="s">
        <v>2220</v>
      </c>
      <c r="O836" s="22">
        <v>0.56000000000000005</v>
      </c>
      <c r="P836" s="10" t="s">
        <v>33</v>
      </c>
      <c r="Q836" s="10" t="s">
        <v>136</v>
      </c>
      <c r="R836" s="10" t="s">
        <v>137</v>
      </c>
      <c r="S836" s="10" t="s">
        <v>1567</v>
      </c>
      <c r="T836" s="25">
        <v>23223</v>
      </c>
      <c r="U836" s="11">
        <v>42166</v>
      </c>
      <c r="V836" s="25">
        <f>YEAR(Table1[[#This Row],[Order Date]])</f>
        <v>2015</v>
      </c>
      <c r="W836" s="25">
        <f>MONTH(Table1[[#This Row],[Order Date]])</f>
        <v>6</v>
      </c>
      <c r="X836" s="25">
        <f>DAY(Table1[[#This Row],[Order Date]])</f>
        <v>11</v>
      </c>
      <c r="Y836" s="11">
        <v>42167</v>
      </c>
      <c r="Z836" s="25">
        <f>DATEDIF(Table1[[#This Row],[Order Date]],Table1[[#This Row],[Ship Date]],"D")</f>
        <v>1</v>
      </c>
      <c r="AA836" s="25">
        <v>40.283999999999999</v>
      </c>
      <c r="AB836" s="10">
        <v>19</v>
      </c>
      <c r="AC836" s="12">
        <v>3194.99</v>
      </c>
      <c r="AD836" s="10" t="str">
        <f>IF(Table1[[#This Row],[Profit]]&gt;0,"Profit","loss")</f>
        <v>Profit</v>
      </c>
      <c r="AE836" s="10" t="str">
        <f>_xlfn.CONCAT(Table1[[#This Row],[Customer Name]]," ",Table1[[#This Row],[Product Name]]," ",Table1[[#This Row],[Country]])</f>
        <v>Josephine Dalton T65 United States</v>
      </c>
      <c r="AF836" s="10" t="str">
        <f>LEFT(Table1[[#This Row],[Product Name]],4)</f>
        <v>T65</v>
      </c>
    </row>
    <row r="837" spans="1:32" ht="12.75" customHeight="1" x14ac:dyDescent="0.2">
      <c r="A837" s="18">
        <v>18437</v>
      </c>
      <c r="B837" s="25">
        <v>87933</v>
      </c>
      <c r="C837" s="10" t="s">
        <v>106</v>
      </c>
      <c r="D837" s="36">
        <v>7.0000000000000007E-2</v>
      </c>
      <c r="E837" s="28">
        <v>5.98</v>
      </c>
      <c r="F837" s="32">
        <v>0.96</v>
      </c>
      <c r="G837" s="25">
        <v>3205</v>
      </c>
      <c r="H837" s="10" t="s">
        <v>2876</v>
      </c>
      <c r="I837" s="10" t="s">
        <v>49</v>
      </c>
      <c r="J837" s="10" t="s">
        <v>114</v>
      </c>
      <c r="K837" s="10" t="s">
        <v>29</v>
      </c>
      <c r="L837" s="10" t="s">
        <v>30</v>
      </c>
      <c r="M837" s="10" t="s">
        <v>31</v>
      </c>
      <c r="N837" s="9" t="s">
        <v>1819</v>
      </c>
      <c r="O837" s="22">
        <v>0.6</v>
      </c>
      <c r="P837" s="10" t="s">
        <v>33</v>
      </c>
      <c r="Q837" s="10" t="s">
        <v>34</v>
      </c>
      <c r="R837" s="10" t="s">
        <v>1741</v>
      </c>
      <c r="S837" s="10" t="s">
        <v>2843</v>
      </c>
      <c r="T837" s="25">
        <v>83440</v>
      </c>
      <c r="U837" s="11">
        <v>42093</v>
      </c>
      <c r="V837" s="25">
        <f>YEAR(Table1[[#This Row],[Order Date]])</f>
        <v>2015</v>
      </c>
      <c r="W837" s="25">
        <f>MONTH(Table1[[#This Row],[Order Date]])</f>
        <v>3</v>
      </c>
      <c r="X837" s="25">
        <f>DAY(Table1[[#This Row],[Order Date]])</f>
        <v>30</v>
      </c>
      <c r="Y837" s="11">
        <v>42097</v>
      </c>
      <c r="Z837" s="25">
        <f>DATEDIF(Table1[[#This Row],[Order Date]],Table1[[#This Row],[Ship Date]],"D")</f>
        <v>4</v>
      </c>
      <c r="AA837" s="25">
        <v>32.83</v>
      </c>
      <c r="AB837" s="10">
        <v>10</v>
      </c>
      <c r="AC837" s="12">
        <v>56.4</v>
      </c>
      <c r="AD837" s="10" t="str">
        <f>IF(Table1[[#This Row],[Profit]]&gt;0,"Profit","loss")</f>
        <v>Profit</v>
      </c>
      <c r="AE837" s="10" t="str">
        <f>_xlfn.CONCAT(Table1[[#This Row],[Customer Name]]," ",Table1[[#This Row],[Product Name]]," ",Table1[[#This Row],[Country]])</f>
        <v>Alvin Mullins Newell 315 United States</v>
      </c>
      <c r="AF837" s="10" t="str">
        <f>LEFT(Table1[[#This Row],[Product Name]],4)</f>
        <v>Newe</v>
      </c>
    </row>
    <row r="838" spans="1:32" ht="12.75" customHeight="1" x14ac:dyDescent="0.2">
      <c r="A838" s="18">
        <v>18438</v>
      </c>
      <c r="B838" s="25">
        <v>87933</v>
      </c>
      <c r="C838" s="10" t="s">
        <v>106</v>
      </c>
      <c r="D838" s="36">
        <v>0.01</v>
      </c>
      <c r="E838" s="28">
        <v>39.979999999999997</v>
      </c>
      <c r="F838" s="32">
        <v>4</v>
      </c>
      <c r="G838" s="25">
        <v>3206</v>
      </c>
      <c r="H838" s="10" t="s">
        <v>2877</v>
      </c>
      <c r="I838" s="10" t="s">
        <v>49</v>
      </c>
      <c r="J838" s="10" t="s">
        <v>114</v>
      </c>
      <c r="K838" s="10" t="s">
        <v>77</v>
      </c>
      <c r="L838" s="10" t="s">
        <v>180</v>
      </c>
      <c r="M838" s="10" t="s">
        <v>59</v>
      </c>
      <c r="N838" s="9" t="s">
        <v>252</v>
      </c>
      <c r="O838" s="22">
        <v>0.7</v>
      </c>
      <c r="P838" s="10" t="s">
        <v>33</v>
      </c>
      <c r="Q838" s="10" t="s">
        <v>34</v>
      </c>
      <c r="R838" s="10" t="s">
        <v>1741</v>
      </c>
      <c r="S838" s="10" t="s">
        <v>2878</v>
      </c>
      <c r="T838" s="25">
        <v>83301</v>
      </c>
      <c r="U838" s="11">
        <v>42093</v>
      </c>
      <c r="V838" s="25">
        <f>YEAR(Table1[[#This Row],[Order Date]])</f>
        <v>2015</v>
      </c>
      <c r="W838" s="25">
        <f>MONTH(Table1[[#This Row],[Order Date]])</f>
        <v>3</v>
      </c>
      <c r="X838" s="25">
        <f>DAY(Table1[[#This Row],[Order Date]])</f>
        <v>30</v>
      </c>
      <c r="Y838" s="11">
        <v>42098</v>
      </c>
      <c r="Z838" s="25">
        <f>DATEDIF(Table1[[#This Row],[Order Date]],Table1[[#This Row],[Ship Date]],"D")</f>
        <v>5</v>
      </c>
      <c r="AA838" s="25">
        <v>51.590000000000053</v>
      </c>
      <c r="AB838" s="10">
        <v>6</v>
      </c>
      <c r="AC838" s="12">
        <v>257.52</v>
      </c>
      <c r="AD838" s="10" t="str">
        <f>IF(Table1[[#This Row],[Profit]]&gt;0,"Profit","loss")</f>
        <v>Profit</v>
      </c>
      <c r="AE838" s="10" t="str">
        <f>_xlfn.CONCAT(Table1[[#This Row],[Customer Name]]," ",Table1[[#This Row],[Product Name]]," ",Table1[[#This Row],[Country]])</f>
        <v>Dana Rankin Microsoft Natural Keyboard Elite United States</v>
      </c>
      <c r="AF838" s="10" t="str">
        <f>LEFT(Table1[[#This Row],[Product Name]],4)</f>
        <v>Micr</v>
      </c>
    </row>
    <row r="839" spans="1:32" ht="12.75" customHeight="1" x14ac:dyDescent="0.2">
      <c r="A839" s="18">
        <v>21229</v>
      </c>
      <c r="B839" s="25">
        <v>87934</v>
      </c>
      <c r="C839" s="10" t="s">
        <v>37</v>
      </c>
      <c r="D839" s="36">
        <v>0.06</v>
      </c>
      <c r="E839" s="28">
        <v>218.08</v>
      </c>
      <c r="F839" s="32">
        <v>18.059999999999999</v>
      </c>
      <c r="G839" s="25">
        <v>3206</v>
      </c>
      <c r="H839" s="10" t="s">
        <v>2877</v>
      </c>
      <c r="I839" s="10" t="s">
        <v>27</v>
      </c>
      <c r="J839" s="10" t="s">
        <v>114</v>
      </c>
      <c r="K839" s="10" t="s">
        <v>41</v>
      </c>
      <c r="L839" s="10" t="s">
        <v>42</v>
      </c>
      <c r="M839" s="10" t="s">
        <v>236</v>
      </c>
      <c r="N839" s="9" t="s">
        <v>1499</v>
      </c>
      <c r="O839" s="22">
        <v>0.56999999999999995</v>
      </c>
      <c r="P839" s="10" t="s">
        <v>33</v>
      </c>
      <c r="Q839" s="10" t="s">
        <v>34</v>
      </c>
      <c r="R839" s="10" t="s">
        <v>1741</v>
      </c>
      <c r="S839" s="10" t="s">
        <v>2878</v>
      </c>
      <c r="T839" s="25">
        <v>83301</v>
      </c>
      <c r="U839" s="11">
        <v>42145</v>
      </c>
      <c r="V839" s="25">
        <f>YEAR(Table1[[#This Row],[Order Date]])</f>
        <v>2015</v>
      </c>
      <c r="W839" s="25">
        <f>MONTH(Table1[[#This Row],[Order Date]])</f>
        <v>5</v>
      </c>
      <c r="X839" s="25">
        <f>DAY(Table1[[#This Row],[Order Date]])</f>
        <v>21</v>
      </c>
      <c r="Y839" s="11">
        <v>42147</v>
      </c>
      <c r="Z839" s="25">
        <f>DATEDIF(Table1[[#This Row],[Order Date]],Table1[[#This Row],[Ship Date]],"D")</f>
        <v>2</v>
      </c>
      <c r="AA839" s="25">
        <v>969.42</v>
      </c>
      <c r="AB839" s="10">
        <v>7</v>
      </c>
      <c r="AC839" s="12">
        <v>1488.51</v>
      </c>
      <c r="AD839" s="10" t="str">
        <f>IF(Table1[[#This Row],[Profit]]&gt;0,"Profit","loss")</f>
        <v>Profit</v>
      </c>
      <c r="AE839" s="10" t="str">
        <f>_xlfn.CONCAT(Table1[[#This Row],[Customer Name]]," ",Table1[[#This Row],[Product Name]]," ",Table1[[#This Row],[Country]])</f>
        <v>Dana Rankin Lifetime Advantage™ Folding Chairs, 4/Carton United States</v>
      </c>
      <c r="AF839" s="10" t="str">
        <f>LEFT(Table1[[#This Row],[Product Name]],4)</f>
        <v>Life</v>
      </c>
    </row>
    <row r="840" spans="1:32" ht="12.75" customHeight="1" x14ac:dyDescent="0.2">
      <c r="A840" s="18">
        <v>20156</v>
      </c>
      <c r="B840" s="25">
        <v>87935</v>
      </c>
      <c r="C840" s="10" t="s">
        <v>37</v>
      </c>
      <c r="D840" s="36">
        <v>0.05</v>
      </c>
      <c r="E840" s="28">
        <v>35.44</v>
      </c>
      <c r="F840" s="32">
        <v>5.09</v>
      </c>
      <c r="G840" s="25">
        <v>3206</v>
      </c>
      <c r="H840" s="10" t="s">
        <v>2877</v>
      </c>
      <c r="I840" s="10" t="s">
        <v>49</v>
      </c>
      <c r="J840" s="10" t="s">
        <v>114</v>
      </c>
      <c r="K840" s="10" t="s">
        <v>29</v>
      </c>
      <c r="L840" s="10" t="s">
        <v>93</v>
      </c>
      <c r="M840" s="10" t="s">
        <v>59</v>
      </c>
      <c r="N840" s="9" t="s">
        <v>2777</v>
      </c>
      <c r="O840" s="22">
        <v>0.38</v>
      </c>
      <c r="P840" s="10" t="s">
        <v>33</v>
      </c>
      <c r="Q840" s="10" t="s">
        <v>34</v>
      </c>
      <c r="R840" s="10" t="s">
        <v>1741</v>
      </c>
      <c r="S840" s="10" t="s">
        <v>2878</v>
      </c>
      <c r="T840" s="25">
        <v>83301</v>
      </c>
      <c r="U840" s="11">
        <v>42152</v>
      </c>
      <c r="V840" s="25">
        <f>YEAR(Table1[[#This Row],[Order Date]])</f>
        <v>2015</v>
      </c>
      <c r="W840" s="25">
        <f>MONTH(Table1[[#This Row],[Order Date]])</f>
        <v>5</v>
      </c>
      <c r="X840" s="25">
        <f>DAY(Table1[[#This Row],[Order Date]])</f>
        <v>28</v>
      </c>
      <c r="Y840" s="11">
        <v>42153</v>
      </c>
      <c r="Z840" s="25">
        <f>DATEDIF(Table1[[#This Row],[Order Date]],Table1[[#This Row],[Ship Date]],"D")</f>
        <v>1</v>
      </c>
      <c r="AA840" s="25">
        <v>553.33169999999996</v>
      </c>
      <c r="AB840" s="10">
        <v>23</v>
      </c>
      <c r="AC840" s="12">
        <v>801.93</v>
      </c>
      <c r="AD840" s="10" t="str">
        <f>IF(Table1[[#This Row],[Profit]]&gt;0,"Profit","loss")</f>
        <v>Profit</v>
      </c>
      <c r="AE840" s="10" t="str">
        <f>_xlfn.CONCAT(Table1[[#This Row],[Customer Name]]," ",Table1[[#This Row],[Product Name]]," ",Table1[[#This Row],[Country]])</f>
        <v>Dana Rankin Xerox 1932 United States</v>
      </c>
      <c r="AF840" s="10" t="str">
        <f>LEFT(Table1[[#This Row],[Product Name]],4)</f>
        <v>Xero</v>
      </c>
    </row>
    <row r="841" spans="1:32" ht="12.75" customHeight="1" x14ac:dyDescent="0.2">
      <c r="A841" s="18">
        <v>22119</v>
      </c>
      <c r="B841" s="25">
        <v>87940</v>
      </c>
      <c r="C841" s="10" t="s">
        <v>25</v>
      </c>
      <c r="D841" s="36">
        <v>0.09</v>
      </c>
      <c r="E841" s="28">
        <v>270.97000000000003</v>
      </c>
      <c r="F841" s="32">
        <v>28.06</v>
      </c>
      <c r="G841" s="25">
        <v>1136</v>
      </c>
      <c r="H841" s="10" t="s">
        <v>1247</v>
      </c>
      <c r="I841" s="10" t="s">
        <v>39</v>
      </c>
      <c r="J841" s="10" t="s">
        <v>114</v>
      </c>
      <c r="K841" s="10" t="s">
        <v>77</v>
      </c>
      <c r="L841" s="10" t="s">
        <v>85</v>
      </c>
      <c r="M841" s="10" t="s">
        <v>43</v>
      </c>
      <c r="N841" s="9" t="s">
        <v>1248</v>
      </c>
      <c r="O841" s="22">
        <v>0.56000000000000005</v>
      </c>
      <c r="P841" s="10" t="s">
        <v>33</v>
      </c>
      <c r="Q841" s="10" t="s">
        <v>61</v>
      </c>
      <c r="R841" s="10" t="s">
        <v>178</v>
      </c>
      <c r="S841" s="10" t="s">
        <v>1249</v>
      </c>
      <c r="T841" s="25">
        <v>60188</v>
      </c>
      <c r="U841" s="11">
        <v>42006</v>
      </c>
      <c r="V841" s="25">
        <f>YEAR(Table1[[#This Row],[Order Date]])</f>
        <v>2015</v>
      </c>
      <c r="W841" s="25">
        <f>MONTH(Table1[[#This Row],[Order Date]])</f>
        <v>1</v>
      </c>
      <c r="X841" s="25">
        <f>DAY(Table1[[#This Row],[Order Date]])</f>
        <v>2</v>
      </c>
      <c r="Y841" s="11">
        <v>42008</v>
      </c>
      <c r="Z841" s="25">
        <f>DATEDIF(Table1[[#This Row],[Order Date]],Table1[[#This Row],[Ship Date]],"D")</f>
        <v>2</v>
      </c>
      <c r="AA841" s="25">
        <v>2660.1432</v>
      </c>
      <c r="AB841" s="10">
        <v>15</v>
      </c>
      <c r="AC841" s="12">
        <v>3855.28</v>
      </c>
      <c r="AD841" s="10" t="str">
        <f>IF(Table1[[#This Row],[Profit]]&gt;0,"Profit","loss")</f>
        <v>Profit</v>
      </c>
      <c r="AE841" s="10" t="str">
        <f>_xlfn.CONCAT(Table1[[#This Row],[Customer Name]]," ",Table1[[#This Row],[Product Name]]," ",Table1[[#This Row],[Country]])</f>
        <v>Carmen McPherson Epson LQ-570e Dot Matrix Printer United States</v>
      </c>
      <c r="AF841" s="10" t="str">
        <f>LEFT(Table1[[#This Row],[Product Name]],4)</f>
        <v>Epso</v>
      </c>
    </row>
    <row r="842" spans="1:32" ht="12.75" customHeight="1" x14ac:dyDescent="0.2">
      <c r="A842" s="18">
        <v>23274</v>
      </c>
      <c r="B842" s="25">
        <v>87946</v>
      </c>
      <c r="C842" s="10" t="s">
        <v>106</v>
      </c>
      <c r="D842" s="36">
        <v>0.05</v>
      </c>
      <c r="E842" s="28">
        <v>155.06</v>
      </c>
      <c r="F842" s="32">
        <v>7.07</v>
      </c>
      <c r="G842" s="25">
        <v>67</v>
      </c>
      <c r="H842" s="10" t="s">
        <v>140</v>
      </c>
      <c r="I842" s="10" t="s">
        <v>49</v>
      </c>
      <c r="J842" s="10" t="s">
        <v>28</v>
      </c>
      <c r="K842" s="10" t="s">
        <v>29</v>
      </c>
      <c r="L842" s="10" t="s">
        <v>141</v>
      </c>
      <c r="M842" s="10" t="s">
        <v>59</v>
      </c>
      <c r="N842" s="9" t="s">
        <v>142</v>
      </c>
      <c r="O842" s="22">
        <v>0.59</v>
      </c>
      <c r="P842" s="10" t="s">
        <v>33</v>
      </c>
      <c r="Q842" s="10" t="s">
        <v>34</v>
      </c>
      <c r="R842" s="10" t="s">
        <v>45</v>
      </c>
      <c r="S842" s="10" t="s">
        <v>143</v>
      </c>
      <c r="T842" s="25">
        <v>94559</v>
      </c>
      <c r="U842" s="11">
        <v>42006</v>
      </c>
      <c r="V842" s="25">
        <f>YEAR(Table1[[#This Row],[Order Date]])</f>
        <v>2015</v>
      </c>
      <c r="W842" s="25">
        <f>MONTH(Table1[[#This Row],[Order Date]])</f>
        <v>1</v>
      </c>
      <c r="X842" s="25">
        <f>DAY(Table1[[#This Row],[Order Date]])</f>
        <v>2</v>
      </c>
      <c r="Y842" s="11">
        <v>42013</v>
      </c>
      <c r="Z842" s="25">
        <f>DATEDIF(Table1[[#This Row],[Order Date]],Table1[[#This Row],[Ship Date]],"D")</f>
        <v>7</v>
      </c>
      <c r="AA842" s="25">
        <v>845.66399999999987</v>
      </c>
      <c r="AB842" s="10">
        <v>8</v>
      </c>
      <c r="AC842" s="12">
        <v>1225.5999999999999</v>
      </c>
      <c r="AD842" s="10" t="str">
        <f>IF(Table1[[#This Row],[Profit]]&gt;0,"Profit","loss")</f>
        <v>Profit</v>
      </c>
      <c r="AE842" s="10" t="str">
        <f>_xlfn.CONCAT(Table1[[#This Row],[Customer Name]]," ",Table1[[#This Row],[Product Name]]," ",Table1[[#This Row],[Country]])</f>
        <v>Ellen McCormick Dual Level, Single-Width Filing Carts United States</v>
      </c>
      <c r="AF842" s="10" t="str">
        <f>LEFT(Table1[[#This Row],[Product Name]],4)</f>
        <v>Dual</v>
      </c>
    </row>
    <row r="843" spans="1:32" ht="12.75" customHeight="1" x14ac:dyDescent="0.2">
      <c r="A843" s="18">
        <v>25786</v>
      </c>
      <c r="B843" s="25">
        <v>87947</v>
      </c>
      <c r="C843" s="10" t="s">
        <v>25</v>
      </c>
      <c r="D843" s="36">
        <v>0.09</v>
      </c>
      <c r="E843" s="28">
        <v>122.99</v>
      </c>
      <c r="F843" s="32">
        <v>70.2</v>
      </c>
      <c r="G843" s="25">
        <v>70</v>
      </c>
      <c r="H843" s="10" t="s">
        <v>148</v>
      </c>
      <c r="I843" s="10" t="s">
        <v>39</v>
      </c>
      <c r="J843" s="10" t="s">
        <v>28</v>
      </c>
      <c r="K843" s="10" t="s">
        <v>41</v>
      </c>
      <c r="L843" s="10" t="s">
        <v>42</v>
      </c>
      <c r="M843" s="10" t="s">
        <v>43</v>
      </c>
      <c r="N843" s="9" t="s">
        <v>147</v>
      </c>
      <c r="O843" s="22">
        <v>0.74</v>
      </c>
      <c r="P843" s="10" t="s">
        <v>33</v>
      </c>
      <c r="Q843" s="10" t="s">
        <v>53</v>
      </c>
      <c r="R843" s="10" t="s">
        <v>149</v>
      </c>
      <c r="S843" s="10" t="s">
        <v>150</v>
      </c>
      <c r="T843" s="25">
        <v>5401</v>
      </c>
      <c r="U843" s="11">
        <v>42037</v>
      </c>
      <c r="V843" s="25">
        <f>YEAR(Table1[[#This Row],[Order Date]])</f>
        <v>2015</v>
      </c>
      <c r="W843" s="25">
        <f>MONTH(Table1[[#This Row],[Order Date]])</f>
        <v>2</v>
      </c>
      <c r="X843" s="25">
        <f>DAY(Table1[[#This Row],[Order Date]])</f>
        <v>2</v>
      </c>
      <c r="Y843" s="11">
        <v>42039</v>
      </c>
      <c r="Z843" s="25">
        <f>DATEDIF(Table1[[#This Row],[Order Date]],Table1[[#This Row],[Ship Date]],"D")</f>
        <v>2</v>
      </c>
      <c r="AA843" s="25">
        <v>-2426.5500000000002</v>
      </c>
      <c r="AB843" s="10">
        <v>12</v>
      </c>
      <c r="AC843" s="12">
        <v>1400.53</v>
      </c>
      <c r="AD843" s="10" t="str">
        <f>IF(Table1[[#This Row],[Profit]]&gt;0,"Profit","loss")</f>
        <v>loss</v>
      </c>
      <c r="AE843" s="10" t="str">
        <f>_xlfn.CONCAT(Table1[[#This Row],[Customer Name]]," ",Table1[[#This Row],[Product Name]]," ",Table1[[#This Row],[Country]])</f>
        <v>Annette Boone Global High-Back Leather Tilter, Burgundy United States</v>
      </c>
      <c r="AF843" s="10" t="str">
        <f>LEFT(Table1[[#This Row],[Product Name]],4)</f>
        <v>Glob</v>
      </c>
    </row>
    <row r="844" spans="1:32" ht="12.75" customHeight="1" x14ac:dyDescent="0.2">
      <c r="A844" s="18">
        <v>25893</v>
      </c>
      <c r="B844" s="25">
        <v>87952</v>
      </c>
      <c r="C844" s="10" t="s">
        <v>37</v>
      </c>
      <c r="D844" s="36">
        <v>0</v>
      </c>
      <c r="E844" s="28">
        <v>236.97</v>
      </c>
      <c r="F844" s="32">
        <v>59.24</v>
      </c>
      <c r="G844" s="25">
        <v>639</v>
      </c>
      <c r="H844" s="10" t="s">
        <v>754</v>
      </c>
      <c r="I844" s="10" t="s">
        <v>39</v>
      </c>
      <c r="J844" s="10" t="s">
        <v>114</v>
      </c>
      <c r="K844" s="10" t="s">
        <v>41</v>
      </c>
      <c r="L844" s="10" t="s">
        <v>152</v>
      </c>
      <c r="M844" s="10" t="s">
        <v>121</v>
      </c>
      <c r="N844" s="9" t="s">
        <v>755</v>
      </c>
      <c r="O844" s="22">
        <v>0.61</v>
      </c>
      <c r="P844" s="10" t="s">
        <v>33</v>
      </c>
      <c r="Q844" s="10" t="s">
        <v>34</v>
      </c>
      <c r="R844" s="10" t="s">
        <v>45</v>
      </c>
      <c r="S844" s="10" t="s">
        <v>756</v>
      </c>
      <c r="T844" s="25">
        <v>93454</v>
      </c>
      <c r="U844" s="11">
        <v>42049</v>
      </c>
      <c r="V844" s="25">
        <f>YEAR(Table1[[#This Row],[Order Date]])</f>
        <v>2015</v>
      </c>
      <c r="W844" s="25">
        <f>MONTH(Table1[[#This Row],[Order Date]])</f>
        <v>2</v>
      </c>
      <c r="X844" s="25">
        <f>DAY(Table1[[#This Row],[Order Date]])</f>
        <v>14</v>
      </c>
      <c r="Y844" s="11">
        <v>42050</v>
      </c>
      <c r="Z844" s="25">
        <f>DATEDIF(Table1[[#This Row],[Order Date]],Table1[[#This Row],[Ship Date]],"D")</f>
        <v>1</v>
      </c>
      <c r="AA844" s="25">
        <v>1192.04</v>
      </c>
      <c r="AB844" s="10">
        <v>9</v>
      </c>
      <c r="AC844" s="12">
        <v>1769.91</v>
      </c>
      <c r="AD844" s="10" t="str">
        <f>IF(Table1[[#This Row],[Profit]]&gt;0,"Profit","loss")</f>
        <v>Profit</v>
      </c>
      <c r="AE844" s="10" t="str">
        <f>_xlfn.CONCAT(Table1[[#This Row],[Customer Name]]," ",Table1[[#This Row],[Product Name]]," ",Table1[[#This Row],[Country]])</f>
        <v>Lois Rowland Chromcraft Rectangular Conference Tables United States</v>
      </c>
      <c r="AF844" s="10" t="str">
        <f>LEFT(Table1[[#This Row],[Product Name]],4)</f>
        <v>Chro</v>
      </c>
    </row>
    <row r="845" spans="1:32" ht="12.75" customHeight="1" x14ac:dyDescent="0.2">
      <c r="A845" s="18">
        <v>19539</v>
      </c>
      <c r="B845" s="25">
        <v>87953</v>
      </c>
      <c r="C845" s="10" t="s">
        <v>106</v>
      </c>
      <c r="D845" s="36">
        <v>0.06</v>
      </c>
      <c r="E845" s="28">
        <v>160.97999999999999</v>
      </c>
      <c r="F845" s="32">
        <v>35.020000000000003</v>
      </c>
      <c r="G845" s="25">
        <v>637</v>
      </c>
      <c r="H845" s="10" t="s">
        <v>747</v>
      </c>
      <c r="I845" s="10" t="s">
        <v>39</v>
      </c>
      <c r="J845" s="10" t="s">
        <v>114</v>
      </c>
      <c r="K845" s="10" t="s">
        <v>41</v>
      </c>
      <c r="L845" s="10" t="s">
        <v>191</v>
      </c>
      <c r="M845" s="10" t="s">
        <v>121</v>
      </c>
      <c r="N845" s="9" t="s">
        <v>748</v>
      </c>
      <c r="O845" s="22">
        <v>0.72</v>
      </c>
      <c r="P845" s="10" t="s">
        <v>33</v>
      </c>
      <c r="Q845" s="10" t="s">
        <v>34</v>
      </c>
      <c r="R845" s="10" t="s">
        <v>45</v>
      </c>
      <c r="S845" s="10" t="s">
        <v>749</v>
      </c>
      <c r="T845" s="25">
        <v>95051</v>
      </c>
      <c r="U845" s="11">
        <v>42083</v>
      </c>
      <c r="V845" s="25">
        <f>YEAR(Table1[[#This Row],[Order Date]])</f>
        <v>2015</v>
      </c>
      <c r="W845" s="25">
        <f>MONTH(Table1[[#This Row],[Order Date]])</f>
        <v>3</v>
      </c>
      <c r="X845" s="25">
        <f>DAY(Table1[[#This Row],[Order Date]])</f>
        <v>20</v>
      </c>
      <c r="Y845" s="11">
        <v>42087</v>
      </c>
      <c r="Z845" s="25">
        <f>DATEDIF(Table1[[#This Row],[Order Date]],Table1[[#This Row],[Ship Date]],"D")</f>
        <v>4</v>
      </c>
      <c r="AA845" s="25">
        <v>-229.68</v>
      </c>
      <c r="AB845" s="10">
        <v>8</v>
      </c>
      <c r="AC845" s="12">
        <v>1232.01</v>
      </c>
      <c r="AD845" s="10" t="str">
        <f>IF(Table1[[#This Row],[Profit]]&gt;0,"Profit","loss")</f>
        <v>loss</v>
      </c>
      <c r="AE845" s="10" t="str">
        <f>_xlfn.CONCAT(Table1[[#This Row],[Customer Name]]," ",Table1[[#This Row],[Product Name]]," ",Table1[[#This Row],[Country]])</f>
        <v>Christopher Bryant Rush Hierlooms Collection Rich Wood Bookcases United States</v>
      </c>
      <c r="AF845" s="10" t="str">
        <f>LEFT(Table1[[#This Row],[Product Name]],4)</f>
        <v>Rush</v>
      </c>
    </row>
    <row r="846" spans="1:32" ht="12.75" customHeight="1" x14ac:dyDescent="0.2">
      <c r="A846" s="18">
        <v>24387</v>
      </c>
      <c r="B846" s="25">
        <v>87954</v>
      </c>
      <c r="C846" s="10" t="s">
        <v>47</v>
      </c>
      <c r="D846" s="36">
        <v>0.06</v>
      </c>
      <c r="E846" s="28">
        <v>65.989999999999995</v>
      </c>
      <c r="F846" s="32">
        <v>8.8000000000000007</v>
      </c>
      <c r="G846" s="25">
        <v>638</v>
      </c>
      <c r="H846" s="10" t="s">
        <v>750</v>
      </c>
      <c r="I846" s="10" t="s">
        <v>27</v>
      </c>
      <c r="J846" s="10" t="s">
        <v>114</v>
      </c>
      <c r="K846" s="10" t="s">
        <v>77</v>
      </c>
      <c r="L846" s="10" t="s">
        <v>78</v>
      </c>
      <c r="M846" s="10" t="s">
        <v>59</v>
      </c>
      <c r="N846" s="9" t="s">
        <v>751</v>
      </c>
      <c r="O846" s="22">
        <v>0.57999999999999996</v>
      </c>
      <c r="P846" s="10" t="s">
        <v>33</v>
      </c>
      <c r="Q846" s="10" t="s">
        <v>34</v>
      </c>
      <c r="R846" s="10" t="s">
        <v>45</v>
      </c>
      <c r="S846" s="10" t="s">
        <v>752</v>
      </c>
      <c r="T846" s="25">
        <v>95062</v>
      </c>
      <c r="U846" s="11">
        <v>42124</v>
      </c>
      <c r="V846" s="25">
        <f>YEAR(Table1[[#This Row],[Order Date]])</f>
        <v>2015</v>
      </c>
      <c r="W846" s="25">
        <f>MONTH(Table1[[#This Row],[Order Date]])</f>
        <v>4</v>
      </c>
      <c r="X846" s="25">
        <f>DAY(Table1[[#This Row],[Order Date]])</f>
        <v>30</v>
      </c>
      <c r="Y846" s="11">
        <v>42125</v>
      </c>
      <c r="Z846" s="25">
        <f>DATEDIF(Table1[[#This Row],[Order Date]],Table1[[#This Row],[Ship Date]],"D")</f>
        <v>1</v>
      </c>
      <c r="AA846" s="25">
        <v>288.08999999999997</v>
      </c>
      <c r="AB846" s="10">
        <v>9</v>
      </c>
      <c r="AC846" s="12">
        <v>506.38</v>
      </c>
      <c r="AD846" s="10" t="str">
        <f>IF(Table1[[#This Row],[Profit]]&gt;0,"Profit","loss")</f>
        <v>Profit</v>
      </c>
      <c r="AE846" s="10" t="str">
        <f>_xlfn.CONCAT(Table1[[#This Row],[Customer Name]]," ",Table1[[#This Row],[Product Name]]," ",Table1[[#This Row],[Country]])</f>
        <v>Brooke Shepherd 6120 United States</v>
      </c>
      <c r="AF846" s="10" t="str">
        <f>LEFT(Table1[[#This Row],[Product Name]],4)</f>
        <v>6120</v>
      </c>
    </row>
    <row r="847" spans="1:32" ht="12.75" customHeight="1" x14ac:dyDescent="0.2">
      <c r="A847" s="18">
        <v>24388</v>
      </c>
      <c r="B847" s="25">
        <v>87954</v>
      </c>
      <c r="C847" s="10" t="s">
        <v>47</v>
      </c>
      <c r="D847" s="36">
        <v>0</v>
      </c>
      <c r="E847" s="28">
        <v>195.99</v>
      </c>
      <c r="F847" s="32">
        <v>4.2</v>
      </c>
      <c r="G847" s="25">
        <v>638</v>
      </c>
      <c r="H847" s="10" t="s">
        <v>750</v>
      </c>
      <c r="I847" s="10" t="s">
        <v>27</v>
      </c>
      <c r="J847" s="10" t="s">
        <v>114</v>
      </c>
      <c r="K847" s="10" t="s">
        <v>77</v>
      </c>
      <c r="L847" s="10" t="s">
        <v>78</v>
      </c>
      <c r="M847" s="10" t="s">
        <v>59</v>
      </c>
      <c r="N847" s="9" t="s">
        <v>753</v>
      </c>
      <c r="O847" s="22">
        <v>0.56999999999999995</v>
      </c>
      <c r="P847" s="10" t="s">
        <v>33</v>
      </c>
      <c r="Q847" s="10" t="s">
        <v>34</v>
      </c>
      <c r="R847" s="10" t="s">
        <v>45</v>
      </c>
      <c r="S847" s="10" t="s">
        <v>752</v>
      </c>
      <c r="T847" s="25">
        <v>95062</v>
      </c>
      <c r="U847" s="11">
        <v>42124</v>
      </c>
      <c r="V847" s="25">
        <f>YEAR(Table1[[#This Row],[Order Date]])</f>
        <v>2015</v>
      </c>
      <c r="W847" s="25">
        <f>MONTH(Table1[[#This Row],[Order Date]])</f>
        <v>4</v>
      </c>
      <c r="X847" s="25">
        <f>DAY(Table1[[#This Row],[Order Date]])</f>
        <v>30</v>
      </c>
      <c r="Y847" s="11">
        <v>42126</v>
      </c>
      <c r="Z847" s="25">
        <f>DATEDIF(Table1[[#This Row],[Order Date]],Table1[[#This Row],[Ship Date]],"D")</f>
        <v>2</v>
      </c>
      <c r="AA847" s="25">
        <v>719.47679999999991</v>
      </c>
      <c r="AB847" s="10">
        <v>6</v>
      </c>
      <c r="AC847" s="12">
        <v>1042.72</v>
      </c>
      <c r="AD847" s="10" t="str">
        <f>IF(Table1[[#This Row],[Profit]]&gt;0,"Profit","loss")</f>
        <v>Profit</v>
      </c>
      <c r="AE847" s="10" t="str">
        <f>_xlfn.CONCAT(Table1[[#This Row],[Customer Name]]," ",Table1[[#This Row],[Product Name]]," ",Table1[[#This Row],[Country]])</f>
        <v>Brooke Shepherd KH 688 United States</v>
      </c>
      <c r="AF847" s="10" t="str">
        <f>LEFT(Table1[[#This Row],[Product Name]],4)</f>
        <v>KH 6</v>
      </c>
    </row>
    <row r="848" spans="1:32" ht="12.75" customHeight="1" x14ac:dyDescent="0.2">
      <c r="A848" s="18">
        <v>26361</v>
      </c>
      <c r="B848" s="25">
        <v>87962</v>
      </c>
      <c r="C848" s="10" t="s">
        <v>106</v>
      </c>
      <c r="D848" s="36">
        <v>0.01</v>
      </c>
      <c r="E848" s="28">
        <v>7.64</v>
      </c>
      <c r="F848" s="32">
        <v>1.39</v>
      </c>
      <c r="G848" s="25">
        <v>2258</v>
      </c>
      <c r="H848" s="10" t="s">
        <v>2137</v>
      </c>
      <c r="I848" s="10" t="s">
        <v>27</v>
      </c>
      <c r="J848" s="10" t="s">
        <v>28</v>
      </c>
      <c r="K848" s="10" t="s">
        <v>29</v>
      </c>
      <c r="L848" s="10" t="s">
        <v>69</v>
      </c>
      <c r="M848" s="10" t="s">
        <v>59</v>
      </c>
      <c r="N848" s="9" t="s">
        <v>1239</v>
      </c>
      <c r="O848" s="22">
        <v>0.36</v>
      </c>
      <c r="P848" s="10" t="s">
        <v>33</v>
      </c>
      <c r="Q848" s="10" t="s">
        <v>136</v>
      </c>
      <c r="R848" s="10" t="s">
        <v>322</v>
      </c>
      <c r="S848" s="10" t="s">
        <v>2138</v>
      </c>
      <c r="T848" s="25">
        <v>27801</v>
      </c>
      <c r="U848" s="11">
        <v>42072</v>
      </c>
      <c r="V848" s="25">
        <f>YEAR(Table1[[#This Row],[Order Date]])</f>
        <v>2015</v>
      </c>
      <c r="W848" s="25">
        <f>MONTH(Table1[[#This Row],[Order Date]])</f>
        <v>3</v>
      </c>
      <c r="X848" s="25">
        <f>DAY(Table1[[#This Row],[Order Date]])</f>
        <v>9</v>
      </c>
      <c r="Y848" s="11">
        <v>42076</v>
      </c>
      <c r="Z848" s="25">
        <f>DATEDIF(Table1[[#This Row],[Order Date]],Table1[[#This Row],[Ship Date]],"D")</f>
        <v>4</v>
      </c>
      <c r="AA848" s="25">
        <v>-1676.6119999999999</v>
      </c>
      <c r="AB848" s="10">
        <v>9</v>
      </c>
      <c r="AC848" s="12">
        <v>73.290000000000006</v>
      </c>
      <c r="AD848" s="10" t="str">
        <f>IF(Table1[[#This Row],[Profit]]&gt;0,"Profit","loss")</f>
        <v>loss</v>
      </c>
      <c r="AE848" s="10" t="str">
        <f>_xlfn.CONCAT(Table1[[#This Row],[Customer Name]]," ",Table1[[#This Row],[Product Name]]," ",Table1[[#This Row],[Country]])</f>
        <v>Nicole Pope #10- 4 1/8" x 9 1/2" Security-Tint Envelopes United States</v>
      </c>
      <c r="AF848" s="10" t="str">
        <f>LEFT(Table1[[#This Row],[Product Name]],4)</f>
        <v>#10-</v>
      </c>
    </row>
    <row r="849" spans="1:32" ht="12.75" customHeight="1" x14ac:dyDescent="0.2">
      <c r="A849" s="18">
        <v>26362</v>
      </c>
      <c r="B849" s="25">
        <v>87962</v>
      </c>
      <c r="C849" s="10" t="s">
        <v>106</v>
      </c>
      <c r="D849" s="36">
        <v>7.0000000000000007E-2</v>
      </c>
      <c r="E849" s="28">
        <v>400.97</v>
      </c>
      <c r="F849" s="32">
        <v>48.26</v>
      </c>
      <c r="G849" s="25">
        <v>2258</v>
      </c>
      <c r="H849" s="10" t="s">
        <v>2137</v>
      </c>
      <c r="I849" s="10" t="s">
        <v>39</v>
      </c>
      <c r="J849" s="10" t="s">
        <v>28</v>
      </c>
      <c r="K849" s="10" t="s">
        <v>77</v>
      </c>
      <c r="L849" s="10" t="s">
        <v>85</v>
      </c>
      <c r="M849" s="10" t="s">
        <v>121</v>
      </c>
      <c r="N849" s="9" t="s">
        <v>1282</v>
      </c>
      <c r="O849" s="22">
        <v>0.36</v>
      </c>
      <c r="P849" s="10" t="s">
        <v>33</v>
      </c>
      <c r="Q849" s="10" t="s">
        <v>136</v>
      </c>
      <c r="R849" s="10" t="s">
        <v>322</v>
      </c>
      <c r="S849" s="10" t="s">
        <v>2138</v>
      </c>
      <c r="T849" s="25">
        <v>27801</v>
      </c>
      <c r="U849" s="11">
        <v>42072</v>
      </c>
      <c r="V849" s="25">
        <f>YEAR(Table1[[#This Row],[Order Date]])</f>
        <v>2015</v>
      </c>
      <c r="W849" s="25">
        <f>MONTH(Table1[[#This Row],[Order Date]])</f>
        <v>3</v>
      </c>
      <c r="X849" s="25">
        <f>DAY(Table1[[#This Row],[Order Date]])</f>
        <v>9</v>
      </c>
      <c r="Y849" s="11">
        <v>42076</v>
      </c>
      <c r="Z849" s="25">
        <f>DATEDIF(Table1[[#This Row],[Order Date]],Table1[[#This Row],[Ship Date]],"D")</f>
        <v>4</v>
      </c>
      <c r="AA849" s="25">
        <v>45.127799999999993</v>
      </c>
      <c r="AB849" s="10">
        <v>8</v>
      </c>
      <c r="AC849" s="12">
        <v>2961.32</v>
      </c>
      <c r="AD849" s="10" t="str">
        <f>IF(Table1[[#This Row],[Profit]]&gt;0,"Profit","loss")</f>
        <v>Profit</v>
      </c>
      <c r="AE849" s="10" t="str">
        <f>_xlfn.CONCAT(Table1[[#This Row],[Customer Name]]," ",Table1[[#This Row],[Product Name]]," ",Table1[[#This Row],[Country]])</f>
        <v>Nicole Pope Hewlett-Packard Deskjet 1220Cse Color Inkjet Printer United States</v>
      </c>
      <c r="AF849" s="10" t="str">
        <f>LEFT(Table1[[#This Row],[Product Name]],4)</f>
        <v>Hewl</v>
      </c>
    </row>
    <row r="850" spans="1:32" ht="12.75" customHeight="1" x14ac:dyDescent="0.2">
      <c r="A850" s="18">
        <v>19054</v>
      </c>
      <c r="B850" s="25">
        <v>87963</v>
      </c>
      <c r="C850" s="10" t="s">
        <v>47</v>
      </c>
      <c r="D850" s="36">
        <v>7.0000000000000007E-2</v>
      </c>
      <c r="E850" s="28">
        <v>60.97</v>
      </c>
      <c r="F850" s="32">
        <v>4.5</v>
      </c>
      <c r="G850" s="25">
        <v>2256</v>
      </c>
      <c r="H850" s="10" t="s">
        <v>2131</v>
      </c>
      <c r="I850" s="10" t="s">
        <v>27</v>
      </c>
      <c r="J850" s="10" t="s">
        <v>28</v>
      </c>
      <c r="K850" s="10" t="s">
        <v>29</v>
      </c>
      <c r="L850" s="10" t="s">
        <v>257</v>
      </c>
      <c r="M850" s="10" t="s">
        <v>59</v>
      </c>
      <c r="N850" s="9" t="s">
        <v>2132</v>
      </c>
      <c r="O850" s="22">
        <v>0.56000000000000005</v>
      </c>
      <c r="P850" s="10" t="s">
        <v>33</v>
      </c>
      <c r="Q850" s="10" t="s">
        <v>136</v>
      </c>
      <c r="R850" s="10" t="s">
        <v>322</v>
      </c>
      <c r="S850" s="10" t="s">
        <v>2088</v>
      </c>
      <c r="T850" s="25">
        <v>28560</v>
      </c>
      <c r="U850" s="11">
        <v>42006</v>
      </c>
      <c r="V850" s="25">
        <f>YEAR(Table1[[#This Row],[Order Date]])</f>
        <v>2015</v>
      </c>
      <c r="W850" s="25">
        <f>MONTH(Table1[[#This Row],[Order Date]])</f>
        <v>1</v>
      </c>
      <c r="X850" s="25">
        <f>DAY(Table1[[#This Row],[Order Date]])</f>
        <v>2</v>
      </c>
      <c r="Y850" s="11">
        <v>42008</v>
      </c>
      <c r="Z850" s="25">
        <f>DATEDIF(Table1[[#This Row],[Order Date]],Table1[[#This Row],[Ship Date]],"D")</f>
        <v>2</v>
      </c>
      <c r="AA850" s="25">
        <v>-42.588000000000001</v>
      </c>
      <c r="AB850" s="10">
        <v>6</v>
      </c>
      <c r="AC850" s="12">
        <v>361.72</v>
      </c>
      <c r="AD850" s="10" t="str">
        <f>IF(Table1[[#This Row],[Profit]]&gt;0,"Profit","loss")</f>
        <v>loss</v>
      </c>
      <c r="AE850" s="10" t="str">
        <f>_xlfn.CONCAT(Table1[[#This Row],[Customer Name]]," ",Table1[[#This Row],[Product Name]]," ",Table1[[#This Row],[Country]])</f>
        <v>Lloyd Levin Tripp Lite Isotel 6 Outlet Surge Protector with Fax/Modem Protection United States</v>
      </c>
      <c r="AF850" s="10" t="str">
        <f>LEFT(Table1[[#This Row],[Product Name]],4)</f>
        <v>Trip</v>
      </c>
    </row>
    <row r="851" spans="1:32" ht="12.75" customHeight="1" x14ac:dyDescent="0.2">
      <c r="A851" s="18">
        <v>18652</v>
      </c>
      <c r="B851" s="25">
        <v>87964</v>
      </c>
      <c r="C851" s="10" t="s">
        <v>56</v>
      </c>
      <c r="D851" s="36">
        <v>7.0000000000000007E-2</v>
      </c>
      <c r="E851" s="28">
        <v>70.98</v>
      </c>
      <c r="F851" s="32">
        <v>30</v>
      </c>
      <c r="G851" s="25">
        <v>2256</v>
      </c>
      <c r="H851" s="10" t="s">
        <v>2131</v>
      </c>
      <c r="I851" s="10" t="s">
        <v>39</v>
      </c>
      <c r="J851" s="10" t="s">
        <v>28</v>
      </c>
      <c r="K851" s="10" t="s">
        <v>41</v>
      </c>
      <c r="L851" s="10" t="s">
        <v>42</v>
      </c>
      <c r="M851" s="10" t="s">
        <v>43</v>
      </c>
      <c r="N851" s="9" t="s">
        <v>2133</v>
      </c>
      <c r="O851" s="22">
        <v>0.73</v>
      </c>
      <c r="P851" s="10" t="s">
        <v>33</v>
      </c>
      <c r="Q851" s="10" t="s">
        <v>136</v>
      </c>
      <c r="R851" s="10" t="s">
        <v>322</v>
      </c>
      <c r="S851" s="10" t="s">
        <v>2088</v>
      </c>
      <c r="T851" s="25">
        <v>28560</v>
      </c>
      <c r="U851" s="11">
        <v>42087</v>
      </c>
      <c r="V851" s="25">
        <f>YEAR(Table1[[#This Row],[Order Date]])</f>
        <v>2015</v>
      </c>
      <c r="W851" s="25">
        <f>MONTH(Table1[[#This Row],[Order Date]])</f>
        <v>3</v>
      </c>
      <c r="X851" s="25">
        <f>DAY(Table1[[#This Row],[Order Date]])</f>
        <v>24</v>
      </c>
      <c r="Y851" s="11">
        <v>42089</v>
      </c>
      <c r="Z851" s="25">
        <f>DATEDIF(Table1[[#This Row],[Order Date]],Table1[[#This Row],[Ship Date]],"D")</f>
        <v>2</v>
      </c>
      <c r="AA851" s="25">
        <v>-222.95</v>
      </c>
      <c r="AB851" s="10">
        <v>20</v>
      </c>
      <c r="AC851" s="12">
        <v>1373.47</v>
      </c>
      <c r="AD851" s="10" t="str">
        <f>IF(Table1[[#This Row],[Profit]]&gt;0,"Profit","loss")</f>
        <v>loss</v>
      </c>
      <c r="AE851" s="10" t="str">
        <f>_xlfn.CONCAT(Table1[[#This Row],[Customer Name]]," ",Table1[[#This Row],[Product Name]]," ",Table1[[#This Row],[Country]])</f>
        <v>Lloyd Levin Novimex Turbo Task Chair United States</v>
      </c>
      <c r="AF851" s="10" t="str">
        <f>LEFT(Table1[[#This Row],[Product Name]],4)</f>
        <v>Novi</v>
      </c>
    </row>
    <row r="852" spans="1:32" ht="12.75" customHeight="1" x14ac:dyDescent="0.2">
      <c r="A852" s="18">
        <v>21937</v>
      </c>
      <c r="B852" s="25">
        <v>87965</v>
      </c>
      <c r="C852" s="10" t="s">
        <v>25</v>
      </c>
      <c r="D852" s="36">
        <v>0.06</v>
      </c>
      <c r="E852" s="28">
        <v>6.68</v>
      </c>
      <c r="F852" s="32">
        <v>6.93</v>
      </c>
      <c r="G852" s="25">
        <v>2257</v>
      </c>
      <c r="H852" s="10" t="s">
        <v>2134</v>
      </c>
      <c r="I852" s="10" t="s">
        <v>49</v>
      </c>
      <c r="J852" s="10" t="s">
        <v>28</v>
      </c>
      <c r="K852" s="10" t="s">
        <v>29</v>
      </c>
      <c r="L852" s="10" t="s">
        <v>93</v>
      </c>
      <c r="M852" s="10" t="s">
        <v>59</v>
      </c>
      <c r="N852" s="9" t="s">
        <v>2135</v>
      </c>
      <c r="O852" s="22">
        <v>0.37</v>
      </c>
      <c r="P852" s="10" t="s">
        <v>33</v>
      </c>
      <c r="Q852" s="10" t="s">
        <v>136</v>
      </c>
      <c r="R852" s="10" t="s">
        <v>322</v>
      </c>
      <c r="S852" s="10" t="s">
        <v>2136</v>
      </c>
      <c r="T852" s="25">
        <v>27604</v>
      </c>
      <c r="U852" s="11">
        <v>42167</v>
      </c>
      <c r="V852" s="25">
        <f>YEAR(Table1[[#This Row],[Order Date]])</f>
        <v>2015</v>
      </c>
      <c r="W852" s="25">
        <f>MONTH(Table1[[#This Row],[Order Date]])</f>
        <v>6</v>
      </c>
      <c r="X852" s="25">
        <f>DAY(Table1[[#This Row],[Order Date]])</f>
        <v>12</v>
      </c>
      <c r="Y852" s="11">
        <v>42168</v>
      </c>
      <c r="Z852" s="25">
        <f>DATEDIF(Table1[[#This Row],[Order Date]],Table1[[#This Row],[Ship Date]],"D")</f>
        <v>1</v>
      </c>
      <c r="AA852" s="25">
        <v>7.6244999999999994</v>
      </c>
      <c r="AB852" s="10">
        <v>14</v>
      </c>
      <c r="AC852" s="12">
        <v>91.92</v>
      </c>
      <c r="AD852" s="10" t="str">
        <f>IF(Table1[[#This Row],[Profit]]&gt;0,"Profit","loss")</f>
        <v>Profit</v>
      </c>
      <c r="AE852" s="10" t="str">
        <f>_xlfn.CONCAT(Table1[[#This Row],[Customer Name]]," ",Table1[[#This Row],[Product Name]]," ",Table1[[#This Row],[Country]])</f>
        <v>Bernard Thompson HP Office Paper (20Lb. and 87 Bright) United States</v>
      </c>
      <c r="AF852" s="10" t="str">
        <f>LEFT(Table1[[#This Row],[Product Name]],4)</f>
        <v>HP O</v>
      </c>
    </row>
    <row r="853" spans="1:32" ht="12.75" customHeight="1" x14ac:dyDescent="0.2">
      <c r="A853" s="18">
        <v>24289</v>
      </c>
      <c r="B853" s="25">
        <v>87977</v>
      </c>
      <c r="C853" s="10" t="s">
        <v>56</v>
      </c>
      <c r="D853" s="36">
        <v>0.03</v>
      </c>
      <c r="E853" s="28">
        <v>5.28</v>
      </c>
      <c r="F853" s="32">
        <v>5.61</v>
      </c>
      <c r="G853" s="25">
        <v>702</v>
      </c>
      <c r="H853" s="10" t="s">
        <v>842</v>
      </c>
      <c r="I853" s="10" t="s">
        <v>49</v>
      </c>
      <c r="J853" s="10" t="s">
        <v>114</v>
      </c>
      <c r="K853" s="10" t="s">
        <v>29</v>
      </c>
      <c r="L853" s="10" t="s">
        <v>93</v>
      </c>
      <c r="M853" s="10" t="s">
        <v>59</v>
      </c>
      <c r="N853" s="9" t="s">
        <v>836</v>
      </c>
      <c r="O853" s="22">
        <v>0.4</v>
      </c>
      <c r="P853" s="10" t="s">
        <v>33</v>
      </c>
      <c r="Q853" s="10" t="s">
        <v>34</v>
      </c>
      <c r="R853" s="10" t="s">
        <v>45</v>
      </c>
      <c r="S853" s="10" t="s">
        <v>843</v>
      </c>
      <c r="T853" s="25">
        <v>95404</v>
      </c>
      <c r="U853" s="11">
        <v>42117</v>
      </c>
      <c r="V853" s="25">
        <f>YEAR(Table1[[#This Row],[Order Date]])</f>
        <v>2015</v>
      </c>
      <c r="W853" s="25">
        <f>MONTH(Table1[[#This Row],[Order Date]])</f>
        <v>4</v>
      </c>
      <c r="X853" s="25">
        <f>DAY(Table1[[#This Row],[Order Date]])</f>
        <v>23</v>
      </c>
      <c r="Y853" s="11">
        <v>42118</v>
      </c>
      <c r="Z853" s="25">
        <f>DATEDIF(Table1[[#This Row],[Order Date]],Table1[[#This Row],[Ship Date]],"D")</f>
        <v>1</v>
      </c>
      <c r="AA853" s="25">
        <v>-16.670000000000002</v>
      </c>
      <c r="AB853" s="10">
        <v>1</v>
      </c>
      <c r="AC853" s="12">
        <v>6.5</v>
      </c>
      <c r="AD853" s="10" t="str">
        <f>IF(Table1[[#This Row],[Profit]]&gt;0,"Profit","loss")</f>
        <v>loss</v>
      </c>
      <c r="AE853" s="10" t="str">
        <f>_xlfn.CONCAT(Table1[[#This Row],[Customer Name]]," ",Table1[[#This Row],[Product Name]]," ",Table1[[#This Row],[Country]])</f>
        <v>Kelly O'Connor Xerox 1954 United States</v>
      </c>
      <c r="AF853" s="10" t="str">
        <f>LEFT(Table1[[#This Row],[Product Name]],4)</f>
        <v>Xero</v>
      </c>
    </row>
    <row r="854" spans="1:32" ht="12.75" customHeight="1" x14ac:dyDescent="0.2">
      <c r="A854" s="18">
        <v>25734</v>
      </c>
      <c r="B854" s="25">
        <v>87978</v>
      </c>
      <c r="C854" s="10" t="s">
        <v>47</v>
      </c>
      <c r="D854" s="36">
        <v>7.0000000000000007E-2</v>
      </c>
      <c r="E854" s="28">
        <v>2.84</v>
      </c>
      <c r="F854" s="32">
        <v>0.93</v>
      </c>
      <c r="G854" s="25">
        <v>711</v>
      </c>
      <c r="H854" s="10" t="s">
        <v>844</v>
      </c>
      <c r="I854" s="10" t="s">
        <v>49</v>
      </c>
      <c r="J854" s="10" t="s">
        <v>114</v>
      </c>
      <c r="K854" s="10" t="s">
        <v>29</v>
      </c>
      <c r="L854" s="10" t="s">
        <v>30</v>
      </c>
      <c r="M854" s="10" t="s">
        <v>31</v>
      </c>
      <c r="N854" s="9" t="s">
        <v>32</v>
      </c>
      <c r="O854" s="22">
        <v>0.54</v>
      </c>
      <c r="P854" s="10" t="s">
        <v>33</v>
      </c>
      <c r="Q854" s="10" t="s">
        <v>53</v>
      </c>
      <c r="R854" s="10" t="s">
        <v>193</v>
      </c>
      <c r="S854" s="10" t="s">
        <v>845</v>
      </c>
      <c r="T854" s="25">
        <v>2152</v>
      </c>
      <c r="U854" s="11">
        <v>42161</v>
      </c>
      <c r="V854" s="25">
        <f>YEAR(Table1[[#This Row],[Order Date]])</f>
        <v>2015</v>
      </c>
      <c r="W854" s="25">
        <f>MONTH(Table1[[#This Row],[Order Date]])</f>
        <v>6</v>
      </c>
      <c r="X854" s="25">
        <f>DAY(Table1[[#This Row],[Order Date]])</f>
        <v>6</v>
      </c>
      <c r="Y854" s="11">
        <v>42163</v>
      </c>
      <c r="Z854" s="25">
        <f>DATEDIF(Table1[[#This Row],[Order Date]],Table1[[#This Row],[Ship Date]],"D")</f>
        <v>2</v>
      </c>
      <c r="AA854" s="25">
        <v>3.8519999999999999</v>
      </c>
      <c r="AB854" s="10">
        <v>15</v>
      </c>
      <c r="AC854" s="12">
        <v>40.369999999999997</v>
      </c>
      <c r="AD854" s="10" t="str">
        <f>IF(Table1[[#This Row],[Profit]]&gt;0,"Profit","loss")</f>
        <v>Profit</v>
      </c>
      <c r="AE854" s="10" t="str">
        <f>_xlfn.CONCAT(Table1[[#This Row],[Customer Name]]," ",Table1[[#This Row],[Product Name]]," ",Table1[[#This Row],[Country]])</f>
        <v>Pam Anthony SANFORD Liquid Accent™ Tank-Style Highlighters United States</v>
      </c>
      <c r="AF854" s="10" t="str">
        <f>LEFT(Table1[[#This Row],[Product Name]],4)</f>
        <v>SANF</v>
      </c>
    </row>
    <row r="855" spans="1:32" ht="12.75" customHeight="1" x14ac:dyDescent="0.2">
      <c r="A855" s="18">
        <v>23140</v>
      </c>
      <c r="B855" s="25">
        <v>87979</v>
      </c>
      <c r="C855" s="10" t="s">
        <v>25</v>
      </c>
      <c r="D855" s="36">
        <v>0.01</v>
      </c>
      <c r="E855" s="28">
        <v>7.89</v>
      </c>
      <c r="F855" s="32">
        <v>2.82</v>
      </c>
      <c r="G855" s="25">
        <v>702</v>
      </c>
      <c r="H855" s="10" t="s">
        <v>842</v>
      </c>
      <c r="I855" s="10" t="s">
        <v>49</v>
      </c>
      <c r="J855" s="10" t="s">
        <v>114</v>
      </c>
      <c r="K855" s="10" t="s">
        <v>29</v>
      </c>
      <c r="L855" s="10" t="s">
        <v>66</v>
      </c>
      <c r="M855" s="10" t="s">
        <v>31</v>
      </c>
      <c r="N855" s="9" t="s">
        <v>838</v>
      </c>
      <c r="O855" s="22">
        <v>0.4</v>
      </c>
      <c r="P855" s="10" t="s">
        <v>33</v>
      </c>
      <c r="Q855" s="10" t="s">
        <v>34</v>
      </c>
      <c r="R855" s="10" t="s">
        <v>45</v>
      </c>
      <c r="S855" s="10" t="s">
        <v>843</v>
      </c>
      <c r="T855" s="25">
        <v>95404</v>
      </c>
      <c r="U855" s="11">
        <v>42185</v>
      </c>
      <c r="V855" s="25">
        <f>YEAR(Table1[[#This Row],[Order Date]])</f>
        <v>2015</v>
      </c>
      <c r="W855" s="25">
        <f>MONTH(Table1[[#This Row],[Order Date]])</f>
        <v>6</v>
      </c>
      <c r="X855" s="25">
        <f>DAY(Table1[[#This Row],[Order Date]])</f>
        <v>30</v>
      </c>
      <c r="Y855" s="11">
        <v>42186</v>
      </c>
      <c r="Z855" s="25">
        <f>DATEDIF(Table1[[#This Row],[Order Date]],Table1[[#This Row],[Ship Date]],"D")</f>
        <v>1</v>
      </c>
      <c r="AA855" s="25">
        <v>46.440000000000005</v>
      </c>
      <c r="AB855" s="10">
        <v>8</v>
      </c>
      <c r="AC855" s="12">
        <v>68.56</v>
      </c>
      <c r="AD855" s="10" t="str">
        <f>IF(Table1[[#This Row],[Profit]]&gt;0,"Profit","loss")</f>
        <v>Profit</v>
      </c>
      <c r="AE855" s="10" t="str">
        <f>_xlfn.CONCAT(Table1[[#This Row],[Customer Name]]," ",Table1[[#This Row],[Product Name]]," ",Table1[[#This Row],[Country]])</f>
        <v>Kelly O'Connor Staples Vinyl Coated Paper Clips, 800/Box United States</v>
      </c>
      <c r="AF855" s="10" t="str">
        <f>LEFT(Table1[[#This Row],[Product Name]],4)</f>
        <v>Stap</v>
      </c>
    </row>
    <row r="856" spans="1:32" ht="12.75" customHeight="1" x14ac:dyDescent="0.2">
      <c r="A856" s="18">
        <v>23141</v>
      </c>
      <c r="B856" s="25">
        <v>87979</v>
      </c>
      <c r="C856" s="10" t="s">
        <v>25</v>
      </c>
      <c r="D856" s="36">
        <v>0.09</v>
      </c>
      <c r="E856" s="28">
        <v>3.68</v>
      </c>
      <c r="F856" s="32">
        <v>1.32</v>
      </c>
      <c r="G856" s="25">
        <v>702</v>
      </c>
      <c r="H856" s="10" t="s">
        <v>842</v>
      </c>
      <c r="I856" s="10" t="s">
        <v>49</v>
      </c>
      <c r="J856" s="10" t="s">
        <v>114</v>
      </c>
      <c r="K856" s="10" t="s">
        <v>29</v>
      </c>
      <c r="L856" s="10" t="s">
        <v>174</v>
      </c>
      <c r="M856" s="10" t="s">
        <v>31</v>
      </c>
      <c r="N856" s="9" t="s">
        <v>839</v>
      </c>
      <c r="O856" s="22">
        <v>0.83</v>
      </c>
      <c r="P856" s="10" t="s">
        <v>33</v>
      </c>
      <c r="Q856" s="10" t="s">
        <v>34</v>
      </c>
      <c r="R856" s="10" t="s">
        <v>45</v>
      </c>
      <c r="S856" s="10" t="s">
        <v>843</v>
      </c>
      <c r="T856" s="25">
        <v>95404</v>
      </c>
      <c r="U856" s="11">
        <v>42185</v>
      </c>
      <c r="V856" s="25">
        <f>YEAR(Table1[[#This Row],[Order Date]])</f>
        <v>2015</v>
      </c>
      <c r="W856" s="25">
        <f>MONTH(Table1[[#This Row],[Order Date]])</f>
        <v>6</v>
      </c>
      <c r="X856" s="25">
        <f>DAY(Table1[[#This Row],[Order Date]])</f>
        <v>30</v>
      </c>
      <c r="Y856" s="11">
        <v>42186</v>
      </c>
      <c r="Z856" s="25">
        <f>DATEDIF(Table1[[#This Row],[Order Date]],Table1[[#This Row],[Ship Date]],"D")</f>
        <v>1</v>
      </c>
      <c r="AA856" s="25">
        <v>-17.527999999999999</v>
      </c>
      <c r="AB856" s="10">
        <v>6</v>
      </c>
      <c r="AC856" s="12">
        <v>20.79</v>
      </c>
      <c r="AD856" s="10" t="str">
        <f>IF(Table1[[#This Row],[Profit]]&gt;0,"Profit","loss")</f>
        <v>loss</v>
      </c>
      <c r="AE856" s="10" t="str">
        <f>_xlfn.CONCAT(Table1[[#This Row],[Customer Name]]," ",Table1[[#This Row],[Product Name]]," ",Table1[[#This Row],[Country]])</f>
        <v>Kelly O'Connor *Staples* vLetter Openers, 2/Pack United States</v>
      </c>
      <c r="AF856" s="10" t="str">
        <f>LEFT(Table1[[#This Row],[Product Name]],4)</f>
        <v>*Sta</v>
      </c>
    </row>
    <row r="857" spans="1:32" ht="12.75" customHeight="1" x14ac:dyDescent="0.2">
      <c r="A857" s="18">
        <v>23142</v>
      </c>
      <c r="B857" s="25">
        <v>87979</v>
      </c>
      <c r="C857" s="10" t="s">
        <v>25</v>
      </c>
      <c r="D857" s="36">
        <v>0.1</v>
      </c>
      <c r="E857" s="28">
        <v>9.7100000000000009</v>
      </c>
      <c r="F857" s="32">
        <v>9.4499999999999993</v>
      </c>
      <c r="G857" s="25">
        <v>702</v>
      </c>
      <c r="H857" s="10" t="s">
        <v>842</v>
      </c>
      <c r="I857" s="10" t="s">
        <v>49</v>
      </c>
      <c r="J857" s="10" t="s">
        <v>114</v>
      </c>
      <c r="K857" s="10" t="s">
        <v>29</v>
      </c>
      <c r="L857" s="10" t="s">
        <v>141</v>
      </c>
      <c r="M857" s="10" t="s">
        <v>59</v>
      </c>
      <c r="N857" s="9" t="s">
        <v>510</v>
      </c>
      <c r="O857" s="22">
        <v>0.6</v>
      </c>
      <c r="P857" s="10" t="s">
        <v>33</v>
      </c>
      <c r="Q857" s="10" t="s">
        <v>34</v>
      </c>
      <c r="R857" s="10" t="s">
        <v>45</v>
      </c>
      <c r="S857" s="10" t="s">
        <v>843</v>
      </c>
      <c r="T857" s="25">
        <v>95404</v>
      </c>
      <c r="U857" s="11">
        <v>42185</v>
      </c>
      <c r="V857" s="25">
        <f>YEAR(Table1[[#This Row],[Order Date]])</f>
        <v>2015</v>
      </c>
      <c r="W857" s="25">
        <f>MONTH(Table1[[#This Row],[Order Date]])</f>
        <v>6</v>
      </c>
      <c r="X857" s="25">
        <f>DAY(Table1[[#This Row],[Order Date]])</f>
        <v>30</v>
      </c>
      <c r="Y857" s="11">
        <v>42188</v>
      </c>
      <c r="Z857" s="25">
        <f>DATEDIF(Table1[[#This Row],[Order Date]],Table1[[#This Row],[Ship Date]],"D")</f>
        <v>3</v>
      </c>
      <c r="AA857" s="25">
        <v>-95.816000000000003</v>
      </c>
      <c r="AB857" s="10">
        <v>7</v>
      </c>
      <c r="AC857" s="12">
        <v>67.91</v>
      </c>
      <c r="AD857" s="10" t="str">
        <f>IF(Table1[[#This Row],[Profit]]&gt;0,"Profit","loss")</f>
        <v>loss</v>
      </c>
      <c r="AE857" s="10" t="str">
        <f>_xlfn.CONCAT(Table1[[#This Row],[Customer Name]]," ",Table1[[#This Row],[Product Name]]," ",Table1[[#This Row],[Country]])</f>
        <v>Kelly O'Connor Filing/Storage Totes and Swivel Casters United States</v>
      </c>
      <c r="AF857" s="10" t="str">
        <f>LEFT(Table1[[#This Row],[Product Name]],4)</f>
        <v>Fili</v>
      </c>
    </row>
    <row r="858" spans="1:32" ht="12.75" customHeight="1" x14ac:dyDescent="0.2">
      <c r="A858" s="18">
        <v>18448</v>
      </c>
      <c r="B858" s="25">
        <v>87980</v>
      </c>
      <c r="C858" s="10" t="s">
        <v>56</v>
      </c>
      <c r="D858" s="36">
        <v>0.1</v>
      </c>
      <c r="E858" s="28">
        <v>4.26</v>
      </c>
      <c r="F858" s="32">
        <v>1.2</v>
      </c>
      <c r="G858" s="25">
        <v>700</v>
      </c>
      <c r="H858" s="10" t="s">
        <v>841</v>
      </c>
      <c r="I858" s="10" t="s">
        <v>49</v>
      </c>
      <c r="J858" s="10" t="s">
        <v>114</v>
      </c>
      <c r="K858" s="10" t="s">
        <v>29</v>
      </c>
      <c r="L858" s="10" t="s">
        <v>30</v>
      </c>
      <c r="M858" s="10" t="s">
        <v>31</v>
      </c>
      <c r="N858" s="9" t="s">
        <v>202</v>
      </c>
      <c r="O858" s="22">
        <v>0.44</v>
      </c>
      <c r="P858" s="10" t="s">
        <v>33</v>
      </c>
      <c r="Q858" s="10" t="s">
        <v>34</v>
      </c>
      <c r="R858" s="10" t="s">
        <v>45</v>
      </c>
      <c r="S858" s="10" t="s">
        <v>756</v>
      </c>
      <c r="T858" s="25">
        <v>93454</v>
      </c>
      <c r="U858" s="11">
        <v>42144</v>
      </c>
      <c r="V858" s="25">
        <f>YEAR(Table1[[#This Row],[Order Date]])</f>
        <v>2015</v>
      </c>
      <c r="W858" s="25">
        <f>MONTH(Table1[[#This Row],[Order Date]])</f>
        <v>5</v>
      </c>
      <c r="X858" s="25">
        <f>DAY(Table1[[#This Row],[Order Date]])</f>
        <v>20</v>
      </c>
      <c r="Y858" s="11">
        <v>42145</v>
      </c>
      <c r="Z858" s="25">
        <f>DATEDIF(Table1[[#This Row],[Order Date]],Table1[[#This Row],[Ship Date]],"D")</f>
        <v>1</v>
      </c>
      <c r="AA858" s="25">
        <v>33.923999999999999</v>
      </c>
      <c r="AB858" s="10">
        <v>22</v>
      </c>
      <c r="AC858" s="12">
        <v>87.89</v>
      </c>
      <c r="AD858" s="10" t="str">
        <f>IF(Table1[[#This Row],[Profit]]&gt;0,"Profit","loss")</f>
        <v>Profit</v>
      </c>
      <c r="AE858" s="10" t="str">
        <f>_xlfn.CONCAT(Table1[[#This Row],[Customer Name]]," ",Table1[[#This Row],[Product Name]]," ",Table1[[#This Row],[Country]])</f>
        <v>Joseph Grossman Dixon Prang® Watercolor Pencils, 10-Color Set with Brush United States</v>
      </c>
      <c r="AF858" s="10" t="str">
        <f>LEFT(Table1[[#This Row],[Product Name]],4)</f>
        <v>Dixo</v>
      </c>
    </row>
    <row r="859" spans="1:32" ht="12.75" customHeight="1" x14ac:dyDescent="0.2">
      <c r="A859" s="18">
        <v>18450</v>
      </c>
      <c r="B859" s="25">
        <v>87993</v>
      </c>
      <c r="C859" s="10" t="s">
        <v>56</v>
      </c>
      <c r="D859" s="36">
        <v>0.05</v>
      </c>
      <c r="E859" s="28">
        <v>1.98</v>
      </c>
      <c r="F859" s="32">
        <v>4.7699999999999996</v>
      </c>
      <c r="G859" s="25">
        <v>1606</v>
      </c>
      <c r="H859" s="10" t="s">
        <v>1609</v>
      </c>
      <c r="I859" s="10" t="s">
        <v>49</v>
      </c>
      <c r="J859" s="10" t="s">
        <v>40</v>
      </c>
      <c r="K859" s="10" t="s">
        <v>29</v>
      </c>
      <c r="L859" s="10" t="s">
        <v>109</v>
      </c>
      <c r="M859" s="10" t="s">
        <v>59</v>
      </c>
      <c r="N859" s="9" t="s">
        <v>1610</v>
      </c>
      <c r="O859" s="22">
        <v>0.4</v>
      </c>
      <c r="P859" s="10" t="s">
        <v>33</v>
      </c>
      <c r="Q859" s="10" t="s">
        <v>53</v>
      </c>
      <c r="R859" s="10" t="s">
        <v>71</v>
      </c>
      <c r="S859" s="10" t="s">
        <v>1611</v>
      </c>
      <c r="T859" s="25">
        <v>11010</v>
      </c>
      <c r="U859" s="11">
        <v>42011</v>
      </c>
      <c r="V859" s="25">
        <f>YEAR(Table1[[#This Row],[Order Date]])</f>
        <v>2015</v>
      </c>
      <c r="W859" s="25">
        <f>MONTH(Table1[[#This Row],[Order Date]])</f>
        <v>1</v>
      </c>
      <c r="X859" s="25">
        <f>DAY(Table1[[#This Row],[Order Date]])</f>
        <v>7</v>
      </c>
      <c r="Y859" s="11">
        <v>42012</v>
      </c>
      <c r="Z859" s="25">
        <f>DATEDIF(Table1[[#This Row],[Order Date]],Table1[[#This Row],[Ship Date]],"D")</f>
        <v>1</v>
      </c>
      <c r="AA859" s="25">
        <v>-14.359820000000001</v>
      </c>
      <c r="AB859" s="10">
        <v>1</v>
      </c>
      <c r="AC859" s="12">
        <v>3.53</v>
      </c>
      <c r="AD859" s="10" t="str">
        <f>IF(Table1[[#This Row],[Profit]]&gt;0,"Profit","loss")</f>
        <v>loss</v>
      </c>
      <c r="AE859" s="10" t="str">
        <f>_xlfn.CONCAT(Table1[[#This Row],[Customer Name]]," ",Table1[[#This Row],[Product Name]]," ",Table1[[#This Row],[Country]])</f>
        <v>Don Rogers Avery Reinforcements for Hole-Punch Pages United States</v>
      </c>
      <c r="AF859" s="10" t="str">
        <f>LEFT(Table1[[#This Row],[Product Name]],4)</f>
        <v>Aver</v>
      </c>
    </row>
    <row r="860" spans="1:32" ht="12.75" customHeight="1" x14ac:dyDescent="0.2">
      <c r="A860" s="18">
        <v>18451</v>
      </c>
      <c r="B860" s="25">
        <v>87993</v>
      </c>
      <c r="C860" s="10" t="s">
        <v>56</v>
      </c>
      <c r="D860" s="36">
        <v>7.0000000000000007E-2</v>
      </c>
      <c r="E860" s="28">
        <v>699.99</v>
      </c>
      <c r="F860" s="32">
        <v>24.49</v>
      </c>
      <c r="G860" s="25">
        <v>1606</v>
      </c>
      <c r="H860" s="10" t="s">
        <v>1609</v>
      </c>
      <c r="I860" s="10" t="s">
        <v>27</v>
      </c>
      <c r="J860" s="10" t="s">
        <v>40</v>
      </c>
      <c r="K860" s="10" t="s">
        <v>77</v>
      </c>
      <c r="L860" s="10" t="s">
        <v>587</v>
      </c>
      <c r="M860" s="10" t="s">
        <v>236</v>
      </c>
      <c r="N860" s="9" t="s">
        <v>588</v>
      </c>
      <c r="O860" s="22">
        <v>0.41</v>
      </c>
      <c r="P860" s="10" t="s">
        <v>33</v>
      </c>
      <c r="Q860" s="10" t="s">
        <v>53</v>
      </c>
      <c r="R860" s="10" t="s">
        <v>71</v>
      </c>
      <c r="S860" s="10" t="s">
        <v>1611</v>
      </c>
      <c r="T860" s="25">
        <v>11010</v>
      </c>
      <c r="U860" s="11">
        <v>42011</v>
      </c>
      <c r="V860" s="25">
        <f>YEAR(Table1[[#This Row],[Order Date]])</f>
        <v>2015</v>
      </c>
      <c r="W860" s="25">
        <f>MONTH(Table1[[#This Row],[Order Date]])</f>
        <v>1</v>
      </c>
      <c r="X860" s="25">
        <f>DAY(Table1[[#This Row],[Order Date]])</f>
        <v>7</v>
      </c>
      <c r="Y860" s="11">
        <v>42012</v>
      </c>
      <c r="Z860" s="25">
        <f>DATEDIF(Table1[[#This Row],[Order Date]],Table1[[#This Row],[Ship Date]],"D")</f>
        <v>1</v>
      </c>
      <c r="AA860" s="25">
        <v>-2870.2775999999994</v>
      </c>
      <c r="AB860" s="10">
        <v>1</v>
      </c>
      <c r="AC860" s="12">
        <v>706.56</v>
      </c>
      <c r="AD860" s="10" t="str">
        <f>IF(Table1[[#This Row],[Profit]]&gt;0,"Profit","loss")</f>
        <v>loss</v>
      </c>
      <c r="AE860" s="10" t="str">
        <f>_xlfn.CONCAT(Table1[[#This Row],[Customer Name]]," ",Table1[[#This Row],[Product Name]]," ",Table1[[#This Row],[Country]])</f>
        <v>Don Rogers Canon PC1060 Personal Laser Copier United States</v>
      </c>
      <c r="AF860" s="10" t="str">
        <f>LEFT(Table1[[#This Row],[Product Name]],4)</f>
        <v>Cano</v>
      </c>
    </row>
    <row r="861" spans="1:32" ht="12.75" customHeight="1" x14ac:dyDescent="0.2">
      <c r="A861" s="18">
        <v>18452</v>
      </c>
      <c r="B861" s="25">
        <v>87993</v>
      </c>
      <c r="C861" s="10" t="s">
        <v>56</v>
      </c>
      <c r="D861" s="36">
        <v>7.0000000000000007E-2</v>
      </c>
      <c r="E861" s="28">
        <v>6783.02</v>
      </c>
      <c r="F861" s="32">
        <v>24.49</v>
      </c>
      <c r="G861" s="25">
        <v>1606</v>
      </c>
      <c r="H861" s="10" t="s">
        <v>1609</v>
      </c>
      <c r="I861" s="10" t="s">
        <v>49</v>
      </c>
      <c r="J861" s="10" t="s">
        <v>40</v>
      </c>
      <c r="K861" s="10" t="s">
        <v>77</v>
      </c>
      <c r="L861" s="10" t="s">
        <v>85</v>
      </c>
      <c r="M861" s="10" t="s">
        <v>236</v>
      </c>
      <c r="N861" s="9" t="s">
        <v>1277</v>
      </c>
      <c r="O861" s="22">
        <v>0.39</v>
      </c>
      <c r="P861" s="10" t="s">
        <v>33</v>
      </c>
      <c r="Q861" s="10" t="s">
        <v>53</v>
      </c>
      <c r="R861" s="10" t="s">
        <v>71</v>
      </c>
      <c r="S861" s="10" t="s">
        <v>1611</v>
      </c>
      <c r="T861" s="25">
        <v>11010</v>
      </c>
      <c r="U861" s="11">
        <v>42011</v>
      </c>
      <c r="V861" s="25">
        <f>YEAR(Table1[[#This Row],[Order Date]])</f>
        <v>2015</v>
      </c>
      <c r="W861" s="25">
        <f>MONTH(Table1[[#This Row],[Order Date]])</f>
        <v>1</v>
      </c>
      <c r="X861" s="25">
        <f>DAY(Table1[[#This Row],[Order Date]])</f>
        <v>7</v>
      </c>
      <c r="Y861" s="11">
        <v>42012</v>
      </c>
      <c r="Z861" s="25">
        <f>DATEDIF(Table1[[#This Row],[Order Date]],Table1[[#This Row],[Ship Date]],"D")</f>
        <v>1</v>
      </c>
      <c r="AA861" s="25">
        <v>77.983599999997679</v>
      </c>
      <c r="AB861" s="10">
        <v>2</v>
      </c>
      <c r="AC861" s="12">
        <v>13121.07</v>
      </c>
      <c r="AD861" s="10" t="str">
        <f>IF(Table1[[#This Row],[Profit]]&gt;0,"Profit","loss")</f>
        <v>Profit</v>
      </c>
      <c r="AE861" s="10" t="str">
        <f>_xlfn.CONCAT(Table1[[#This Row],[Customer Name]]," ",Table1[[#This Row],[Product Name]]," ",Table1[[#This Row],[Country]])</f>
        <v>Don Rogers Polycom ViewStation™ ISDN Videoconferencing Unit United States</v>
      </c>
      <c r="AF861" s="10" t="str">
        <f>LEFT(Table1[[#This Row],[Product Name]],4)</f>
        <v>Poly</v>
      </c>
    </row>
    <row r="862" spans="1:32" ht="12.75" customHeight="1" x14ac:dyDescent="0.2">
      <c r="A862" s="18">
        <v>22921</v>
      </c>
      <c r="B862" s="25">
        <v>87994</v>
      </c>
      <c r="C862" s="10" t="s">
        <v>37</v>
      </c>
      <c r="D862" s="36">
        <v>0.01</v>
      </c>
      <c r="E862" s="28">
        <v>15.16</v>
      </c>
      <c r="F862" s="32">
        <v>15.09</v>
      </c>
      <c r="G862" s="25">
        <v>1607</v>
      </c>
      <c r="H862" s="10" t="s">
        <v>1612</v>
      </c>
      <c r="I862" s="10" t="s">
        <v>49</v>
      </c>
      <c r="J862" s="10" t="s">
        <v>40</v>
      </c>
      <c r="K862" s="10" t="s">
        <v>29</v>
      </c>
      <c r="L862" s="10" t="s">
        <v>109</v>
      </c>
      <c r="M862" s="10" t="s">
        <v>59</v>
      </c>
      <c r="N862" s="9" t="s">
        <v>1613</v>
      </c>
      <c r="O862" s="22">
        <v>0.39</v>
      </c>
      <c r="P862" s="10" t="s">
        <v>33</v>
      </c>
      <c r="Q862" s="10" t="s">
        <v>53</v>
      </c>
      <c r="R862" s="10" t="s">
        <v>71</v>
      </c>
      <c r="S862" s="10" t="s">
        <v>1614</v>
      </c>
      <c r="T862" s="25">
        <v>11520</v>
      </c>
      <c r="U862" s="11">
        <v>42109</v>
      </c>
      <c r="V862" s="25">
        <f>YEAR(Table1[[#This Row],[Order Date]])</f>
        <v>2015</v>
      </c>
      <c r="W862" s="25">
        <f>MONTH(Table1[[#This Row],[Order Date]])</f>
        <v>4</v>
      </c>
      <c r="X862" s="25">
        <f>DAY(Table1[[#This Row],[Order Date]])</f>
        <v>15</v>
      </c>
      <c r="Y862" s="11">
        <v>42109</v>
      </c>
      <c r="Z862" s="25">
        <f>DATEDIF(Table1[[#This Row],[Order Date]],Table1[[#This Row],[Ship Date]],"D")</f>
        <v>0</v>
      </c>
      <c r="AA862" s="25">
        <v>-200.85899999999998</v>
      </c>
      <c r="AB862" s="10">
        <v>7</v>
      </c>
      <c r="AC862" s="12">
        <v>110.93</v>
      </c>
      <c r="AD862" s="10" t="str">
        <f>IF(Table1[[#This Row],[Profit]]&gt;0,"Profit","loss")</f>
        <v>loss</v>
      </c>
      <c r="AE862" s="10" t="str">
        <f>_xlfn.CONCAT(Table1[[#This Row],[Customer Name]]," ",Table1[[#This Row],[Product Name]]," ",Table1[[#This Row],[Country]])</f>
        <v>Kathleen Huang Hall GBC Clear Cover, 8-1/2 x 11, unpunched, 25 covers per pack United States</v>
      </c>
      <c r="AF862" s="10" t="str">
        <f>LEFT(Table1[[#This Row],[Product Name]],4)</f>
        <v xml:space="preserve">GBC </v>
      </c>
    </row>
    <row r="863" spans="1:32" ht="12.75" customHeight="1" x14ac:dyDescent="0.2">
      <c r="A863" s="18">
        <v>24951</v>
      </c>
      <c r="B863" s="25">
        <v>87995</v>
      </c>
      <c r="C863" s="10" t="s">
        <v>106</v>
      </c>
      <c r="D863" s="36">
        <v>0.1</v>
      </c>
      <c r="E863" s="28">
        <v>5.68</v>
      </c>
      <c r="F863" s="32">
        <v>3.6</v>
      </c>
      <c r="G863" s="25">
        <v>1607</v>
      </c>
      <c r="H863" s="10" t="s">
        <v>1612</v>
      </c>
      <c r="I863" s="10" t="s">
        <v>27</v>
      </c>
      <c r="J863" s="10" t="s">
        <v>40</v>
      </c>
      <c r="K863" s="10" t="s">
        <v>29</v>
      </c>
      <c r="L863" s="10" t="s">
        <v>174</v>
      </c>
      <c r="M863" s="10" t="s">
        <v>51</v>
      </c>
      <c r="N863" s="9" t="s">
        <v>1615</v>
      </c>
      <c r="O863" s="22">
        <v>0.56000000000000005</v>
      </c>
      <c r="P863" s="10" t="s">
        <v>33</v>
      </c>
      <c r="Q863" s="10" t="s">
        <v>53</v>
      </c>
      <c r="R863" s="10" t="s">
        <v>71</v>
      </c>
      <c r="S863" s="10" t="s">
        <v>1614</v>
      </c>
      <c r="T863" s="25">
        <v>11520</v>
      </c>
      <c r="U863" s="11">
        <v>42041</v>
      </c>
      <c r="V863" s="25">
        <f>YEAR(Table1[[#This Row],[Order Date]])</f>
        <v>2015</v>
      </c>
      <c r="W863" s="25">
        <f>MONTH(Table1[[#This Row],[Order Date]])</f>
        <v>2</v>
      </c>
      <c r="X863" s="25">
        <f>DAY(Table1[[#This Row],[Order Date]])</f>
        <v>6</v>
      </c>
      <c r="Y863" s="11">
        <v>42045</v>
      </c>
      <c r="Z863" s="25">
        <f>DATEDIF(Table1[[#This Row],[Order Date]],Table1[[#This Row],[Ship Date]],"D")</f>
        <v>4</v>
      </c>
      <c r="AA863" s="25">
        <v>-33.2956</v>
      </c>
      <c r="AB863" s="10">
        <v>21</v>
      </c>
      <c r="AC863" s="12">
        <v>118.35</v>
      </c>
      <c r="AD863" s="10" t="str">
        <f>IF(Table1[[#This Row],[Profit]]&gt;0,"Profit","loss")</f>
        <v>loss</v>
      </c>
      <c r="AE863" s="10" t="str">
        <f>_xlfn.CONCAT(Table1[[#This Row],[Customer Name]]," ",Table1[[#This Row],[Product Name]]," ",Table1[[#This Row],[Country]])</f>
        <v>Kathleen Huang Hall Acme® Preferred Stainless Steel Scissors United States</v>
      </c>
      <c r="AF863" s="10" t="str">
        <f>LEFT(Table1[[#This Row],[Product Name]],4)</f>
        <v>Acme</v>
      </c>
    </row>
    <row r="864" spans="1:32" ht="12.75" customHeight="1" x14ac:dyDescent="0.2">
      <c r="A864" s="18">
        <v>18460</v>
      </c>
      <c r="B864" s="25">
        <v>88004</v>
      </c>
      <c r="C864" s="10" t="s">
        <v>25</v>
      </c>
      <c r="D864" s="36">
        <v>0.04</v>
      </c>
      <c r="E864" s="28">
        <v>119.99</v>
      </c>
      <c r="F864" s="32">
        <v>14</v>
      </c>
      <c r="G864" s="25">
        <v>1492</v>
      </c>
      <c r="H864" s="10" t="s">
        <v>1529</v>
      </c>
      <c r="I864" s="10" t="s">
        <v>39</v>
      </c>
      <c r="J864" s="10" t="s">
        <v>28</v>
      </c>
      <c r="K864" s="10" t="s">
        <v>77</v>
      </c>
      <c r="L864" s="10" t="s">
        <v>85</v>
      </c>
      <c r="M864" s="10" t="s">
        <v>43</v>
      </c>
      <c r="N864" s="9" t="s">
        <v>890</v>
      </c>
      <c r="O864" s="22">
        <v>0.36</v>
      </c>
      <c r="P864" s="10" t="s">
        <v>33</v>
      </c>
      <c r="Q864" s="10" t="s">
        <v>61</v>
      </c>
      <c r="R864" s="10" t="s">
        <v>506</v>
      </c>
      <c r="S864" s="10" t="s">
        <v>1530</v>
      </c>
      <c r="T864" s="25">
        <v>65721</v>
      </c>
      <c r="U864" s="11">
        <v>42171</v>
      </c>
      <c r="V864" s="25">
        <f>YEAR(Table1[[#This Row],[Order Date]])</f>
        <v>2015</v>
      </c>
      <c r="W864" s="25">
        <f>MONTH(Table1[[#This Row],[Order Date]])</f>
        <v>6</v>
      </c>
      <c r="X864" s="25">
        <f>DAY(Table1[[#This Row],[Order Date]])</f>
        <v>16</v>
      </c>
      <c r="Y864" s="11">
        <v>42173</v>
      </c>
      <c r="Z864" s="25">
        <f>DATEDIF(Table1[[#This Row],[Order Date]],Table1[[#This Row],[Ship Date]],"D")</f>
        <v>2</v>
      </c>
      <c r="AA864" s="25">
        <v>509.95830000000001</v>
      </c>
      <c r="AB864" s="10">
        <v>6</v>
      </c>
      <c r="AC864" s="12">
        <v>739.07</v>
      </c>
      <c r="AD864" s="10" t="str">
        <f>IF(Table1[[#This Row],[Profit]]&gt;0,"Profit","loss")</f>
        <v>Profit</v>
      </c>
      <c r="AE864" s="10" t="str">
        <f>_xlfn.CONCAT(Table1[[#This Row],[Customer Name]]," ",Table1[[#This Row],[Product Name]]," ",Table1[[#This Row],[Country]])</f>
        <v>Don Beard Epson C82 Color Inkjet Printer United States</v>
      </c>
      <c r="AF864" s="10" t="str">
        <f>LEFT(Table1[[#This Row],[Product Name]],4)</f>
        <v>Epso</v>
      </c>
    </row>
    <row r="865" spans="1:32" ht="12.75" customHeight="1" x14ac:dyDescent="0.2">
      <c r="A865" s="18">
        <v>22788</v>
      </c>
      <c r="B865" s="25">
        <v>88014</v>
      </c>
      <c r="C865" s="10" t="s">
        <v>25</v>
      </c>
      <c r="D865" s="36">
        <v>0.05</v>
      </c>
      <c r="E865" s="28">
        <v>4.84</v>
      </c>
      <c r="F865" s="32">
        <v>0.71</v>
      </c>
      <c r="G865" s="25">
        <v>2619</v>
      </c>
      <c r="H865" s="10" t="s">
        <v>2440</v>
      </c>
      <c r="I865" s="10" t="s">
        <v>27</v>
      </c>
      <c r="J865" s="10" t="s">
        <v>28</v>
      </c>
      <c r="K865" s="10" t="s">
        <v>29</v>
      </c>
      <c r="L865" s="10" t="s">
        <v>30</v>
      </c>
      <c r="M865" s="10" t="s">
        <v>31</v>
      </c>
      <c r="N865" s="9" t="s">
        <v>1476</v>
      </c>
      <c r="O865" s="22">
        <v>0.52</v>
      </c>
      <c r="P865" s="10" t="s">
        <v>33</v>
      </c>
      <c r="Q865" s="10" t="s">
        <v>61</v>
      </c>
      <c r="R865" s="10" t="s">
        <v>2193</v>
      </c>
      <c r="S865" s="10" t="s">
        <v>2441</v>
      </c>
      <c r="T865" s="25">
        <v>57103</v>
      </c>
      <c r="U865" s="11">
        <v>42086</v>
      </c>
      <c r="V865" s="25">
        <f>YEAR(Table1[[#This Row],[Order Date]])</f>
        <v>2015</v>
      </c>
      <c r="W865" s="25">
        <f>MONTH(Table1[[#This Row],[Order Date]])</f>
        <v>3</v>
      </c>
      <c r="X865" s="25">
        <f>DAY(Table1[[#This Row],[Order Date]])</f>
        <v>23</v>
      </c>
      <c r="Y865" s="11">
        <v>42086</v>
      </c>
      <c r="Z865" s="25">
        <f>DATEDIF(Table1[[#This Row],[Order Date]],Table1[[#This Row],[Ship Date]],"D")</f>
        <v>0</v>
      </c>
      <c r="AA865" s="25">
        <v>17.836500000000001</v>
      </c>
      <c r="AB865" s="10">
        <v>5</v>
      </c>
      <c r="AC865" s="12">
        <v>25.85</v>
      </c>
      <c r="AD865" s="10" t="str">
        <f>IF(Table1[[#This Row],[Profit]]&gt;0,"Profit","loss")</f>
        <v>Profit</v>
      </c>
      <c r="AE865" s="10" t="str">
        <f>_xlfn.CONCAT(Table1[[#This Row],[Customer Name]]," ",Table1[[#This Row],[Product Name]]," ",Table1[[#This Row],[Country]])</f>
        <v>Brandon E Shepherd *Staples* Highlighting Markers United States</v>
      </c>
      <c r="AF865" s="10" t="str">
        <f>LEFT(Table1[[#This Row],[Product Name]],4)</f>
        <v>*Sta</v>
      </c>
    </row>
    <row r="866" spans="1:32" ht="12.75" customHeight="1" x14ac:dyDescent="0.2">
      <c r="A866" s="18">
        <v>18461</v>
      </c>
      <c r="B866" s="25">
        <v>88015</v>
      </c>
      <c r="C866" s="10" t="s">
        <v>37</v>
      </c>
      <c r="D866" s="36">
        <v>0.1</v>
      </c>
      <c r="E866" s="28">
        <v>30.98</v>
      </c>
      <c r="F866" s="32">
        <v>8.99</v>
      </c>
      <c r="G866" s="25">
        <v>2619</v>
      </c>
      <c r="H866" s="10" t="s">
        <v>2440</v>
      </c>
      <c r="I866" s="10" t="s">
        <v>49</v>
      </c>
      <c r="J866" s="10" t="s">
        <v>28</v>
      </c>
      <c r="K866" s="10" t="s">
        <v>29</v>
      </c>
      <c r="L866" s="10" t="s">
        <v>30</v>
      </c>
      <c r="M866" s="10" t="s">
        <v>51</v>
      </c>
      <c r="N866" s="9" t="s">
        <v>1555</v>
      </c>
      <c r="O866" s="22">
        <v>0.57999999999999996</v>
      </c>
      <c r="P866" s="10" t="s">
        <v>33</v>
      </c>
      <c r="Q866" s="10" t="s">
        <v>61</v>
      </c>
      <c r="R866" s="10" t="s">
        <v>2193</v>
      </c>
      <c r="S866" s="10" t="s">
        <v>2441</v>
      </c>
      <c r="T866" s="25">
        <v>57103</v>
      </c>
      <c r="U866" s="11">
        <v>42044</v>
      </c>
      <c r="V866" s="25">
        <f>YEAR(Table1[[#This Row],[Order Date]])</f>
        <v>2015</v>
      </c>
      <c r="W866" s="25">
        <f>MONTH(Table1[[#This Row],[Order Date]])</f>
        <v>2</v>
      </c>
      <c r="X866" s="25">
        <f>DAY(Table1[[#This Row],[Order Date]])</f>
        <v>9</v>
      </c>
      <c r="Y866" s="11">
        <v>42046</v>
      </c>
      <c r="Z866" s="25">
        <f>DATEDIF(Table1[[#This Row],[Order Date]],Table1[[#This Row],[Ship Date]],"D")</f>
        <v>2</v>
      </c>
      <c r="AA866" s="25">
        <v>-20.222799999999999</v>
      </c>
      <c r="AB866" s="10">
        <v>4</v>
      </c>
      <c r="AC866" s="12">
        <v>119.37</v>
      </c>
      <c r="AD866" s="10" t="str">
        <f>IF(Table1[[#This Row],[Profit]]&gt;0,"Profit","loss")</f>
        <v>loss</v>
      </c>
      <c r="AE866" s="10" t="str">
        <f>_xlfn.CONCAT(Table1[[#This Row],[Customer Name]]," ",Table1[[#This Row],[Product Name]]," ",Table1[[#This Row],[Country]])</f>
        <v>Brandon E Shepherd Boston School Pro Electric Pencil Sharpener, 1670 United States</v>
      </c>
      <c r="AF866" s="10" t="str">
        <f>LEFT(Table1[[#This Row],[Product Name]],4)</f>
        <v>Bost</v>
      </c>
    </row>
    <row r="867" spans="1:32" ht="12.75" customHeight="1" x14ac:dyDescent="0.2">
      <c r="A867" s="18">
        <v>26296</v>
      </c>
      <c r="B867" s="25">
        <v>88016</v>
      </c>
      <c r="C867" s="10" t="s">
        <v>25</v>
      </c>
      <c r="D867" s="36">
        <v>0.03</v>
      </c>
      <c r="E867" s="28">
        <v>40.97</v>
      </c>
      <c r="F867" s="32">
        <v>8.99</v>
      </c>
      <c r="G867" s="25">
        <v>2621</v>
      </c>
      <c r="H867" s="10" t="s">
        <v>2444</v>
      </c>
      <c r="I867" s="10" t="s">
        <v>27</v>
      </c>
      <c r="J867" s="10" t="s">
        <v>28</v>
      </c>
      <c r="K867" s="10" t="s">
        <v>29</v>
      </c>
      <c r="L867" s="10" t="s">
        <v>30</v>
      </c>
      <c r="M867" s="10" t="s">
        <v>51</v>
      </c>
      <c r="N867" s="9" t="s">
        <v>2445</v>
      </c>
      <c r="O867" s="22">
        <v>0.59</v>
      </c>
      <c r="P867" s="10" t="s">
        <v>33</v>
      </c>
      <c r="Q867" s="10" t="s">
        <v>136</v>
      </c>
      <c r="R867" s="10" t="s">
        <v>244</v>
      </c>
      <c r="S867" s="10" t="s">
        <v>2446</v>
      </c>
      <c r="T867" s="25">
        <v>37027</v>
      </c>
      <c r="U867" s="11">
        <v>42082</v>
      </c>
      <c r="V867" s="25">
        <f>YEAR(Table1[[#This Row],[Order Date]])</f>
        <v>2015</v>
      </c>
      <c r="W867" s="25">
        <f>MONTH(Table1[[#This Row],[Order Date]])</f>
        <v>3</v>
      </c>
      <c r="X867" s="25">
        <f>DAY(Table1[[#This Row],[Order Date]])</f>
        <v>19</v>
      </c>
      <c r="Y867" s="11">
        <v>42083</v>
      </c>
      <c r="Z867" s="25">
        <f>DATEDIF(Table1[[#This Row],[Order Date]],Table1[[#This Row],[Ship Date]],"D")</f>
        <v>1</v>
      </c>
      <c r="AA867" s="25">
        <v>-177.05799999999999</v>
      </c>
      <c r="AB867" s="10">
        <v>5</v>
      </c>
      <c r="AC867" s="12">
        <v>207.22</v>
      </c>
      <c r="AD867" s="10" t="str">
        <f>IF(Table1[[#This Row],[Profit]]&gt;0,"Profit","loss")</f>
        <v>loss</v>
      </c>
      <c r="AE867" s="10" t="str">
        <f>_xlfn.CONCAT(Table1[[#This Row],[Customer Name]]," ",Table1[[#This Row],[Product Name]]," ",Table1[[#This Row],[Country]])</f>
        <v>Robyn Hayes Sanford 52201 APSCO Electric Pencil Sharpener United States</v>
      </c>
      <c r="AF867" s="10" t="str">
        <f>LEFT(Table1[[#This Row],[Product Name]],4)</f>
        <v>Sanf</v>
      </c>
    </row>
    <row r="868" spans="1:32" ht="12.75" customHeight="1" x14ac:dyDescent="0.2">
      <c r="A868" s="18">
        <v>25452</v>
      </c>
      <c r="B868" s="25">
        <v>88017</v>
      </c>
      <c r="C868" s="10" t="s">
        <v>47</v>
      </c>
      <c r="D868" s="36">
        <v>0.1</v>
      </c>
      <c r="E868" s="28">
        <v>20.27</v>
      </c>
      <c r="F868" s="32">
        <v>3.99</v>
      </c>
      <c r="G868" s="25">
        <v>2620</v>
      </c>
      <c r="H868" s="10" t="s">
        <v>2442</v>
      </c>
      <c r="I868" s="10" t="s">
        <v>49</v>
      </c>
      <c r="J868" s="10" t="s">
        <v>28</v>
      </c>
      <c r="K868" s="10" t="s">
        <v>29</v>
      </c>
      <c r="L868" s="10" t="s">
        <v>257</v>
      </c>
      <c r="M868" s="10" t="s">
        <v>59</v>
      </c>
      <c r="N868" s="9" t="s">
        <v>1514</v>
      </c>
      <c r="O868" s="22">
        <v>0.56999999999999995</v>
      </c>
      <c r="P868" s="10" t="s">
        <v>33</v>
      </c>
      <c r="Q868" s="10" t="s">
        <v>136</v>
      </c>
      <c r="R868" s="10" t="s">
        <v>244</v>
      </c>
      <c r="S868" s="10" t="s">
        <v>2443</v>
      </c>
      <c r="T868" s="25">
        <v>38134</v>
      </c>
      <c r="U868" s="11">
        <v>42086</v>
      </c>
      <c r="V868" s="25">
        <f>YEAR(Table1[[#This Row],[Order Date]])</f>
        <v>2015</v>
      </c>
      <c r="W868" s="25">
        <f>MONTH(Table1[[#This Row],[Order Date]])</f>
        <v>3</v>
      </c>
      <c r="X868" s="25">
        <f>DAY(Table1[[#This Row],[Order Date]])</f>
        <v>23</v>
      </c>
      <c r="Y868" s="11">
        <v>42087</v>
      </c>
      <c r="Z868" s="25">
        <f>DATEDIF(Table1[[#This Row],[Order Date]],Table1[[#This Row],[Ship Date]],"D")</f>
        <v>1</v>
      </c>
      <c r="AA868" s="25">
        <v>381.61799999999994</v>
      </c>
      <c r="AB868" s="10">
        <v>13</v>
      </c>
      <c r="AC868" s="12">
        <v>257.92</v>
      </c>
      <c r="AD868" s="10" t="str">
        <f>IF(Table1[[#This Row],[Profit]]&gt;0,"Profit","loss")</f>
        <v>Profit</v>
      </c>
      <c r="AE868" s="10" t="str">
        <f>_xlfn.CONCAT(Table1[[#This Row],[Customer Name]]," ",Table1[[#This Row],[Product Name]]," ",Table1[[#This Row],[Country]])</f>
        <v>Phyllis Little Fellowes Mighty 8 Compact Surge Protector United States</v>
      </c>
      <c r="AF868" s="10" t="str">
        <f>LEFT(Table1[[#This Row],[Product Name]],4)</f>
        <v>Fell</v>
      </c>
    </row>
    <row r="869" spans="1:32" ht="12.75" customHeight="1" x14ac:dyDescent="0.2">
      <c r="A869" s="18">
        <v>18462</v>
      </c>
      <c r="B869" s="25">
        <v>88023</v>
      </c>
      <c r="C869" s="10" t="s">
        <v>37</v>
      </c>
      <c r="D869" s="36">
        <v>7.0000000000000007E-2</v>
      </c>
      <c r="E869" s="28">
        <v>179.99</v>
      </c>
      <c r="F869" s="32">
        <v>19.989999999999998</v>
      </c>
      <c r="G869" s="25">
        <v>472</v>
      </c>
      <c r="H869" s="10" t="s">
        <v>581</v>
      </c>
      <c r="I869" s="10" t="s">
        <v>27</v>
      </c>
      <c r="J869" s="10" t="s">
        <v>114</v>
      </c>
      <c r="K869" s="10" t="s">
        <v>77</v>
      </c>
      <c r="L869" s="10" t="s">
        <v>180</v>
      </c>
      <c r="M869" s="10" t="s">
        <v>59</v>
      </c>
      <c r="N869" s="9" t="s">
        <v>579</v>
      </c>
      <c r="O869" s="22">
        <v>0.48</v>
      </c>
      <c r="P869" s="10" t="s">
        <v>33</v>
      </c>
      <c r="Q869" s="10" t="s">
        <v>53</v>
      </c>
      <c r="R869" s="10" t="s">
        <v>415</v>
      </c>
      <c r="S869" s="10" t="s">
        <v>582</v>
      </c>
      <c r="T869" s="25">
        <v>21133</v>
      </c>
      <c r="U869" s="11">
        <v>42043</v>
      </c>
      <c r="V869" s="25">
        <f>YEAR(Table1[[#This Row],[Order Date]])</f>
        <v>2015</v>
      </c>
      <c r="W869" s="25">
        <f>MONTH(Table1[[#This Row],[Order Date]])</f>
        <v>2</v>
      </c>
      <c r="X869" s="25">
        <f>DAY(Table1[[#This Row],[Order Date]])</f>
        <v>8</v>
      </c>
      <c r="Y869" s="11">
        <v>42043</v>
      </c>
      <c r="Z869" s="25">
        <f>DATEDIF(Table1[[#This Row],[Order Date]],Table1[[#This Row],[Ship Date]],"D")</f>
        <v>0</v>
      </c>
      <c r="AA869" s="25">
        <v>-427.47</v>
      </c>
      <c r="AB869" s="10">
        <v>1</v>
      </c>
      <c r="AC869" s="12">
        <v>179.51</v>
      </c>
      <c r="AD869" s="10" t="str">
        <f>IF(Table1[[#This Row],[Profit]]&gt;0,"Profit","loss")</f>
        <v>loss</v>
      </c>
      <c r="AE869" s="10" t="str">
        <f>_xlfn.CONCAT(Table1[[#This Row],[Customer Name]]," ",Table1[[#This Row],[Product Name]]," ",Table1[[#This Row],[Country]])</f>
        <v>Donna Craven Motorola SB4200 Cable Modem United States</v>
      </c>
      <c r="AF869" s="10" t="str">
        <f>LEFT(Table1[[#This Row],[Product Name]],4)</f>
        <v>Moto</v>
      </c>
    </row>
    <row r="870" spans="1:32" ht="12.75" customHeight="1" x14ac:dyDescent="0.2">
      <c r="A870" s="18">
        <v>19914</v>
      </c>
      <c r="B870" s="25">
        <v>88028</v>
      </c>
      <c r="C870" s="10" t="s">
        <v>37</v>
      </c>
      <c r="D870" s="36">
        <v>0.08</v>
      </c>
      <c r="E870" s="28">
        <v>95.99</v>
      </c>
      <c r="F870" s="32">
        <v>35</v>
      </c>
      <c r="G870" s="25">
        <v>2211</v>
      </c>
      <c r="H870" s="10" t="s">
        <v>2110</v>
      </c>
      <c r="I870" s="10" t="s">
        <v>27</v>
      </c>
      <c r="J870" s="10" t="s">
        <v>40</v>
      </c>
      <c r="K870" s="10" t="s">
        <v>29</v>
      </c>
      <c r="L870" s="10" t="s">
        <v>141</v>
      </c>
      <c r="M870" s="10" t="s">
        <v>236</v>
      </c>
      <c r="N870" s="9" t="s">
        <v>2111</v>
      </c>
      <c r="O870" s="25">
        <f ca="1">IF(O870="",0,O870)</f>
        <v>0</v>
      </c>
      <c r="P870" s="10" t="s">
        <v>33</v>
      </c>
      <c r="Q870" s="10" t="s">
        <v>53</v>
      </c>
      <c r="R870" s="10" t="s">
        <v>415</v>
      </c>
      <c r="S870" s="10" t="s">
        <v>2112</v>
      </c>
      <c r="T870" s="25">
        <v>20715</v>
      </c>
      <c r="U870" s="11">
        <v>42005</v>
      </c>
      <c r="V870" s="25">
        <f>YEAR(Table1[[#This Row],[Order Date]])</f>
        <v>2015</v>
      </c>
      <c r="W870" s="25">
        <f>MONTH(Table1[[#This Row],[Order Date]])</f>
        <v>1</v>
      </c>
      <c r="X870" s="25">
        <f>DAY(Table1[[#This Row],[Order Date]])</f>
        <v>1</v>
      </c>
      <c r="Y870" s="11">
        <v>42007</v>
      </c>
      <c r="Z870" s="25">
        <f>DATEDIF(Table1[[#This Row],[Order Date]],Table1[[#This Row],[Ship Date]],"D")</f>
        <v>2</v>
      </c>
      <c r="AA870" s="25">
        <v>-425.20840000000004</v>
      </c>
      <c r="AB870" s="10">
        <v>2</v>
      </c>
      <c r="AC870" s="12">
        <v>193.88</v>
      </c>
      <c r="AD870" s="10" t="str">
        <f>IF(Table1[[#This Row],[Profit]]&gt;0,"Profit","loss")</f>
        <v>loss</v>
      </c>
      <c r="AE870" s="10" t="str">
        <f>_xlfn.CONCAT(Table1[[#This Row],[Customer Name]]," ",Table1[[#This Row],[Product Name]]," ",Table1[[#This Row],[Country]])</f>
        <v>Anita Hahn Safco Industrial Wire Shelving United States</v>
      </c>
      <c r="AF870" s="10" t="str">
        <f>LEFT(Table1[[#This Row],[Product Name]],4)</f>
        <v>Safc</v>
      </c>
    </row>
    <row r="871" spans="1:32" ht="12.75" customHeight="1" x14ac:dyDescent="0.2">
      <c r="A871" s="18">
        <v>24756</v>
      </c>
      <c r="B871" s="25">
        <v>88029</v>
      </c>
      <c r="C871" s="10" t="s">
        <v>25</v>
      </c>
      <c r="D871" s="36">
        <v>0.09</v>
      </c>
      <c r="E871" s="28">
        <v>199.99</v>
      </c>
      <c r="F871" s="32">
        <v>24.49</v>
      </c>
      <c r="G871" s="25">
        <v>2212</v>
      </c>
      <c r="H871" s="10" t="s">
        <v>2113</v>
      </c>
      <c r="I871" s="10" t="s">
        <v>27</v>
      </c>
      <c r="J871" s="10" t="s">
        <v>40</v>
      </c>
      <c r="K871" s="10" t="s">
        <v>77</v>
      </c>
      <c r="L871" s="10" t="s">
        <v>587</v>
      </c>
      <c r="M871" s="10" t="s">
        <v>236</v>
      </c>
      <c r="N871" s="9" t="s">
        <v>1379</v>
      </c>
      <c r="O871" s="22">
        <v>0.46</v>
      </c>
      <c r="P871" s="10" t="s">
        <v>33</v>
      </c>
      <c r="Q871" s="10" t="s">
        <v>53</v>
      </c>
      <c r="R871" s="10" t="s">
        <v>415</v>
      </c>
      <c r="S871" s="10" t="s">
        <v>2114</v>
      </c>
      <c r="T871" s="25">
        <v>21228</v>
      </c>
      <c r="U871" s="11">
        <v>42113</v>
      </c>
      <c r="V871" s="25">
        <f>YEAR(Table1[[#This Row],[Order Date]])</f>
        <v>2015</v>
      </c>
      <c r="W871" s="25">
        <f>MONTH(Table1[[#This Row],[Order Date]])</f>
        <v>4</v>
      </c>
      <c r="X871" s="25">
        <f>DAY(Table1[[#This Row],[Order Date]])</f>
        <v>19</v>
      </c>
      <c r="Y871" s="11">
        <v>42115</v>
      </c>
      <c r="Z871" s="25">
        <f>DATEDIF(Table1[[#This Row],[Order Date]],Table1[[#This Row],[Ship Date]],"D")</f>
        <v>2</v>
      </c>
      <c r="AA871" s="25">
        <v>631.33000000000004</v>
      </c>
      <c r="AB871" s="10">
        <v>5</v>
      </c>
      <c r="AC871" s="12">
        <v>990.25</v>
      </c>
      <c r="AD871" s="10" t="str">
        <f>IF(Table1[[#This Row],[Profit]]&gt;0,"Profit","loss")</f>
        <v>Profit</v>
      </c>
      <c r="AE871" s="10" t="str">
        <f>_xlfn.CONCAT(Table1[[#This Row],[Customer Name]]," ",Table1[[#This Row],[Product Name]]," ",Table1[[#This Row],[Country]])</f>
        <v>Stacy Chang Canon PC-428 Personal Copier United States</v>
      </c>
      <c r="AF871" s="10" t="str">
        <f>LEFT(Table1[[#This Row],[Product Name]],4)</f>
        <v>Cano</v>
      </c>
    </row>
    <row r="872" spans="1:32" ht="12.75" customHeight="1" x14ac:dyDescent="0.2">
      <c r="A872" s="18">
        <v>23317</v>
      </c>
      <c r="B872" s="25">
        <v>88030</v>
      </c>
      <c r="C872" s="10" t="s">
        <v>106</v>
      </c>
      <c r="D872" s="36">
        <v>0.06</v>
      </c>
      <c r="E872" s="28">
        <v>6.98</v>
      </c>
      <c r="F872" s="32">
        <v>1.6</v>
      </c>
      <c r="G872" s="25">
        <v>2209</v>
      </c>
      <c r="H872" s="10" t="s">
        <v>2108</v>
      </c>
      <c r="I872" s="10" t="s">
        <v>49</v>
      </c>
      <c r="J872" s="10" t="s">
        <v>40</v>
      </c>
      <c r="K872" s="10" t="s">
        <v>29</v>
      </c>
      <c r="L872" s="10" t="s">
        <v>93</v>
      </c>
      <c r="M872" s="10" t="s">
        <v>31</v>
      </c>
      <c r="N872" s="9" t="s">
        <v>955</v>
      </c>
      <c r="O872" s="22">
        <v>0.38</v>
      </c>
      <c r="P872" s="10" t="s">
        <v>33</v>
      </c>
      <c r="Q872" s="10" t="s">
        <v>136</v>
      </c>
      <c r="R872" s="10" t="s">
        <v>387</v>
      </c>
      <c r="S872" s="10" t="s">
        <v>2109</v>
      </c>
      <c r="T872" s="25">
        <v>30337</v>
      </c>
      <c r="U872" s="11">
        <v>42026</v>
      </c>
      <c r="V872" s="25">
        <f>YEAR(Table1[[#This Row],[Order Date]])</f>
        <v>2015</v>
      </c>
      <c r="W872" s="25">
        <f>MONTH(Table1[[#This Row],[Order Date]])</f>
        <v>1</v>
      </c>
      <c r="X872" s="25">
        <f>DAY(Table1[[#This Row],[Order Date]])</f>
        <v>22</v>
      </c>
      <c r="Y872" s="11">
        <v>42033</v>
      </c>
      <c r="Z872" s="25">
        <f>DATEDIF(Table1[[#This Row],[Order Date]],Table1[[#This Row],[Ship Date]],"D")</f>
        <v>7</v>
      </c>
      <c r="AA872" s="25">
        <v>-98.056000000000012</v>
      </c>
      <c r="AB872" s="10">
        <v>12</v>
      </c>
      <c r="AC872" s="12">
        <v>83.93</v>
      </c>
      <c r="AD872" s="10" t="str">
        <f>IF(Table1[[#This Row],[Profit]]&gt;0,"Profit","loss")</f>
        <v>loss</v>
      </c>
      <c r="AE872" s="10" t="str">
        <f>_xlfn.CONCAT(Table1[[#This Row],[Customer Name]]," ",Table1[[#This Row],[Product Name]]," ",Table1[[#This Row],[Country]])</f>
        <v>Sharon Thomas Adams Phone Message Book, Professional, 400 Message Capacity, 5 3/6” x 11” United States</v>
      </c>
      <c r="AF872" s="10" t="str">
        <f>LEFT(Table1[[#This Row],[Product Name]],4)</f>
        <v>Adam</v>
      </c>
    </row>
    <row r="873" spans="1:32" ht="12.75" customHeight="1" x14ac:dyDescent="0.2">
      <c r="A873" s="18">
        <v>23499</v>
      </c>
      <c r="B873" s="25">
        <v>88039</v>
      </c>
      <c r="C873" s="10" t="s">
        <v>37</v>
      </c>
      <c r="D873" s="36">
        <v>0.09</v>
      </c>
      <c r="E873" s="28">
        <v>28.48</v>
      </c>
      <c r="F873" s="32">
        <v>1.99</v>
      </c>
      <c r="G873" s="25">
        <v>2059</v>
      </c>
      <c r="H873" s="10" t="s">
        <v>1975</v>
      </c>
      <c r="I873" s="10" t="s">
        <v>49</v>
      </c>
      <c r="J873" s="10" t="s">
        <v>28</v>
      </c>
      <c r="K873" s="10" t="s">
        <v>77</v>
      </c>
      <c r="L873" s="10" t="s">
        <v>180</v>
      </c>
      <c r="M873" s="10" t="s">
        <v>51</v>
      </c>
      <c r="N873" s="9" t="s">
        <v>407</v>
      </c>
      <c r="O873" s="22">
        <v>0.4</v>
      </c>
      <c r="P873" s="10" t="s">
        <v>33</v>
      </c>
      <c r="Q873" s="10" t="s">
        <v>136</v>
      </c>
      <c r="R873" s="10" t="s">
        <v>322</v>
      </c>
      <c r="S873" s="10" t="s">
        <v>1976</v>
      </c>
      <c r="T873" s="25">
        <v>27260</v>
      </c>
      <c r="U873" s="11">
        <v>42021</v>
      </c>
      <c r="V873" s="25">
        <f>YEAR(Table1[[#This Row],[Order Date]])</f>
        <v>2015</v>
      </c>
      <c r="W873" s="25">
        <f>MONTH(Table1[[#This Row],[Order Date]])</f>
        <v>1</v>
      </c>
      <c r="X873" s="25">
        <f>DAY(Table1[[#This Row],[Order Date]])</f>
        <v>17</v>
      </c>
      <c r="Y873" s="11">
        <v>42022</v>
      </c>
      <c r="Z873" s="25">
        <f>DATEDIF(Table1[[#This Row],[Order Date]],Table1[[#This Row],[Ship Date]],"D")</f>
        <v>1</v>
      </c>
      <c r="AA873" s="25">
        <v>-1250.7460000000001</v>
      </c>
      <c r="AB873" s="10">
        <v>13</v>
      </c>
      <c r="AC873" s="12">
        <v>336.92</v>
      </c>
      <c r="AD873" s="10" t="str">
        <f>IF(Table1[[#This Row],[Profit]]&gt;0,"Profit","loss")</f>
        <v>loss</v>
      </c>
      <c r="AE873" s="10" t="str">
        <f>_xlfn.CONCAT(Table1[[#This Row],[Customer Name]]," ",Table1[[#This Row],[Product Name]]," ",Table1[[#This Row],[Country]])</f>
        <v>Nathan Newton Memorex 4.7GB DVD+RW, 3/Pack United States</v>
      </c>
      <c r="AF873" s="10" t="str">
        <f>LEFT(Table1[[#This Row],[Product Name]],4)</f>
        <v>Memo</v>
      </c>
    </row>
    <row r="874" spans="1:32" ht="12.75" customHeight="1" x14ac:dyDescent="0.2">
      <c r="A874" s="18">
        <v>20481</v>
      </c>
      <c r="B874" s="25">
        <v>88040</v>
      </c>
      <c r="C874" s="10" t="s">
        <v>56</v>
      </c>
      <c r="D874" s="36">
        <v>7.0000000000000007E-2</v>
      </c>
      <c r="E874" s="28">
        <v>5.98</v>
      </c>
      <c r="F874" s="32">
        <v>5.46</v>
      </c>
      <c r="G874" s="25">
        <v>2058</v>
      </c>
      <c r="H874" s="10" t="s">
        <v>1973</v>
      </c>
      <c r="I874" s="10" t="s">
        <v>49</v>
      </c>
      <c r="J874" s="10" t="s">
        <v>28</v>
      </c>
      <c r="K874" s="10" t="s">
        <v>29</v>
      </c>
      <c r="L874" s="10" t="s">
        <v>93</v>
      </c>
      <c r="M874" s="10" t="s">
        <v>59</v>
      </c>
      <c r="N874" s="9" t="s">
        <v>1051</v>
      </c>
      <c r="O874" s="22">
        <v>0.36</v>
      </c>
      <c r="P874" s="10" t="s">
        <v>33</v>
      </c>
      <c r="Q874" s="10" t="s">
        <v>136</v>
      </c>
      <c r="R874" s="10" t="s">
        <v>322</v>
      </c>
      <c r="S874" s="10" t="s">
        <v>1974</v>
      </c>
      <c r="T874" s="25">
        <v>28601</v>
      </c>
      <c r="U874" s="11">
        <v>42048</v>
      </c>
      <c r="V874" s="25">
        <f>YEAR(Table1[[#This Row],[Order Date]])</f>
        <v>2015</v>
      </c>
      <c r="W874" s="25">
        <f>MONTH(Table1[[#This Row],[Order Date]])</f>
        <v>2</v>
      </c>
      <c r="X874" s="25">
        <f>DAY(Table1[[#This Row],[Order Date]])</f>
        <v>13</v>
      </c>
      <c r="Y874" s="11">
        <v>42050</v>
      </c>
      <c r="Z874" s="25">
        <f>DATEDIF(Table1[[#This Row],[Order Date]],Table1[[#This Row],[Ship Date]],"D")</f>
        <v>2</v>
      </c>
      <c r="AA874" s="25">
        <v>46.65</v>
      </c>
      <c r="AB874" s="10">
        <v>5</v>
      </c>
      <c r="AC874" s="12">
        <v>32.76</v>
      </c>
      <c r="AD874" s="10" t="str">
        <f>IF(Table1[[#This Row],[Profit]]&gt;0,"Profit","loss")</f>
        <v>Profit</v>
      </c>
      <c r="AE874" s="10" t="str">
        <f>_xlfn.CONCAT(Table1[[#This Row],[Customer Name]]," ",Table1[[#This Row],[Product Name]]," ",Table1[[#This Row],[Country]])</f>
        <v>Louise Webster Sharma Xerox 1983 United States</v>
      </c>
      <c r="AF874" s="10" t="str">
        <f>LEFT(Table1[[#This Row],[Product Name]],4)</f>
        <v>Xero</v>
      </c>
    </row>
    <row r="875" spans="1:32" ht="12.75" customHeight="1" x14ac:dyDescent="0.2">
      <c r="A875" s="18">
        <v>21632</v>
      </c>
      <c r="B875" s="25">
        <v>88041</v>
      </c>
      <c r="C875" s="10" t="s">
        <v>47</v>
      </c>
      <c r="D875" s="36">
        <v>0.1</v>
      </c>
      <c r="E875" s="28">
        <v>9.85</v>
      </c>
      <c r="F875" s="32">
        <v>4.82</v>
      </c>
      <c r="G875" s="25">
        <v>2059</v>
      </c>
      <c r="H875" s="10" t="s">
        <v>1975</v>
      </c>
      <c r="I875" s="10" t="s">
        <v>49</v>
      </c>
      <c r="J875" s="10" t="s">
        <v>28</v>
      </c>
      <c r="K875" s="10" t="s">
        <v>29</v>
      </c>
      <c r="L875" s="10" t="s">
        <v>30</v>
      </c>
      <c r="M875" s="10" t="s">
        <v>31</v>
      </c>
      <c r="N875" s="9" t="s">
        <v>1977</v>
      </c>
      <c r="O875" s="22">
        <v>0.47</v>
      </c>
      <c r="P875" s="10" t="s">
        <v>33</v>
      </c>
      <c r="Q875" s="10" t="s">
        <v>136</v>
      </c>
      <c r="R875" s="10" t="s">
        <v>322</v>
      </c>
      <c r="S875" s="10" t="s">
        <v>1976</v>
      </c>
      <c r="T875" s="25">
        <v>27260</v>
      </c>
      <c r="U875" s="11">
        <v>42090</v>
      </c>
      <c r="V875" s="25">
        <f>YEAR(Table1[[#This Row],[Order Date]])</f>
        <v>2015</v>
      </c>
      <c r="W875" s="25">
        <f>MONTH(Table1[[#This Row],[Order Date]])</f>
        <v>3</v>
      </c>
      <c r="X875" s="25">
        <f>DAY(Table1[[#This Row],[Order Date]])</f>
        <v>27</v>
      </c>
      <c r="Y875" s="11">
        <v>42091</v>
      </c>
      <c r="Z875" s="25">
        <f>DATEDIF(Table1[[#This Row],[Order Date]],Table1[[#This Row],[Ship Date]],"D")</f>
        <v>1</v>
      </c>
      <c r="AA875" s="25">
        <v>374.904</v>
      </c>
      <c r="AB875" s="10">
        <v>12</v>
      </c>
      <c r="AC875" s="12">
        <v>114.91</v>
      </c>
      <c r="AD875" s="10" t="str">
        <f>IF(Table1[[#This Row],[Profit]]&gt;0,"Profit","loss")</f>
        <v>Profit</v>
      </c>
      <c r="AE875" s="10" t="str">
        <f>_xlfn.CONCAT(Table1[[#This Row],[Customer Name]]," ",Table1[[#This Row],[Product Name]]," ",Table1[[#This Row],[Country]])</f>
        <v>Nathan Newton Lumber Crayons United States</v>
      </c>
      <c r="AF875" s="10" t="str">
        <f>LEFT(Table1[[#This Row],[Product Name]],4)</f>
        <v>Lumb</v>
      </c>
    </row>
    <row r="876" spans="1:32" ht="12.75" customHeight="1" x14ac:dyDescent="0.2">
      <c r="A876" s="18">
        <v>21633</v>
      </c>
      <c r="B876" s="25">
        <v>88041</v>
      </c>
      <c r="C876" s="10" t="s">
        <v>47</v>
      </c>
      <c r="D876" s="36">
        <v>0.04</v>
      </c>
      <c r="E876" s="28">
        <v>125.99</v>
      </c>
      <c r="F876" s="32">
        <v>7.69</v>
      </c>
      <c r="G876" s="25">
        <v>2059</v>
      </c>
      <c r="H876" s="10" t="s">
        <v>1975</v>
      </c>
      <c r="I876" s="10" t="s">
        <v>49</v>
      </c>
      <c r="J876" s="10" t="s">
        <v>28</v>
      </c>
      <c r="K876" s="10" t="s">
        <v>77</v>
      </c>
      <c r="L876" s="10" t="s">
        <v>78</v>
      </c>
      <c r="M876" s="10" t="s">
        <v>59</v>
      </c>
      <c r="N876" s="9" t="s">
        <v>1225</v>
      </c>
      <c r="O876" s="22">
        <v>0.57999999999999996</v>
      </c>
      <c r="P876" s="10" t="s">
        <v>33</v>
      </c>
      <c r="Q876" s="10" t="s">
        <v>136</v>
      </c>
      <c r="R876" s="10" t="s">
        <v>322</v>
      </c>
      <c r="S876" s="10" t="s">
        <v>1976</v>
      </c>
      <c r="T876" s="25">
        <v>27260</v>
      </c>
      <c r="U876" s="11">
        <v>42090</v>
      </c>
      <c r="V876" s="25">
        <f>YEAR(Table1[[#This Row],[Order Date]])</f>
        <v>2015</v>
      </c>
      <c r="W876" s="25">
        <f>MONTH(Table1[[#This Row],[Order Date]])</f>
        <v>3</v>
      </c>
      <c r="X876" s="25">
        <f>DAY(Table1[[#This Row],[Order Date]])</f>
        <v>27</v>
      </c>
      <c r="Y876" s="11">
        <v>42091</v>
      </c>
      <c r="Z876" s="25">
        <f>DATEDIF(Table1[[#This Row],[Order Date]],Table1[[#This Row],[Ship Date]],"D")</f>
        <v>1</v>
      </c>
      <c r="AA876" s="25">
        <v>-528.83600000000001</v>
      </c>
      <c r="AB876" s="10">
        <v>9</v>
      </c>
      <c r="AC876" s="12">
        <v>934.52</v>
      </c>
      <c r="AD876" s="10" t="str">
        <f>IF(Table1[[#This Row],[Profit]]&gt;0,"Profit","loss")</f>
        <v>loss</v>
      </c>
      <c r="AE876" s="10" t="str">
        <f>_xlfn.CONCAT(Table1[[#This Row],[Customer Name]]," ",Table1[[#This Row],[Product Name]]," ",Table1[[#This Row],[Country]])</f>
        <v>Nathan Newton Timeport L7089 United States</v>
      </c>
      <c r="AF876" s="10" t="str">
        <f>LEFT(Table1[[#This Row],[Product Name]],4)</f>
        <v>Time</v>
      </c>
    </row>
    <row r="877" spans="1:32" ht="12.75" customHeight="1" x14ac:dyDescent="0.2">
      <c r="A877" s="18">
        <v>26303</v>
      </c>
      <c r="B877" s="25">
        <v>88048</v>
      </c>
      <c r="C877" s="10" t="s">
        <v>56</v>
      </c>
      <c r="D877" s="36">
        <v>0.05</v>
      </c>
      <c r="E877" s="28">
        <v>119.99</v>
      </c>
      <c r="F877" s="32">
        <v>56.14</v>
      </c>
      <c r="G877" s="25">
        <v>218</v>
      </c>
      <c r="H877" s="10" t="s">
        <v>317</v>
      </c>
      <c r="I877" s="10" t="s">
        <v>39</v>
      </c>
      <c r="J877" s="10" t="s">
        <v>114</v>
      </c>
      <c r="K877" s="10" t="s">
        <v>77</v>
      </c>
      <c r="L877" s="10" t="s">
        <v>85</v>
      </c>
      <c r="M877" s="10" t="s">
        <v>121</v>
      </c>
      <c r="N877" s="9" t="s">
        <v>318</v>
      </c>
      <c r="O877" s="22">
        <v>0.39</v>
      </c>
      <c r="P877" s="10" t="s">
        <v>33</v>
      </c>
      <c r="Q877" s="10" t="s">
        <v>34</v>
      </c>
      <c r="R877" s="10" t="s">
        <v>212</v>
      </c>
      <c r="S877" s="10" t="s">
        <v>319</v>
      </c>
      <c r="T877" s="25">
        <v>84107</v>
      </c>
      <c r="U877" s="11">
        <v>42164</v>
      </c>
      <c r="V877" s="25">
        <f>YEAR(Table1[[#This Row],[Order Date]])</f>
        <v>2015</v>
      </c>
      <c r="W877" s="25">
        <f>MONTH(Table1[[#This Row],[Order Date]])</f>
        <v>6</v>
      </c>
      <c r="X877" s="25">
        <f>DAY(Table1[[#This Row],[Order Date]])</f>
        <v>9</v>
      </c>
      <c r="Y877" s="11">
        <v>42166</v>
      </c>
      <c r="Z877" s="25">
        <f>DATEDIF(Table1[[#This Row],[Order Date]],Table1[[#This Row],[Ship Date]],"D")</f>
        <v>2</v>
      </c>
      <c r="AA877" s="25">
        <v>-102.5121</v>
      </c>
      <c r="AB877" s="10">
        <v>6</v>
      </c>
      <c r="AC877" s="12">
        <v>730.37</v>
      </c>
      <c r="AD877" s="10" t="str">
        <f>IF(Table1[[#This Row],[Profit]]&gt;0,"Profit","loss")</f>
        <v>loss</v>
      </c>
      <c r="AE877" s="10" t="str">
        <f>_xlfn.CONCAT(Table1[[#This Row],[Customer Name]]," ",Table1[[#This Row],[Product Name]]," ",Table1[[#This Row],[Country]])</f>
        <v>Frances Saunders Hewlett-Packard 2600DN Business Color Inkjet Printer United States</v>
      </c>
      <c r="AF877" s="10" t="str">
        <f>LEFT(Table1[[#This Row],[Product Name]],4)</f>
        <v>Hewl</v>
      </c>
    </row>
    <row r="878" spans="1:32" ht="12.75" customHeight="1" x14ac:dyDescent="0.2">
      <c r="A878" s="18">
        <v>22754</v>
      </c>
      <c r="B878" s="25">
        <v>88060</v>
      </c>
      <c r="C878" s="10" t="s">
        <v>37</v>
      </c>
      <c r="D878" s="36">
        <v>0.08</v>
      </c>
      <c r="E878" s="28">
        <v>297.64</v>
      </c>
      <c r="F878" s="32">
        <v>14.7</v>
      </c>
      <c r="G878" s="25">
        <v>466</v>
      </c>
      <c r="H878" s="10" t="s">
        <v>564</v>
      </c>
      <c r="I878" s="10" t="s">
        <v>39</v>
      </c>
      <c r="J878" s="10" t="s">
        <v>58</v>
      </c>
      <c r="K878" s="10" t="s">
        <v>77</v>
      </c>
      <c r="L878" s="10" t="s">
        <v>85</v>
      </c>
      <c r="M878" s="10" t="s">
        <v>43</v>
      </c>
      <c r="N878" s="9" t="s">
        <v>565</v>
      </c>
      <c r="O878" s="22">
        <v>0.56999999999999995</v>
      </c>
      <c r="P878" s="10" t="s">
        <v>33</v>
      </c>
      <c r="Q878" s="10" t="s">
        <v>53</v>
      </c>
      <c r="R878" s="10" t="s">
        <v>193</v>
      </c>
      <c r="S878" s="10" t="s">
        <v>566</v>
      </c>
      <c r="T878" s="25">
        <v>2019</v>
      </c>
      <c r="U878" s="11">
        <v>42015</v>
      </c>
      <c r="V878" s="25">
        <f>YEAR(Table1[[#This Row],[Order Date]])</f>
        <v>2015</v>
      </c>
      <c r="W878" s="25">
        <f>MONTH(Table1[[#This Row],[Order Date]])</f>
        <v>1</v>
      </c>
      <c r="X878" s="25">
        <f>DAY(Table1[[#This Row],[Order Date]])</f>
        <v>11</v>
      </c>
      <c r="Y878" s="11">
        <v>42015</v>
      </c>
      <c r="Z878" s="25">
        <f>DATEDIF(Table1[[#This Row],[Order Date]],Table1[[#This Row],[Ship Date]],"D")</f>
        <v>0</v>
      </c>
      <c r="AA878" s="25">
        <v>496.79679999999996</v>
      </c>
      <c r="AB878" s="10">
        <v>5</v>
      </c>
      <c r="AC878" s="12">
        <v>1132.8399999999999</v>
      </c>
      <c r="AD878" s="10" t="str">
        <f>IF(Table1[[#This Row],[Profit]]&gt;0,"Profit","loss")</f>
        <v>Profit</v>
      </c>
      <c r="AE878" s="10" t="str">
        <f>_xlfn.CONCAT(Table1[[#This Row],[Customer Name]]," ",Table1[[#This Row],[Product Name]]," ",Table1[[#This Row],[Country]])</f>
        <v>Marc Nash Panasonic KX-P3200 Dot Matrix Printer United States</v>
      </c>
      <c r="AF878" s="10" t="str">
        <f>LEFT(Table1[[#This Row],[Product Name]],4)</f>
        <v>Pana</v>
      </c>
    </row>
    <row r="879" spans="1:32" ht="12.75" customHeight="1" x14ac:dyDescent="0.2">
      <c r="A879" s="18">
        <v>22755</v>
      </c>
      <c r="B879" s="25">
        <v>88060</v>
      </c>
      <c r="C879" s="10" t="s">
        <v>37</v>
      </c>
      <c r="D879" s="36">
        <v>0.02</v>
      </c>
      <c r="E879" s="28">
        <v>12.99</v>
      </c>
      <c r="F879" s="32">
        <v>14.37</v>
      </c>
      <c r="G879" s="25">
        <v>467</v>
      </c>
      <c r="H879" s="10" t="s">
        <v>567</v>
      </c>
      <c r="I879" s="10" t="s">
        <v>49</v>
      </c>
      <c r="J879" s="10" t="s">
        <v>58</v>
      </c>
      <c r="K879" s="10" t="s">
        <v>41</v>
      </c>
      <c r="L879" s="10" t="s">
        <v>50</v>
      </c>
      <c r="M879" s="10" t="s">
        <v>236</v>
      </c>
      <c r="N879" s="9" t="s">
        <v>568</v>
      </c>
      <c r="O879" s="22">
        <v>0.73</v>
      </c>
      <c r="P879" s="10" t="s">
        <v>33</v>
      </c>
      <c r="Q879" s="10" t="s">
        <v>53</v>
      </c>
      <c r="R879" s="10" t="s">
        <v>193</v>
      </c>
      <c r="S879" s="10" t="s">
        <v>569</v>
      </c>
      <c r="T879" s="25">
        <v>1915</v>
      </c>
      <c r="U879" s="11">
        <v>42015</v>
      </c>
      <c r="V879" s="25">
        <f>YEAR(Table1[[#This Row],[Order Date]])</f>
        <v>2015</v>
      </c>
      <c r="W879" s="25">
        <f>MONTH(Table1[[#This Row],[Order Date]])</f>
        <v>1</v>
      </c>
      <c r="X879" s="25">
        <f>DAY(Table1[[#This Row],[Order Date]])</f>
        <v>11</v>
      </c>
      <c r="Y879" s="11">
        <v>42016</v>
      </c>
      <c r="Z879" s="25">
        <f>DATEDIF(Table1[[#This Row],[Order Date]],Table1[[#This Row],[Ship Date]],"D")</f>
        <v>1</v>
      </c>
      <c r="AA879" s="25">
        <v>-556.80960000000005</v>
      </c>
      <c r="AB879" s="10">
        <v>11</v>
      </c>
      <c r="AC879" s="12">
        <v>143.63</v>
      </c>
      <c r="AD879" s="10" t="str">
        <f>IF(Table1[[#This Row],[Profit]]&gt;0,"Profit","loss")</f>
        <v>loss</v>
      </c>
      <c r="AE879" s="10" t="str">
        <f>_xlfn.CONCAT(Table1[[#This Row],[Customer Name]]," ",Table1[[#This Row],[Product Name]]," ",Table1[[#This Row],[Country]])</f>
        <v>Maria Thomas Tensor "Hersey Kiss" Styled Floor Lamp United States</v>
      </c>
      <c r="AF879" s="10" t="str">
        <f>LEFT(Table1[[#This Row],[Product Name]],4)</f>
        <v>Tens</v>
      </c>
    </row>
    <row r="880" spans="1:32" ht="12.75" customHeight="1" x14ac:dyDescent="0.2">
      <c r="A880" s="18">
        <v>22756</v>
      </c>
      <c r="B880" s="25">
        <v>88060</v>
      </c>
      <c r="C880" s="10" t="s">
        <v>37</v>
      </c>
      <c r="D880" s="36">
        <v>0.06</v>
      </c>
      <c r="E880" s="28">
        <v>14.42</v>
      </c>
      <c r="F880" s="32">
        <v>6.75</v>
      </c>
      <c r="G880" s="25">
        <v>468</v>
      </c>
      <c r="H880" s="10" t="s">
        <v>570</v>
      </c>
      <c r="I880" s="10" t="s">
        <v>49</v>
      </c>
      <c r="J880" s="10" t="s">
        <v>58</v>
      </c>
      <c r="K880" s="10" t="s">
        <v>29</v>
      </c>
      <c r="L880" s="10" t="s">
        <v>257</v>
      </c>
      <c r="M880" s="10" t="s">
        <v>86</v>
      </c>
      <c r="N880" s="9" t="s">
        <v>571</v>
      </c>
      <c r="O880" s="22">
        <v>0.52</v>
      </c>
      <c r="P880" s="10" t="s">
        <v>33</v>
      </c>
      <c r="Q880" s="10" t="s">
        <v>53</v>
      </c>
      <c r="R880" s="10" t="s">
        <v>193</v>
      </c>
      <c r="S880" s="10" t="s">
        <v>572</v>
      </c>
      <c r="T880" s="25">
        <v>2341</v>
      </c>
      <c r="U880" s="11">
        <v>42015</v>
      </c>
      <c r="V880" s="25">
        <f>YEAR(Table1[[#This Row],[Order Date]])</f>
        <v>2015</v>
      </c>
      <c r="W880" s="25">
        <f>MONTH(Table1[[#This Row],[Order Date]])</f>
        <v>1</v>
      </c>
      <c r="X880" s="25">
        <f>DAY(Table1[[#This Row],[Order Date]])</f>
        <v>11</v>
      </c>
      <c r="Y880" s="11">
        <v>42016</v>
      </c>
      <c r="Z880" s="25">
        <f>DATEDIF(Table1[[#This Row],[Order Date]],Table1[[#This Row],[Ship Date]],"D")</f>
        <v>1</v>
      </c>
      <c r="AA880" s="25">
        <v>-27.738800000000001</v>
      </c>
      <c r="AB880" s="10">
        <v>5</v>
      </c>
      <c r="AC880" s="12">
        <v>73.040000000000006</v>
      </c>
      <c r="AD880" s="10" t="str">
        <f>IF(Table1[[#This Row],[Profit]]&gt;0,"Profit","loss")</f>
        <v>loss</v>
      </c>
      <c r="AE880" s="10" t="str">
        <f>_xlfn.CONCAT(Table1[[#This Row],[Customer Name]]," ",Table1[[#This Row],[Product Name]]," ",Table1[[#This Row],[Country]])</f>
        <v>Craig Bennett Holmes Odor Grabber United States</v>
      </c>
      <c r="AF880" s="10" t="str">
        <f>LEFT(Table1[[#This Row],[Product Name]],4)</f>
        <v>Holm</v>
      </c>
    </row>
    <row r="881" spans="1:32" ht="12.75" customHeight="1" x14ac:dyDescent="0.2">
      <c r="A881" s="18">
        <v>22757</v>
      </c>
      <c r="B881" s="25">
        <v>88060</v>
      </c>
      <c r="C881" s="10" t="s">
        <v>37</v>
      </c>
      <c r="D881" s="36">
        <v>0.05</v>
      </c>
      <c r="E881" s="28">
        <v>4.1399999999999997</v>
      </c>
      <c r="F881" s="32">
        <v>6.6</v>
      </c>
      <c r="G881" s="25">
        <v>469</v>
      </c>
      <c r="H881" s="10" t="s">
        <v>573</v>
      </c>
      <c r="I881" s="10" t="s">
        <v>27</v>
      </c>
      <c r="J881" s="10" t="s">
        <v>58</v>
      </c>
      <c r="K881" s="10" t="s">
        <v>41</v>
      </c>
      <c r="L881" s="10" t="s">
        <v>50</v>
      </c>
      <c r="M881" s="10" t="s">
        <v>59</v>
      </c>
      <c r="N881" s="9" t="s">
        <v>98</v>
      </c>
      <c r="O881" s="22">
        <v>0.49</v>
      </c>
      <c r="P881" s="10" t="s">
        <v>33</v>
      </c>
      <c r="Q881" s="10" t="s">
        <v>53</v>
      </c>
      <c r="R881" s="10" t="s">
        <v>54</v>
      </c>
      <c r="S881" s="10" t="s">
        <v>574</v>
      </c>
      <c r="T881" s="25">
        <v>7506</v>
      </c>
      <c r="U881" s="11">
        <v>42015</v>
      </c>
      <c r="V881" s="25">
        <f>YEAR(Table1[[#This Row],[Order Date]])</f>
        <v>2015</v>
      </c>
      <c r="W881" s="25">
        <f>MONTH(Table1[[#This Row],[Order Date]])</f>
        <v>1</v>
      </c>
      <c r="X881" s="25">
        <f>DAY(Table1[[#This Row],[Order Date]])</f>
        <v>11</v>
      </c>
      <c r="Y881" s="11">
        <v>42017</v>
      </c>
      <c r="Z881" s="25">
        <f>DATEDIF(Table1[[#This Row],[Order Date]],Table1[[#This Row],[Ship Date]],"D")</f>
        <v>2</v>
      </c>
      <c r="AA881" s="25">
        <v>-128.68719999999999</v>
      </c>
      <c r="AB881" s="10">
        <v>7</v>
      </c>
      <c r="AC881" s="12">
        <v>33.35</v>
      </c>
      <c r="AD881" s="10" t="str">
        <f>IF(Table1[[#This Row],[Profit]]&gt;0,"Profit","loss")</f>
        <v>loss</v>
      </c>
      <c r="AE881" s="10" t="str">
        <f>_xlfn.CONCAT(Table1[[#This Row],[Customer Name]]," ",Table1[[#This Row],[Product Name]]," ",Table1[[#This Row],[Country]])</f>
        <v>Marion Bowling Eldon Image Series Black Desk Accessories United States</v>
      </c>
      <c r="AF881" s="10" t="str">
        <f>LEFT(Table1[[#This Row],[Product Name]],4)</f>
        <v>Eldo</v>
      </c>
    </row>
    <row r="882" spans="1:32" ht="12.75" customHeight="1" x14ac:dyDescent="0.2">
      <c r="A882" s="18">
        <v>22758</v>
      </c>
      <c r="B882" s="25">
        <v>88060</v>
      </c>
      <c r="C882" s="10" t="s">
        <v>37</v>
      </c>
      <c r="D882" s="36">
        <v>0.03</v>
      </c>
      <c r="E882" s="28">
        <v>11.34</v>
      </c>
      <c r="F882" s="32">
        <v>5.01</v>
      </c>
      <c r="G882" s="25">
        <v>470</v>
      </c>
      <c r="H882" s="10" t="s">
        <v>575</v>
      </c>
      <c r="I882" s="10" t="s">
        <v>49</v>
      </c>
      <c r="J882" s="10" t="s">
        <v>58</v>
      </c>
      <c r="K882" s="10" t="s">
        <v>29</v>
      </c>
      <c r="L882" s="10" t="s">
        <v>93</v>
      </c>
      <c r="M882" s="10" t="s">
        <v>59</v>
      </c>
      <c r="N882" s="9" t="s">
        <v>576</v>
      </c>
      <c r="O882" s="22">
        <v>0.36</v>
      </c>
      <c r="P882" s="10" t="s">
        <v>33</v>
      </c>
      <c r="Q882" s="10" t="s">
        <v>53</v>
      </c>
      <c r="R882" s="10" t="s">
        <v>54</v>
      </c>
      <c r="S882" s="10" t="s">
        <v>577</v>
      </c>
      <c r="T882" s="25">
        <v>8601</v>
      </c>
      <c r="U882" s="11">
        <v>42015</v>
      </c>
      <c r="V882" s="25">
        <f>YEAR(Table1[[#This Row],[Order Date]])</f>
        <v>2015</v>
      </c>
      <c r="W882" s="25">
        <f>MONTH(Table1[[#This Row],[Order Date]])</f>
        <v>1</v>
      </c>
      <c r="X882" s="25">
        <f>DAY(Table1[[#This Row],[Order Date]])</f>
        <v>11</v>
      </c>
      <c r="Y882" s="11">
        <v>42015</v>
      </c>
      <c r="Z882" s="25">
        <f>DATEDIF(Table1[[#This Row],[Order Date]],Table1[[#This Row],[Ship Date]],"D")</f>
        <v>0</v>
      </c>
      <c r="AA882" s="25">
        <v>23.2028</v>
      </c>
      <c r="AB882" s="10">
        <v>5</v>
      </c>
      <c r="AC882" s="12">
        <v>60.24</v>
      </c>
      <c r="AD882" s="10" t="str">
        <f>IF(Table1[[#This Row],[Profit]]&gt;0,"Profit","loss")</f>
        <v>Profit</v>
      </c>
      <c r="AE882" s="10" t="str">
        <f>_xlfn.CONCAT(Table1[[#This Row],[Customer Name]]," ",Table1[[#This Row],[Product Name]]," ",Table1[[#This Row],[Country]])</f>
        <v>Tony Doyle Xerox 188 United States</v>
      </c>
      <c r="AF882" s="10" t="str">
        <f>LEFT(Table1[[#This Row],[Product Name]],4)</f>
        <v>Xero</v>
      </c>
    </row>
    <row r="883" spans="1:32" ht="12.75" customHeight="1" x14ac:dyDescent="0.2">
      <c r="A883" s="18">
        <v>18467</v>
      </c>
      <c r="B883" s="25">
        <v>88061</v>
      </c>
      <c r="C883" s="10" t="s">
        <v>106</v>
      </c>
      <c r="D883" s="36">
        <v>7.0000000000000007E-2</v>
      </c>
      <c r="E883" s="28">
        <v>165.2</v>
      </c>
      <c r="F883" s="32">
        <v>19.989999999999998</v>
      </c>
      <c r="G883" s="25">
        <v>463</v>
      </c>
      <c r="H883" s="10" t="s">
        <v>561</v>
      </c>
      <c r="I883" s="10" t="s">
        <v>49</v>
      </c>
      <c r="J883" s="10" t="s">
        <v>58</v>
      </c>
      <c r="K883" s="10" t="s">
        <v>29</v>
      </c>
      <c r="L883" s="10" t="s">
        <v>141</v>
      </c>
      <c r="M883" s="10" t="s">
        <v>59</v>
      </c>
      <c r="N883" s="9" t="s">
        <v>562</v>
      </c>
      <c r="O883" s="22">
        <v>0.59</v>
      </c>
      <c r="P883" s="10" t="s">
        <v>33</v>
      </c>
      <c r="Q883" s="10" t="s">
        <v>34</v>
      </c>
      <c r="R883" s="10" t="s">
        <v>45</v>
      </c>
      <c r="S883" s="10" t="s">
        <v>563</v>
      </c>
      <c r="T883" s="25">
        <v>90069</v>
      </c>
      <c r="U883" s="11">
        <v>42018</v>
      </c>
      <c r="V883" s="25">
        <f>YEAR(Table1[[#This Row],[Order Date]])</f>
        <v>2015</v>
      </c>
      <c r="W883" s="25">
        <f>MONTH(Table1[[#This Row],[Order Date]])</f>
        <v>1</v>
      </c>
      <c r="X883" s="25">
        <f>DAY(Table1[[#This Row],[Order Date]])</f>
        <v>14</v>
      </c>
      <c r="Y883" s="11">
        <v>42020</v>
      </c>
      <c r="Z883" s="25">
        <f>DATEDIF(Table1[[#This Row],[Order Date]],Table1[[#This Row],[Ship Date]],"D")</f>
        <v>2</v>
      </c>
      <c r="AA883" s="25">
        <v>521.69000000000005</v>
      </c>
      <c r="AB883" s="10">
        <v>7</v>
      </c>
      <c r="AC883" s="12">
        <v>1081.54</v>
      </c>
      <c r="AD883" s="10" t="str">
        <f>IF(Table1[[#This Row],[Profit]]&gt;0,"Profit","loss")</f>
        <v>Profit</v>
      </c>
      <c r="AE883" s="10" t="str">
        <f>_xlfn.CONCAT(Table1[[#This Row],[Customer Name]]," ",Table1[[#This Row],[Product Name]]," ",Table1[[#This Row],[Country]])</f>
        <v>Debbie Stevenson Economy Rollaway Files United States</v>
      </c>
      <c r="AF883" s="10" t="str">
        <f>LEFT(Table1[[#This Row],[Product Name]],4)</f>
        <v>Econ</v>
      </c>
    </row>
    <row r="884" spans="1:32" ht="12.75" customHeight="1" x14ac:dyDescent="0.2">
      <c r="A884" s="18">
        <v>20697</v>
      </c>
      <c r="B884" s="25">
        <v>88075</v>
      </c>
      <c r="C884" s="10" t="s">
        <v>56</v>
      </c>
      <c r="D884" s="36">
        <v>0.06</v>
      </c>
      <c r="E884" s="28">
        <v>3.8</v>
      </c>
      <c r="F884" s="32">
        <v>1.49</v>
      </c>
      <c r="G884" s="25">
        <v>56</v>
      </c>
      <c r="H884" s="10" t="s">
        <v>124</v>
      </c>
      <c r="I884" s="10" t="s">
        <v>49</v>
      </c>
      <c r="J884" s="10" t="s">
        <v>114</v>
      </c>
      <c r="K884" s="10" t="s">
        <v>29</v>
      </c>
      <c r="L884" s="10" t="s">
        <v>109</v>
      </c>
      <c r="M884" s="10" t="s">
        <v>59</v>
      </c>
      <c r="N884" s="9" t="s">
        <v>125</v>
      </c>
      <c r="O884" s="22">
        <v>0.38</v>
      </c>
      <c r="P884" s="10" t="s">
        <v>33</v>
      </c>
      <c r="Q884" s="10" t="s">
        <v>53</v>
      </c>
      <c r="R884" s="10" t="s">
        <v>71</v>
      </c>
      <c r="S884" s="10" t="s">
        <v>126</v>
      </c>
      <c r="T884" s="25">
        <v>14150</v>
      </c>
      <c r="U884" s="11">
        <v>42114</v>
      </c>
      <c r="V884" s="25">
        <f>YEAR(Table1[[#This Row],[Order Date]])</f>
        <v>2015</v>
      </c>
      <c r="W884" s="25">
        <f>MONTH(Table1[[#This Row],[Order Date]])</f>
        <v>4</v>
      </c>
      <c r="X884" s="25">
        <f>DAY(Table1[[#This Row],[Order Date]])</f>
        <v>20</v>
      </c>
      <c r="Y884" s="11">
        <v>42115</v>
      </c>
      <c r="Z884" s="25">
        <f>DATEDIF(Table1[[#This Row],[Order Date]],Table1[[#This Row],[Ship Date]],"D")</f>
        <v>1</v>
      </c>
      <c r="AA884" s="25">
        <v>19.6282</v>
      </c>
      <c r="AB884" s="10">
        <v>20</v>
      </c>
      <c r="AC884" s="12">
        <v>73.55</v>
      </c>
      <c r="AD884" s="10" t="str">
        <f>IF(Table1[[#This Row],[Profit]]&gt;0,"Profit","loss")</f>
        <v>Profit</v>
      </c>
      <c r="AE884" s="10" t="str">
        <f>_xlfn.CONCAT(Table1[[#This Row],[Customer Name]]," ",Table1[[#This Row],[Product Name]]," ",Table1[[#This Row],[Country]])</f>
        <v>Randall Montgomery Durable Pressboard Binders United States</v>
      </c>
      <c r="AF884" s="10" t="str">
        <f>LEFT(Table1[[#This Row],[Product Name]],4)</f>
        <v>Dura</v>
      </c>
    </row>
    <row r="885" spans="1:32" ht="12.75" customHeight="1" x14ac:dyDescent="0.2">
      <c r="A885" s="18">
        <v>20698</v>
      </c>
      <c r="B885" s="25">
        <v>88075</v>
      </c>
      <c r="C885" s="10" t="s">
        <v>56</v>
      </c>
      <c r="D885" s="36">
        <v>0.06</v>
      </c>
      <c r="E885" s="28">
        <v>1.76</v>
      </c>
      <c r="F885" s="32">
        <v>0.7</v>
      </c>
      <c r="G885" s="25">
        <v>56</v>
      </c>
      <c r="H885" s="10" t="s">
        <v>124</v>
      </c>
      <c r="I885" s="10" t="s">
        <v>49</v>
      </c>
      <c r="J885" s="10" t="s">
        <v>114</v>
      </c>
      <c r="K885" s="10" t="s">
        <v>29</v>
      </c>
      <c r="L885" s="10" t="s">
        <v>30</v>
      </c>
      <c r="M885" s="10" t="s">
        <v>31</v>
      </c>
      <c r="N885" s="9" t="s">
        <v>127</v>
      </c>
      <c r="O885" s="22">
        <v>0.56000000000000005</v>
      </c>
      <c r="P885" s="10" t="s">
        <v>33</v>
      </c>
      <c r="Q885" s="10" t="s">
        <v>53</v>
      </c>
      <c r="R885" s="10" t="s">
        <v>71</v>
      </c>
      <c r="S885" s="10" t="s">
        <v>126</v>
      </c>
      <c r="T885" s="25">
        <v>14150</v>
      </c>
      <c r="U885" s="11">
        <v>42114</v>
      </c>
      <c r="V885" s="25">
        <f>YEAR(Table1[[#This Row],[Order Date]])</f>
        <v>2015</v>
      </c>
      <c r="W885" s="25">
        <f>MONTH(Table1[[#This Row],[Order Date]])</f>
        <v>4</v>
      </c>
      <c r="X885" s="25">
        <f>DAY(Table1[[#This Row],[Order Date]])</f>
        <v>20</v>
      </c>
      <c r="Y885" s="11">
        <v>42115</v>
      </c>
      <c r="Z885" s="25">
        <f>DATEDIF(Table1[[#This Row],[Order Date]],Table1[[#This Row],[Ship Date]],"D")</f>
        <v>1</v>
      </c>
      <c r="AA885" s="25">
        <v>-1.6524000000000001</v>
      </c>
      <c r="AB885" s="10">
        <v>17</v>
      </c>
      <c r="AC885" s="12">
        <v>29.57</v>
      </c>
      <c r="AD885" s="10" t="str">
        <f>IF(Table1[[#This Row],[Profit]]&gt;0,"Profit","loss")</f>
        <v>loss</v>
      </c>
      <c r="AE885" s="10" t="str">
        <f>_xlfn.CONCAT(Table1[[#This Row],[Customer Name]]," ",Table1[[#This Row],[Product Name]]," ",Table1[[#This Row],[Country]])</f>
        <v>Randall Montgomery Newell 310 United States</v>
      </c>
      <c r="AF885" s="10" t="str">
        <f>LEFT(Table1[[#This Row],[Product Name]],4)</f>
        <v>Newe</v>
      </c>
    </row>
    <row r="886" spans="1:32" ht="12.75" customHeight="1" x14ac:dyDescent="0.2">
      <c r="A886" s="18">
        <v>23153</v>
      </c>
      <c r="B886" s="25">
        <v>88083</v>
      </c>
      <c r="C886" s="10" t="s">
        <v>37</v>
      </c>
      <c r="D886" s="36">
        <v>0.03</v>
      </c>
      <c r="E886" s="28">
        <v>48.04</v>
      </c>
      <c r="F886" s="32">
        <v>19.989999999999998</v>
      </c>
      <c r="G886" s="25">
        <v>445</v>
      </c>
      <c r="H886" s="10" t="s">
        <v>541</v>
      </c>
      <c r="I886" s="10" t="s">
        <v>49</v>
      </c>
      <c r="J886" s="10" t="s">
        <v>58</v>
      </c>
      <c r="K886" s="10" t="s">
        <v>29</v>
      </c>
      <c r="L886" s="10" t="s">
        <v>93</v>
      </c>
      <c r="M886" s="10" t="s">
        <v>59</v>
      </c>
      <c r="N886" s="9" t="s">
        <v>542</v>
      </c>
      <c r="O886" s="22">
        <v>0.37</v>
      </c>
      <c r="P886" s="10" t="s">
        <v>33</v>
      </c>
      <c r="Q886" s="10" t="s">
        <v>61</v>
      </c>
      <c r="R886" s="10" t="s">
        <v>496</v>
      </c>
      <c r="S886" s="10" t="s">
        <v>543</v>
      </c>
      <c r="T886" s="25">
        <v>68701</v>
      </c>
      <c r="U886" s="11">
        <v>42105</v>
      </c>
      <c r="V886" s="25">
        <f>YEAR(Table1[[#This Row],[Order Date]])</f>
        <v>2015</v>
      </c>
      <c r="W886" s="25">
        <f>MONTH(Table1[[#This Row],[Order Date]])</f>
        <v>4</v>
      </c>
      <c r="X886" s="25">
        <f>DAY(Table1[[#This Row],[Order Date]])</f>
        <v>11</v>
      </c>
      <c r="Y886" s="11">
        <v>42107</v>
      </c>
      <c r="Z886" s="25">
        <f>DATEDIF(Table1[[#This Row],[Order Date]],Table1[[#This Row],[Ship Date]],"D")</f>
        <v>2</v>
      </c>
      <c r="AA886" s="25">
        <v>-4.4599999999999937</v>
      </c>
      <c r="AB886" s="10">
        <v>2</v>
      </c>
      <c r="AC886" s="12">
        <v>101.71</v>
      </c>
      <c r="AD886" s="10" t="str">
        <f>IF(Table1[[#This Row],[Profit]]&gt;0,"Profit","loss")</f>
        <v>loss</v>
      </c>
      <c r="AE886" s="10" t="str">
        <f>_xlfn.CONCAT(Table1[[#This Row],[Customer Name]]," ",Table1[[#This Row],[Product Name]]," ",Table1[[#This Row],[Country]])</f>
        <v>Judy Barrett 14-7/8 x 11 Blue Bar Computer Printout Paper United States</v>
      </c>
      <c r="AF886" s="10" t="str">
        <f>LEFT(Table1[[#This Row],[Product Name]],4)</f>
        <v>14-7</v>
      </c>
    </row>
    <row r="887" spans="1:32" ht="12.75" customHeight="1" x14ac:dyDescent="0.2">
      <c r="A887" s="18">
        <v>23862</v>
      </c>
      <c r="B887" s="25">
        <v>88084</v>
      </c>
      <c r="C887" s="10" t="s">
        <v>25</v>
      </c>
      <c r="D887" s="36">
        <v>0.09</v>
      </c>
      <c r="E887" s="28">
        <v>200.98</v>
      </c>
      <c r="F887" s="32">
        <v>55.96</v>
      </c>
      <c r="G887" s="25">
        <v>445</v>
      </c>
      <c r="H887" s="10" t="s">
        <v>541</v>
      </c>
      <c r="I887" s="10" t="s">
        <v>39</v>
      </c>
      <c r="J887" s="10" t="s">
        <v>58</v>
      </c>
      <c r="K887" s="10" t="s">
        <v>41</v>
      </c>
      <c r="L887" s="10" t="s">
        <v>191</v>
      </c>
      <c r="M887" s="10" t="s">
        <v>121</v>
      </c>
      <c r="N887" s="9" t="s">
        <v>480</v>
      </c>
      <c r="O887" s="22">
        <v>0.75</v>
      </c>
      <c r="P887" s="10" t="s">
        <v>33</v>
      </c>
      <c r="Q887" s="10" t="s">
        <v>61</v>
      </c>
      <c r="R887" s="10" t="s">
        <v>496</v>
      </c>
      <c r="S887" s="10" t="s">
        <v>543</v>
      </c>
      <c r="T887" s="25">
        <v>68701</v>
      </c>
      <c r="U887" s="11">
        <v>42178</v>
      </c>
      <c r="V887" s="25">
        <f>YEAR(Table1[[#This Row],[Order Date]])</f>
        <v>2015</v>
      </c>
      <c r="W887" s="25">
        <f>MONTH(Table1[[#This Row],[Order Date]])</f>
        <v>6</v>
      </c>
      <c r="X887" s="25">
        <f>DAY(Table1[[#This Row],[Order Date]])</f>
        <v>23</v>
      </c>
      <c r="Y887" s="11">
        <v>42179</v>
      </c>
      <c r="Z887" s="25">
        <f>DATEDIF(Table1[[#This Row],[Order Date]],Table1[[#This Row],[Ship Date]],"D")</f>
        <v>1</v>
      </c>
      <c r="AA887" s="25">
        <v>-512.87200000000007</v>
      </c>
      <c r="AB887" s="10">
        <v>9</v>
      </c>
      <c r="AC887" s="12">
        <v>1766.68</v>
      </c>
      <c r="AD887" s="10" t="str">
        <f>IF(Table1[[#This Row],[Profit]]&gt;0,"Profit","loss")</f>
        <v>loss</v>
      </c>
      <c r="AE887" s="10" t="str">
        <f>_xlfn.CONCAT(Table1[[#This Row],[Customer Name]]," ",Table1[[#This Row],[Product Name]]," ",Table1[[#This Row],[Country]])</f>
        <v>Judy Barrett O'Sullivan Living Dimensions 3-Shelf Bookcases United States</v>
      </c>
      <c r="AF887" s="10" t="str">
        <f>LEFT(Table1[[#This Row],[Product Name]],4)</f>
        <v>O'Su</v>
      </c>
    </row>
    <row r="888" spans="1:32" ht="12.75" customHeight="1" x14ac:dyDescent="0.2">
      <c r="A888" s="18">
        <v>23863</v>
      </c>
      <c r="B888" s="25">
        <v>88084</v>
      </c>
      <c r="C888" s="10" t="s">
        <v>25</v>
      </c>
      <c r="D888" s="36">
        <v>0.09</v>
      </c>
      <c r="E888" s="28">
        <v>2.78</v>
      </c>
      <c r="F888" s="32">
        <v>0.97</v>
      </c>
      <c r="G888" s="25">
        <v>445</v>
      </c>
      <c r="H888" s="10" t="s">
        <v>541</v>
      </c>
      <c r="I888" s="10" t="s">
        <v>49</v>
      </c>
      <c r="J888" s="10" t="s">
        <v>58</v>
      </c>
      <c r="K888" s="10" t="s">
        <v>29</v>
      </c>
      <c r="L888" s="10" t="s">
        <v>30</v>
      </c>
      <c r="M888" s="10" t="s">
        <v>31</v>
      </c>
      <c r="N888" s="9" t="s">
        <v>544</v>
      </c>
      <c r="O888" s="22">
        <v>0.59</v>
      </c>
      <c r="P888" s="10" t="s">
        <v>33</v>
      </c>
      <c r="Q888" s="10" t="s">
        <v>61</v>
      </c>
      <c r="R888" s="10" t="s">
        <v>496</v>
      </c>
      <c r="S888" s="10" t="s">
        <v>543</v>
      </c>
      <c r="T888" s="25">
        <v>68701</v>
      </c>
      <c r="U888" s="11">
        <v>42178</v>
      </c>
      <c r="V888" s="25">
        <f>YEAR(Table1[[#This Row],[Order Date]])</f>
        <v>2015</v>
      </c>
      <c r="W888" s="25">
        <f>MONTH(Table1[[#This Row],[Order Date]])</f>
        <v>6</v>
      </c>
      <c r="X888" s="25">
        <f>DAY(Table1[[#This Row],[Order Date]])</f>
        <v>23</v>
      </c>
      <c r="Y888" s="11">
        <v>42179</v>
      </c>
      <c r="Z888" s="25">
        <f>DATEDIF(Table1[[#This Row],[Order Date]],Table1[[#This Row],[Ship Date]],"D")</f>
        <v>1</v>
      </c>
      <c r="AA888" s="25">
        <v>-3.7840000000000003</v>
      </c>
      <c r="AB888" s="10">
        <v>11</v>
      </c>
      <c r="AC888" s="12">
        <v>29.02</v>
      </c>
      <c r="AD888" s="10" t="str">
        <f>IF(Table1[[#This Row],[Profit]]&gt;0,"Profit","loss")</f>
        <v>loss</v>
      </c>
      <c r="AE888" s="10" t="str">
        <f>_xlfn.CONCAT(Table1[[#This Row],[Customer Name]]," ",Table1[[#This Row],[Product Name]]," ",Table1[[#This Row],[Country]])</f>
        <v>Judy Barrett Newell 333 United States</v>
      </c>
      <c r="AF888" s="10" t="str">
        <f>LEFT(Table1[[#This Row],[Product Name]],4)</f>
        <v>Newe</v>
      </c>
    </row>
    <row r="889" spans="1:32" ht="12.75" customHeight="1" x14ac:dyDescent="0.2">
      <c r="A889" s="18">
        <v>25813</v>
      </c>
      <c r="B889" s="25">
        <v>88085</v>
      </c>
      <c r="C889" s="10" t="s">
        <v>47</v>
      </c>
      <c r="D889" s="36">
        <v>0</v>
      </c>
      <c r="E889" s="28">
        <v>7.59</v>
      </c>
      <c r="F889" s="32">
        <v>4</v>
      </c>
      <c r="G889" s="25">
        <v>444</v>
      </c>
      <c r="H889" s="10" t="s">
        <v>539</v>
      </c>
      <c r="I889" s="10" t="s">
        <v>49</v>
      </c>
      <c r="J889" s="10" t="s">
        <v>58</v>
      </c>
      <c r="K889" s="10" t="s">
        <v>41</v>
      </c>
      <c r="L889" s="10" t="s">
        <v>50</v>
      </c>
      <c r="M889" s="10" t="s">
        <v>31</v>
      </c>
      <c r="N889" s="9" t="s">
        <v>444</v>
      </c>
      <c r="O889" s="22">
        <v>0.42</v>
      </c>
      <c r="P889" s="10" t="s">
        <v>33</v>
      </c>
      <c r="Q889" s="10" t="s">
        <v>61</v>
      </c>
      <c r="R889" s="10" t="s">
        <v>178</v>
      </c>
      <c r="S889" s="10" t="s">
        <v>540</v>
      </c>
      <c r="T889" s="25">
        <v>61801</v>
      </c>
      <c r="U889" s="11">
        <v>42149</v>
      </c>
      <c r="V889" s="25">
        <f>YEAR(Table1[[#This Row],[Order Date]])</f>
        <v>2015</v>
      </c>
      <c r="W889" s="25">
        <f>MONTH(Table1[[#This Row],[Order Date]])</f>
        <v>5</v>
      </c>
      <c r="X889" s="25">
        <f>DAY(Table1[[#This Row],[Order Date]])</f>
        <v>25</v>
      </c>
      <c r="Y889" s="11">
        <v>42152</v>
      </c>
      <c r="Z889" s="25">
        <f>DATEDIF(Table1[[#This Row],[Order Date]],Table1[[#This Row],[Ship Date]],"D")</f>
        <v>3</v>
      </c>
      <c r="AA889" s="25">
        <v>86.438000000000002</v>
      </c>
      <c r="AB889" s="10">
        <v>43</v>
      </c>
      <c r="AC889" s="12">
        <v>355.92</v>
      </c>
      <c r="AD889" s="10" t="str">
        <f>IF(Table1[[#This Row],[Profit]]&gt;0,"Profit","loss")</f>
        <v>Profit</v>
      </c>
      <c r="AE889" s="10" t="str">
        <f>_xlfn.CONCAT(Table1[[#This Row],[Customer Name]]," ",Table1[[#This Row],[Product Name]]," ",Table1[[#This Row],[Country]])</f>
        <v>Thelma Abrams Master Giant Foot® Doorstop, Safety Yellow United States</v>
      </c>
      <c r="AF889" s="10" t="str">
        <f>LEFT(Table1[[#This Row],[Product Name]],4)</f>
        <v>Mast</v>
      </c>
    </row>
    <row r="890" spans="1:32" ht="12.75" customHeight="1" x14ac:dyDescent="0.2">
      <c r="A890" s="18">
        <v>19130</v>
      </c>
      <c r="B890" s="25">
        <v>88093</v>
      </c>
      <c r="C890" s="10" t="s">
        <v>25</v>
      </c>
      <c r="D890" s="36">
        <v>0.02</v>
      </c>
      <c r="E890" s="28">
        <v>11.34</v>
      </c>
      <c r="F890" s="32">
        <v>11.25</v>
      </c>
      <c r="G890" s="25">
        <v>1561</v>
      </c>
      <c r="H890" s="10" t="s">
        <v>1588</v>
      </c>
      <c r="I890" s="10" t="s">
        <v>49</v>
      </c>
      <c r="J890" s="10" t="s">
        <v>28</v>
      </c>
      <c r="K890" s="10" t="s">
        <v>29</v>
      </c>
      <c r="L890" s="10" t="s">
        <v>93</v>
      </c>
      <c r="M890" s="10" t="s">
        <v>59</v>
      </c>
      <c r="N890" s="9" t="s">
        <v>1589</v>
      </c>
      <c r="O890" s="22">
        <v>0.36</v>
      </c>
      <c r="P890" s="10" t="s">
        <v>33</v>
      </c>
      <c r="Q890" s="10" t="s">
        <v>61</v>
      </c>
      <c r="R890" s="10" t="s">
        <v>130</v>
      </c>
      <c r="S890" s="10" t="s">
        <v>1444</v>
      </c>
      <c r="T890" s="25">
        <v>76063</v>
      </c>
      <c r="U890" s="11">
        <v>42064</v>
      </c>
      <c r="V890" s="25">
        <f>YEAR(Table1[[#This Row],[Order Date]])</f>
        <v>2015</v>
      </c>
      <c r="W890" s="25">
        <f>MONTH(Table1[[#This Row],[Order Date]])</f>
        <v>3</v>
      </c>
      <c r="X890" s="25">
        <f>DAY(Table1[[#This Row],[Order Date]])</f>
        <v>1</v>
      </c>
      <c r="Y890" s="11">
        <v>42065</v>
      </c>
      <c r="Z890" s="25">
        <f>DATEDIF(Table1[[#This Row],[Order Date]],Table1[[#This Row],[Ship Date]],"D")</f>
        <v>1</v>
      </c>
      <c r="AA890" s="25">
        <v>-155.21</v>
      </c>
      <c r="AB890" s="10">
        <v>9</v>
      </c>
      <c r="AC890" s="12">
        <v>105.75</v>
      </c>
      <c r="AD890" s="10" t="str">
        <f>IF(Table1[[#This Row],[Profit]]&gt;0,"Profit","loss")</f>
        <v>loss</v>
      </c>
      <c r="AE890" s="10" t="str">
        <f>_xlfn.CONCAT(Table1[[#This Row],[Customer Name]]," ",Table1[[#This Row],[Product Name]]," ",Table1[[#This Row],[Country]])</f>
        <v>Edwin Coley Staples 1 Part Blank Computer Paper United States</v>
      </c>
      <c r="AF890" s="10" t="str">
        <f>LEFT(Table1[[#This Row],[Product Name]],4)</f>
        <v>Stap</v>
      </c>
    </row>
    <row r="891" spans="1:32" ht="12.75" customHeight="1" x14ac:dyDescent="0.2">
      <c r="A891" s="18">
        <v>19208</v>
      </c>
      <c r="B891" s="25">
        <v>88094</v>
      </c>
      <c r="C891" s="10" t="s">
        <v>47</v>
      </c>
      <c r="D891" s="36">
        <v>0.05</v>
      </c>
      <c r="E891" s="28">
        <v>12.2</v>
      </c>
      <c r="F891" s="32">
        <v>6.02</v>
      </c>
      <c r="G891" s="25">
        <v>1561</v>
      </c>
      <c r="H891" s="10" t="s">
        <v>1588</v>
      </c>
      <c r="I891" s="10" t="s">
        <v>49</v>
      </c>
      <c r="J891" s="10" t="s">
        <v>28</v>
      </c>
      <c r="K891" s="10" t="s">
        <v>41</v>
      </c>
      <c r="L891" s="10" t="s">
        <v>50</v>
      </c>
      <c r="M891" s="10" t="s">
        <v>51</v>
      </c>
      <c r="N891" s="9" t="s">
        <v>1412</v>
      </c>
      <c r="O891" s="22">
        <v>0.43</v>
      </c>
      <c r="P891" s="10" t="s">
        <v>33</v>
      </c>
      <c r="Q891" s="10" t="s">
        <v>61</v>
      </c>
      <c r="R891" s="10" t="s">
        <v>130</v>
      </c>
      <c r="S891" s="10" t="s">
        <v>1444</v>
      </c>
      <c r="T891" s="25">
        <v>76063</v>
      </c>
      <c r="U891" s="11">
        <v>42107</v>
      </c>
      <c r="V891" s="25">
        <f>YEAR(Table1[[#This Row],[Order Date]])</f>
        <v>2015</v>
      </c>
      <c r="W891" s="25">
        <f>MONTH(Table1[[#This Row],[Order Date]])</f>
        <v>4</v>
      </c>
      <c r="X891" s="25">
        <f>DAY(Table1[[#This Row],[Order Date]])</f>
        <v>13</v>
      </c>
      <c r="Y891" s="11">
        <v>42108</v>
      </c>
      <c r="Z891" s="25">
        <f>DATEDIF(Table1[[#This Row],[Order Date]],Table1[[#This Row],[Ship Date]],"D")</f>
        <v>1</v>
      </c>
      <c r="AA891" s="25">
        <v>-6.6420000000000003</v>
      </c>
      <c r="AB891" s="10">
        <v>5</v>
      </c>
      <c r="AC891" s="12">
        <v>63.93</v>
      </c>
      <c r="AD891" s="10" t="str">
        <f>IF(Table1[[#This Row],[Profit]]&gt;0,"Profit","loss")</f>
        <v>loss</v>
      </c>
      <c r="AE891" s="10" t="str">
        <f>_xlfn.CONCAT(Table1[[#This Row],[Customer Name]]," ",Table1[[#This Row],[Product Name]]," ",Table1[[#This Row],[Country]])</f>
        <v>Edwin Coley Advantus Panel Wall Certificate Holder - 8.5x11 United States</v>
      </c>
      <c r="AF891" s="10" t="str">
        <f>LEFT(Table1[[#This Row],[Product Name]],4)</f>
        <v>Adva</v>
      </c>
    </row>
    <row r="892" spans="1:32" ht="12.75" customHeight="1" x14ac:dyDescent="0.2">
      <c r="A892" s="18">
        <v>23860</v>
      </c>
      <c r="B892" s="25">
        <v>88101</v>
      </c>
      <c r="C892" s="10" t="s">
        <v>56</v>
      </c>
      <c r="D892" s="36">
        <v>0.06</v>
      </c>
      <c r="E892" s="28">
        <v>6.37</v>
      </c>
      <c r="F892" s="32">
        <v>5.19</v>
      </c>
      <c r="G892" s="25">
        <v>1132</v>
      </c>
      <c r="H892" s="10" t="s">
        <v>1243</v>
      </c>
      <c r="I892" s="10" t="s">
        <v>49</v>
      </c>
      <c r="J892" s="10" t="s">
        <v>28</v>
      </c>
      <c r="K892" s="10" t="s">
        <v>29</v>
      </c>
      <c r="L892" s="10" t="s">
        <v>109</v>
      </c>
      <c r="M892" s="10" t="s">
        <v>59</v>
      </c>
      <c r="N892" s="9" t="s">
        <v>623</v>
      </c>
      <c r="O892" s="22">
        <v>0.38</v>
      </c>
      <c r="P892" s="10" t="s">
        <v>33</v>
      </c>
      <c r="Q892" s="10" t="s">
        <v>61</v>
      </c>
      <c r="R892" s="10" t="s">
        <v>130</v>
      </c>
      <c r="S892" s="10" t="s">
        <v>1244</v>
      </c>
      <c r="T892" s="25">
        <v>76039</v>
      </c>
      <c r="U892" s="11">
        <v>42045</v>
      </c>
      <c r="V892" s="25">
        <f>YEAR(Table1[[#This Row],[Order Date]])</f>
        <v>2015</v>
      </c>
      <c r="W892" s="25">
        <f>MONTH(Table1[[#This Row],[Order Date]])</f>
        <v>2</v>
      </c>
      <c r="X892" s="25">
        <f>DAY(Table1[[#This Row],[Order Date]])</f>
        <v>10</v>
      </c>
      <c r="Y892" s="11">
        <v>42046</v>
      </c>
      <c r="Z892" s="25">
        <f>DATEDIF(Table1[[#This Row],[Order Date]],Table1[[#This Row],[Ship Date]],"D")</f>
        <v>1</v>
      </c>
      <c r="AA892" s="25">
        <v>-48.219499999999996</v>
      </c>
      <c r="AB892" s="10">
        <v>6</v>
      </c>
      <c r="AC892" s="12">
        <v>37.700000000000003</v>
      </c>
      <c r="AD892" s="10" t="str">
        <f>IF(Table1[[#This Row],[Profit]]&gt;0,"Profit","loss")</f>
        <v>loss</v>
      </c>
      <c r="AE892" s="10" t="str">
        <f>_xlfn.CONCAT(Table1[[#This Row],[Customer Name]]," ",Table1[[#This Row],[Product Name]]," ",Table1[[#This Row],[Country]])</f>
        <v>Michael Robbins C-Line Peel &amp; Stick Add-On Filing Pockets, 8-3/4 x 5-1/8, 10/Pack United States</v>
      </c>
      <c r="AF892" s="10" t="str">
        <f>LEFT(Table1[[#This Row],[Product Name]],4)</f>
        <v>C-Li</v>
      </c>
    </row>
    <row r="893" spans="1:32" ht="12.75" customHeight="1" x14ac:dyDescent="0.2">
      <c r="A893" s="18">
        <v>22501</v>
      </c>
      <c r="B893" s="25">
        <v>88102</v>
      </c>
      <c r="C893" s="10" t="s">
        <v>106</v>
      </c>
      <c r="D893" s="36">
        <v>0.04</v>
      </c>
      <c r="E893" s="28">
        <v>8.6</v>
      </c>
      <c r="F893" s="32">
        <v>6.19</v>
      </c>
      <c r="G893" s="25">
        <v>1132</v>
      </c>
      <c r="H893" s="10" t="s">
        <v>1243</v>
      </c>
      <c r="I893" s="10" t="s">
        <v>49</v>
      </c>
      <c r="J893" s="10" t="s">
        <v>40</v>
      </c>
      <c r="K893" s="10" t="s">
        <v>29</v>
      </c>
      <c r="L893" s="10" t="s">
        <v>109</v>
      </c>
      <c r="M893" s="10" t="s">
        <v>59</v>
      </c>
      <c r="N893" s="9" t="s">
        <v>924</v>
      </c>
      <c r="O893" s="22">
        <v>0.38</v>
      </c>
      <c r="P893" s="10" t="s">
        <v>33</v>
      </c>
      <c r="Q893" s="10" t="s">
        <v>61</v>
      </c>
      <c r="R893" s="10" t="s">
        <v>130</v>
      </c>
      <c r="S893" s="10" t="s">
        <v>1244</v>
      </c>
      <c r="T893" s="25">
        <v>76039</v>
      </c>
      <c r="U893" s="11">
        <v>42051</v>
      </c>
      <c r="V893" s="25">
        <f>YEAR(Table1[[#This Row],[Order Date]])</f>
        <v>2015</v>
      </c>
      <c r="W893" s="25">
        <f>MONTH(Table1[[#This Row],[Order Date]])</f>
        <v>2</v>
      </c>
      <c r="X893" s="25">
        <f>DAY(Table1[[#This Row],[Order Date]])</f>
        <v>16</v>
      </c>
      <c r="Y893" s="11">
        <v>42058</v>
      </c>
      <c r="Z893" s="25">
        <f>DATEDIF(Table1[[#This Row],[Order Date]],Table1[[#This Row],[Ship Date]],"D")</f>
        <v>7</v>
      </c>
      <c r="AA893" s="25">
        <v>-63.813500000000005</v>
      </c>
      <c r="AB893" s="10">
        <v>9</v>
      </c>
      <c r="AC893" s="12">
        <v>75.81</v>
      </c>
      <c r="AD893" s="10" t="str">
        <f>IF(Table1[[#This Row],[Profit]]&gt;0,"Profit","loss")</f>
        <v>loss</v>
      </c>
      <c r="AE893" s="10" t="str">
        <f>_xlfn.CONCAT(Table1[[#This Row],[Customer Name]]," ",Table1[[#This Row],[Product Name]]," ",Table1[[#This Row],[Country]])</f>
        <v>Michael Robbins Avery Printable Repositionable Plastic Tabs United States</v>
      </c>
      <c r="AF893" s="10" t="str">
        <f>LEFT(Table1[[#This Row],[Product Name]],4)</f>
        <v>Aver</v>
      </c>
    </row>
    <row r="894" spans="1:32" ht="12.75" customHeight="1" x14ac:dyDescent="0.2">
      <c r="A894" s="18">
        <v>22502</v>
      </c>
      <c r="B894" s="25">
        <v>88102</v>
      </c>
      <c r="C894" s="10" t="s">
        <v>106</v>
      </c>
      <c r="D894" s="36">
        <v>7.0000000000000007E-2</v>
      </c>
      <c r="E894" s="28">
        <v>699.99</v>
      </c>
      <c r="F894" s="32">
        <v>24.49</v>
      </c>
      <c r="G894" s="25">
        <v>1132</v>
      </c>
      <c r="H894" s="10" t="s">
        <v>1243</v>
      </c>
      <c r="I894" s="10" t="s">
        <v>49</v>
      </c>
      <c r="J894" s="10" t="s">
        <v>40</v>
      </c>
      <c r="K894" s="10" t="s">
        <v>77</v>
      </c>
      <c r="L894" s="10" t="s">
        <v>587</v>
      </c>
      <c r="M894" s="10" t="s">
        <v>236</v>
      </c>
      <c r="N894" s="9" t="s">
        <v>1237</v>
      </c>
      <c r="O894" s="22">
        <v>0.54</v>
      </c>
      <c r="P894" s="10" t="s">
        <v>33</v>
      </c>
      <c r="Q894" s="10" t="s">
        <v>61</v>
      </c>
      <c r="R894" s="10" t="s">
        <v>130</v>
      </c>
      <c r="S894" s="10" t="s">
        <v>1244</v>
      </c>
      <c r="T894" s="25">
        <v>76039</v>
      </c>
      <c r="U894" s="11">
        <v>42051</v>
      </c>
      <c r="V894" s="25">
        <f>YEAR(Table1[[#This Row],[Order Date]])</f>
        <v>2015</v>
      </c>
      <c r="W894" s="25">
        <f>MONTH(Table1[[#This Row],[Order Date]])</f>
        <v>2</v>
      </c>
      <c r="X894" s="25">
        <f>DAY(Table1[[#This Row],[Order Date]])</f>
        <v>16</v>
      </c>
      <c r="Y894" s="11">
        <v>42055</v>
      </c>
      <c r="Z894" s="25">
        <f>DATEDIF(Table1[[#This Row],[Order Date]],Table1[[#This Row],[Ship Date]],"D")</f>
        <v>4</v>
      </c>
      <c r="AA894" s="25">
        <v>325.29000000000002</v>
      </c>
      <c r="AB894" s="10">
        <v>4</v>
      </c>
      <c r="AC894" s="12">
        <v>2630</v>
      </c>
      <c r="AD894" s="10" t="str">
        <f>IF(Table1[[#This Row],[Profit]]&gt;0,"Profit","loss")</f>
        <v>Profit</v>
      </c>
      <c r="AE894" s="10" t="str">
        <f>_xlfn.CONCAT(Table1[[#This Row],[Customer Name]]," ",Table1[[#This Row],[Product Name]]," ",Table1[[#This Row],[Country]])</f>
        <v>Michael Robbins Canon Imageclass D680 Copier / Fax United States</v>
      </c>
      <c r="AF894" s="10" t="str">
        <f>LEFT(Table1[[#This Row],[Product Name]],4)</f>
        <v>Cano</v>
      </c>
    </row>
    <row r="895" spans="1:32" ht="12.75" customHeight="1" x14ac:dyDescent="0.2">
      <c r="A895" s="18">
        <v>19917</v>
      </c>
      <c r="B895" s="25">
        <v>88103</v>
      </c>
      <c r="C895" s="10" t="s">
        <v>56</v>
      </c>
      <c r="D895" s="36">
        <v>0.02</v>
      </c>
      <c r="E895" s="28">
        <v>7.64</v>
      </c>
      <c r="F895" s="32">
        <v>1.39</v>
      </c>
      <c r="G895" s="25">
        <v>1131</v>
      </c>
      <c r="H895" s="10" t="s">
        <v>1241</v>
      </c>
      <c r="I895" s="10" t="s">
        <v>49</v>
      </c>
      <c r="J895" s="10" t="s">
        <v>40</v>
      </c>
      <c r="K895" s="10" t="s">
        <v>29</v>
      </c>
      <c r="L895" s="10" t="s">
        <v>69</v>
      </c>
      <c r="M895" s="10" t="s">
        <v>59</v>
      </c>
      <c r="N895" s="9" t="s">
        <v>1239</v>
      </c>
      <c r="O895" s="22">
        <v>0.36</v>
      </c>
      <c r="P895" s="10" t="s">
        <v>33</v>
      </c>
      <c r="Q895" s="10" t="s">
        <v>61</v>
      </c>
      <c r="R895" s="10" t="s">
        <v>130</v>
      </c>
      <c r="S895" s="10" t="s">
        <v>1242</v>
      </c>
      <c r="T895" s="25">
        <v>79907</v>
      </c>
      <c r="U895" s="11">
        <v>42145</v>
      </c>
      <c r="V895" s="25">
        <f>YEAR(Table1[[#This Row],[Order Date]])</f>
        <v>2015</v>
      </c>
      <c r="W895" s="25">
        <f>MONTH(Table1[[#This Row],[Order Date]])</f>
        <v>5</v>
      </c>
      <c r="X895" s="25">
        <f>DAY(Table1[[#This Row],[Order Date]])</f>
        <v>21</v>
      </c>
      <c r="Y895" s="11">
        <v>42147</v>
      </c>
      <c r="Z895" s="25">
        <f>DATEDIF(Table1[[#This Row],[Order Date]],Table1[[#This Row],[Ship Date]],"D")</f>
        <v>2</v>
      </c>
      <c r="AA895" s="25">
        <v>70.193699999999993</v>
      </c>
      <c r="AB895" s="10">
        <v>13</v>
      </c>
      <c r="AC895" s="12">
        <v>101.73</v>
      </c>
      <c r="AD895" s="10" t="str">
        <f>IF(Table1[[#This Row],[Profit]]&gt;0,"Profit","loss")</f>
        <v>Profit</v>
      </c>
      <c r="AE895" s="10" t="str">
        <f>_xlfn.CONCAT(Table1[[#This Row],[Customer Name]]," ",Table1[[#This Row],[Product Name]]," ",Table1[[#This Row],[Country]])</f>
        <v>Benjamin Strauss #10- 4 1/8" x 9 1/2" Security-Tint Envelopes United States</v>
      </c>
      <c r="AF895" s="10" t="str">
        <f>LEFT(Table1[[#This Row],[Product Name]],4)</f>
        <v>#10-</v>
      </c>
    </row>
    <row r="896" spans="1:32" ht="12.75" customHeight="1" x14ac:dyDescent="0.2">
      <c r="A896" s="18">
        <v>23568</v>
      </c>
      <c r="B896" s="25">
        <v>88104</v>
      </c>
      <c r="C896" s="10" t="s">
        <v>106</v>
      </c>
      <c r="D896" s="36">
        <v>0.03</v>
      </c>
      <c r="E896" s="28">
        <v>30.98</v>
      </c>
      <c r="F896" s="32">
        <v>6.5</v>
      </c>
      <c r="G896" s="25">
        <v>1132</v>
      </c>
      <c r="H896" s="10" t="s">
        <v>1243</v>
      </c>
      <c r="I896" s="10" t="s">
        <v>49</v>
      </c>
      <c r="J896" s="10" t="s">
        <v>28</v>
      </c>
      <c r="K896" s="10" t="s">
        <v>77</v>
      </c>
      <c r="L896" s="10" t="s">
        <v>180</v>
      </c>
      <c r="M896" s="10" t="s">
        <v>59</v>
      </c>
      <c r="N896" s="9" t="s">
        <v>1240</v>
      </c>
      <c r="O896" s="22">
        <v>0.79</v>
      </c>
      <c r="P896" s="10" t="s">
        <v>33</v>
      </c>
      <c r="Q896" s="10" t="s">
        <v>61</v>
      </c>
      <c r="R896" s="10" t="s">
        <v>130</v>
      </c>
      <c r="S896" s="10" t="s">
        <v>1244</v>
      </c>
      <c r="T896" s="25">
        <v>76039</v>
      </c>
      <c r="U896" s="11">
        <v>42168</v>
      </c>
      <c r="V896" s="25">
        <f>YEAR(Table1[[#This Row],[Order Date]])</f>
        <v>2015</v>
      </c>
      <c r="W896" s="25">
        <f>MONTH(Table1[[#This Row],[Order Date]])</f>
        <v>6</v>
      </c>
      <c r="X896" s="25">
        <f>DAY(Table1[[#This Row],[Order Date]])</f>
        <v>13</v>
      </c>
      <c r="Y896" s="11">
        <v>42172</v>
      </c>
      <c r="Z896" s="25">
        <f>DATEDIF(Table1[[#This Row],[Order Date]],Table1[[#This Row],[Ship Date]],"D")</f>
        <v>4</v>
      </c>
      <c r="AA896" s="25">
        <v>-115.35999999999999</v>
      </c>
      <c r="AB896" s="10">
        <v>11</v>
      </c>
      <c r="AC896" s="12">
        <v>333.02</v>
      </c>
      <c r="AD896" s="10" t="str">
        <f>IF(Table1[[#This Row],[Profit]]&gt;0,"Profit","loss")</f>
        <v>loss</v>
      </c>
      <c r="AE896" s="10" t="str">
        <f>_xlfn.CONCAT(Table1[[#This Row],[Customer Name]]," ",Table1[[#This Row],[Product Name]]," ",Table1[[#This Row],[Country]])</f>
        <v>Michael Robbins Logitech Internet Navigator Keyboard United States</v>
      </c>
      <c r="AF896" s="10" t="str">
        <f>LEFT(Table1[[#This Row],[Product Name]],4)</f>
        <v>Logi</v>
      </c>
    </row>
    <row r="897" spans="1:32" ht="12.75" customHeight="1" x14ac:dyDescent="0.2">
      <c r="A897" s="18">
        <v>26099</v>
      </c>
      <c r="B897" s="25">
        <v>88105</v>
      </c>
      <c r="C897" s="10" t="s">
        <v>106</v>
      </c>
      <c r="D897" s="36">
        <v>0.02</v>
      </c>
      <c r="E897" s="28">
        <v>4.9800000000000004</v>
      </c>
      <c r="F897" s="32">
        <v>6.07</v>
      </c>
      <c r="G897" s="25">
        <v>1133</v>
      </c>
      <c r="H897" s="10" t="s">
        <v>1245</v>
      </c>
      <c r="I897" s="10" t="s">
        <v>49</v>
      </c>
      <c r="J897" s="10" t="s">
        <v>40</v>
      </c>
      <c r="K897" s="10" t="s">
        <v>29</v>
      </c>
      <c r="L897" s="10" t="s">
        <v>93</v>
      </c>
      <c r="M897" s="10" t="s">
        <v>59</v>
      </c>
      <c r="N897" s="9" t="s">
        <v>173</v>
      </c>
      <c r="O897" s="22">
        <v>0.36</v>
      </c>
      <c r="P897" s="10" t="s">
        <v>33</v>
      </c>
      <c r="Q897" s="10" t="s">
        <v>61</v>
      </c>
      <c r="R897" s="10" t="s">
        <v>130</v>
      </c>
      <c r="S897" s="10" t="s">
        <v>1246</v>
      </c>
      <c r="T897" s="25">
        <v>75234</v>
      </c>
      <c r="U897" s="11">
        <v>42030</v>
      </c>
      <c r="V897" s="25">
        <f>YEAR(Table1[[#This Row],[Order Date]])</f>
        <v>2015</v>
      </c>
      <c r="W897" s="25">
        <f>MONTH(Table1[[#This Row],[Order Date]])</f>
        <v>1</v>
      </c>
      <c r="X897" s="25">
        <f>DAY(Table1[[#This Row],[Order Date]])</f>
        <v>26</v>
      </c>
      <c r="Y897" s="11">
        <v>42032</v>
      </c>
      <c r="Z897" s="25">
        <f>DATEDIF(Table1[[#This Row],[Order Date]],Table1[[#This Row],[Ship Date]],"D")</f>
        <v>2</v>
      </c>
      <c r="AA897" s="25">
        <v>-46.92</v>
      </c>
      <c r="AB897" s="10">
        <v>5</v>
      </c>
      <c r="AC897" s="12">
        <v>27.76</v>
      </c>
      <c r="AD897" s="10" t="str">
        <f>IF(Table1[[#This Row],[Profit]]&gt;0,"Profit","loss")</f>
        <v>loss</v>
      </c>
      <c r="AE897" s="10" t="str">
        <f>_xlfn.CONCAT(Table1[[#This Row],[Customer Name]]," ",Table1[[#This Row],[Product Name]]," ",Table1[[#This Row],[Country]])</f>
        <v>Marjorie Owens Xerox 1897 United States</v>
      </c>
      <c r="AF897" s="10" t="str">
        <f>LEFT(Table1[[#This Row],[Product Name]],4)</f>
        <v>Xero</v>
      </c>
    </row>
    <row r="898" spans="1:32" ht="12.75" customHeight="1" x14ac:dyDescent="0.2">
      <c r="A898" s="18">
        <v>21422</v>
      </c>
      <c r="B898" s="25">
        <v>88114</v>
      </c>
      <c r="C898" s="10" t="s">
        <v>106</v>
      </c>
      <c r="D898" s="36">
        <v>0.08</v>
      </c>
      <c r="E898" s="28">
        <v>230.98</v>
      </c>
      <c r="F898" s="32">
        <v>23.78</v>
      </c>
      <c r="G898" s="25">
        <v>2729</v>
      </c>
      <c r="H898" s="10" t="s">
        <v>2519</v>
      </c>
      <c r="I898" s="10" t="s">
        <v>39</v>
      </c>
      <c r="J898" s="10" t="s">
        <v>114</v>
      </c>
      <c r="K898" s="10" t="s">
        <v>41</v>
      </c>
      <c r="L898" s="10" t="s">
        <v>152</v>
      </c>
      <c r="M898" s="10" t="s">
        <v>121</v>
      </c>
      <c r="N898" s="9" t="s">
        <v>825</v>
      </c>
      <c r="O898" s="22">
        <v>0.6</v>
      </c>
      <c r="P898" s="10" t="s">
        <v>33</v>
      </c>
      <c r="Q898" s="10" t="s">
        <v>34</v>
      </c>
      <c r="R898" s="10" t="s">
        <v>35</v>
      </c>
      <c r="S898" s="10" t="s">
        <v>566</v>
      </c>
      <c r="T898" s="25">
        <v>98226</v>
      </c>
      <c r="U898" s="11">
        <v>42069</v>
      </c>
      <c r="V898" s="25">
        <f>YEAR(Table1[[#This Row],[Order Date]])</f>
        <v>2015</v>
      </c>
      <c r="W898" s="25">
        <f>MONTH(Table1[[#This Row],[Order Date]])</f>
        <v>3</v>
      </c>
      <c r="X898" s="25">
        <f>DAY(Table1[[#This Row],[Order Date]])</f>
        <v>6</v>
      </c>
      <c r="Y898" s="11">
        <v>42073</v>
      </c>
      <c r="Z898" s="25">
        <f>DATEDIF(Table1[[#This Row],[Order Date]],Table1[[#This Row],[Ship Date]],"D")</f>
        <v>4</v>
      </c>
      <c r="AA898" s="25">
        <v>501.69</v>
      </c>
      <c r="AB898" s="10">
        <v>4</v>
      </c>
      <c r="AC898" s="12">
        <v>924.8</v>
      </c>
      <c r="AD898" s="10" t="str">
        <f>IF(Table1[[#This Row],[Profit]]&gt;0,"Profit","loss")</f>
        <v>Profit</v>
      </c>
      <c r="AE898" s="10" t="str">
        <f>_xlfn.CONCAT(Table1[[#This Row],[Customer Name]]," ",Table1[[#This Row],[Product Name]]," ",Table1[[#This Row],[Country]])</f>
        <v>Penny O Caldwell Bush® Cubix Conference Tables, Fully Assembled United States</v>
      </c>
      <c r="AF898" s="10" t="str">
        <f>LEFT(Table1[[#This Row],[Product Name]],4)</f>
        <v>Bush</v>
      </c>
    </row>
    <row r="899" spans="1:32" ht="12.75" customHeight="1" x14ac:dyDescent="0.2">
      <c r="A899" s="18">
        <v>19766</v>
      </c>
      <c r="B899" s="25">
        <v>88135</v>
      </c>
      <c r="C899" s="10" t="s">
        <v>47</v>
      </c>
      <c r="D899" s="36">
        <v>0.09</v>
      </c>
      <c r="E899" s="28">
        <v>58.1</v>
      </c>
      <c r="F899" s="32">
        <v>1.49</v>
      </c>
      <c r="G899" s="25">
        <v>2468</v>
      </c>
      <c r="H899" s="10" t="s">
        <v>2323</v>
      </c>
      <c r="I899" s="10" t="s">
        <v>27</v>
      </c>
      <c r="J899" s="10" t="s">
        <v>40</v>
      </c>
      <c r="K899" s="10" t="s">
        <v>29</v>
      </c>
      <c r="L899" s="10" t="s">
        <v>109</v>
      </c>
      <c r="M899" s="10" t="s">
        <v>59</v>
      </c>
      <c r="N899" s="9" t="s">
        <v>283</v>
      </c>
      <c r="O899" s="22">
        <v>0.38</v>
      </c>
      <c r="P899" s="10" t="s">
        <v>33</v>
      </c>
      <c r="Q899" s="10" t="s">
        <v>136</v>
      </c>
      <c r="R899" s="10" t="s">
        <v>322</v>
      </c>
      <c r="S899" s="10" t="s">
        <v>2324</v>
      </c>
      <c r="T899" s="25">
        <v>28144</v>
      </c>
      <c r="U899" s="11">
        <v>42121</v>
      </c>
      <c r="V899" s="25">
        <f>YEAR(Table1[[#This Row],[Order Date]])</f>
        <v>2015</v>
      </c>
      <c r="W899" s="25">
        <f>MONTH(Table1[[#This Row],[Order Date]])</f>
        <v>4</v>
      </c>
      <c r="X899" s="25">
        <f>DAY(Table1[[#This Row],[Order Date]])</f>
        <v>27</v>
      </c>
      <c r="Y899" s="11">
        <v>42123</v>
      </c>
      <c r="Z899" s="25">
        <f>DATEDIF(Table1[[#This Row],[Order Date]],Table1[[#This Row],[Ship Date]],"D")</f>
        <v>2</v>
      </c>
      <c r="AA899" s="25">
        <v>765.75</v>
      </c>
      <c r="AB899" s="10">
        <v>3</v>
      </c>
      <c r="AC899" s="12">
        <v>169.46</v>
      </c>
      <c r="AD899" s="10" t="str">
        <f>IF(Table1[[#This Row],[Profit]]&gt;0,"Profit","loss")</f>
        <v>Profit</v>
      </c>
      <c r="AE899" s="10" t="str">
        <f>_xlfn.CONCAT(Table1[[#This Row],[Customer Name]]," ",Table1[[#This Row],[Product Name]]," ",Table1[[#This Row],[Country]])</f>
        <v>Rhonda Stein Avery Arch Ring Binders United States</v>
      </c>
      <c r="AF899" s="10" t="str">
        <f>LEFT(Table1[[#This Row],[Product Name]],4)</f>
        <v>Aver</v>
      </c>
    </row>
    <row r="900" spans="1:32" ht="12.75" customHeight="1" x14ac:dyDescent="0.2">
      <c r="A900" s="18">
        <v>22580</v>
      </c>
      <c r="B900" s="25">
        <v>88136</v>
      </c>
      <c r="C900" s="10" t="s">
        <v>56</v>
      </c>
      <c r="D900" s="36">
        <v>0.04</v>
      </c>
      <c r="E900" s="28">
        <v>2.08</v>
      </c>
      <c r="F900" s="32">
        <v>1.49</v>
      </c>
      <c r="G900" s="25">
        <v>2466</v>
      </c>
      <c r="H900" s="10" t="s">
        <v>2319</v>
      </c>
      <c r="I900" s="10" t="s">
        <v>49</v>
      </c>
      <c r="J900" s="10" t="s">
        <v>28</v>
      </c>
      <c r="K900" s="10" t="s">
        <v>29</v>
      </c>
      <c r="L900" s="10" t="s">
        <v>109</v>
      </c>
      <c r="M900" s="10" t="s">
        <v>59</v>
      </c>
      <c r="N900" s="9" t="s">
        <v>1350</v>
      </c>
      <c r="O900" s="22">
        <v>0.36</v>
      </c>
      <c r="P900" s="10" t="s">
        <v>33</v>
      </c>
      <c r="Q900" s="10" t="s">
        <v>61</v>
      </c>
      <c r="R900" s="10" t="s">
        <v>300</v>
      </c>
      <c r="S900" s="10" t="s">
        <v>2320</v>
      </c>
      <c r="T900" s="25">
        <v>49783</v>
      </c>
      <c r="U900" s="11">
        <v>42062</v>
      </c>
      <c r="V900" s="25">
        <f>YEAR(Table1[[#This Row],[Order Date]])</f>
        <v>2015</v>
      </c>
      <c r="W900" s="25">
        <f>MONTH(Table1[[#This Row],[Order Date]])</f>
        <v>2</v>
      </c>
      <c r="X900" s="25">
        <f>DAY(Table1[[#This Row],[Order Date]])</f>
        <v>27</v>
      </c>
      <c r="Y900" s="11">
        <v>42063</v>
      </c>
      <c r="Z900" s="25">
        <f>DATEDIF(Table1[[#This Row],[Order Date]],Table1[[#This Row],[Ship Date]],"D")</f>
        <v>1</v>
      </c>
      <c r="AA900" s="25">
        <v>-3.71956</v>
      </c>
      <c r="AB900" s="10">
        <v>7</v>
      </c>
      <c r="AC900" s="12">
        <v>14.77</v>
      </c>
      <c r="AD900" s="10" t="str">
        <f>IF(Table1[[#This Row],[Profit]]&gt;0,"Profit","loss")</f>
        <v>loss</v>
      </c>
      <c r="AE900" s="10" t="str">
        <f>_xlfn.CONCAT(Table1[[#This Row],[Customer Name]]," ",Table1[[#This Row],[Product Name]]," ",Table1[[#This Row],[Country]])</f>
        <v>Gilbert Godfrey Economy Binders United States</v>
      </c>
      <c r="AF900" s="10" t="str">
        <f>LEFT(Table1[[#This Row],[Product Name]],4)</f>
        <v>Econ</v>
      </c>
    </row>
    <row r="901" spans="1:32" ht="12.75" customHeight="1" x14ac:dyDescent="0.2">
      <c r="A901" s="18">
        <v>22582</v>
      </c>
      <c r="B901" s="25">
        <v>88136</v>
      </c>
      <c r="C901" s="10" t="s">
        <v>56</v>
      </c>
      <c r="D901" s="36">
        <v>0.02</v>
      </c>
      <c r="E901" s="28">
        <v>53.98</v>
      </c>
      <c r="F901" s="32">
        <v>5.5</v>
      </c>
      <c r="G901" s="25">
        <v>2466</v>
      </c>
      <c r="H901" s="10" t="s">
        <v>2319</v>
      </c>
      <c r="I901" s="10" t="s">
        <v>27</v>
      </c>
      <c r="J901" s="10" t="s">
        <v>28</v>
      </c>
      <c r="K901" s="10" t="s">
        <v>77</v>
      </c>
      <c r="L901" s="10" t="s">
        <v>180</v>
      </c>
      <c r="M901" s="10" t="s">
        <v>59</v>
      </c>
      <c r="N901" s="9" t="s">
        <v>2321</v>
      </c>
      <c r="O901" s="22">
        <v>0.62</v>
      </c>
      <c r="P901" s="10" t="s">
        <v>33</v>
      </c>
      <c r="Q901" s="10" t="s">
        <v>61</v>
      </c>
      <c r="R901" s="10" t="s">
        <v>300</v>
      </c>
      <c r="S901" s="10" t="s">
        <v>2320</v>
      </c>
      <c r="T901" s="25">
        <v>49783</v>
      </c>
      <c r="U901" s="11">
        <v>42062</v>
      </c>
      <c r="V901" s="25">
        <f>YEAR(Table1[[#This Row],[Order Date]])</f>
        <v>2015</v>
      </c>
      <c r="W901" s="25">
        <f>MONTH(Table1[[#This Row],[Order Date]])</f>
        <v>2</v>
      </c>
      <c r="X901" s="25">
        <f>DAY(Table1[[#This Row],[Order Date]])</f>
        <v>27</v>
      </c>
      <c r="Y901" s="11">
        <v>42063</v>
      </c>
      <c r="Z901" s="25">
        <f>DATEDIF(Table1[[#This Row],[Order Date]],Table1[[#This Row],[Ship Date]],"D")</f>
        <v>1</v>
      </c>
      <c r="AA901" s="25">
        <v>101.97200000000001</v>
      </c>
      <c r="AB901" s="10">
        <v>8</v>
      </c>
      <c r="AC901" s="12">
        <v>438.33</v>
      </c>
      <c r="AD901" s="10" t="str">
        <f>IF(Table1[[#This Row],[Profit]]&gt;0,"Profit","loss")</f>
        <v>Profit</v>
      </c>
      <c r="AE901" s="10" t="str">
        <f>_xlfn.CONCAT(Table1[[#This Row],[Customer Name]]," ",Table1[[#This Row],[Product Name]]," ",Table1[[#This Row],[Country]])</f>
        <v>Gilbert Godfrey Nu-Form 106-Key Ergonomic Keyboard w/ Touchpad United States</v>
      </c>
      <c r="AF901" s="10" t="str">
        <f>LEFT(Table1[[#This Row],[Product Name]],4)</f>
        <v>Nu-F</v>
      </c>
    </row>
    <row r="902" spans="1:32" ht="12.75" customHeight="1" x14ac:dyDescent="0.2">
      <c r="A902" s="18">
        <v>22583</v>
      </c>
      <c r="B902" s="25">
        <v>88136</v>
      </c>
      <c r="C902" s="10" t="s">
        <v>56</v>
      </c>
      <c r="D902" s="36">
        <v>0.05</v>
      </c>
      <c r="E902" s="28">
        <v>4.9800000000000004</v>
      </c>
      <c r="F902" s="32">
        <v>5.0199999999999996</v>
      </c>
      <c r="G902" s="25">
        <v>2466</v>
      </c>
      <c r="H902" s="10" t="s">
        <v>2319</v>
      </c>
      <c r="I902" s="10" t="s">
        <v>49</v>
      </c>
      <c r="J902" s="10" t="s">
        <v>28</v>
      </c>
      <c r="K902" s="10" t="s">
        <v>29</v>
      </c>
      <c r="L902" s="10" t="s">
        <v>93</v>
      </c>
      <c r="M902" s="10" t="s">
        <v>59</v>
      </c>
      <c r="N902" s="9" t="s">
        <v>2322</v>
      </c>
      <c r="O902" s="22">
        <v>0.38</v>
      </c>
      <c r="P902" s="10" t="s">
        <v>33</v>
      </c>
      <c r="Q902" s="10" t="s">
        <v>61</v>
      </c>
      <c r="R902" s="10" t="s">
        <v>300</v>
      </c>
      <c r="S902" s="10" t="s">
        <v>2320</v>
      </c>
      <c r="T902" s="25">
        <v>49783</v>
      </c>
      <c r="U902" s="11">
        <v>42062</v>
      </c>
      <c r="V902" s="25">
        <f>YEAR(Table1[[#This Row],[Order Date]])</f>
        <v>2015</v>
      </c>
      <c r="W902" s="25">
        <f>MONTH(Table1[[#This Row],[Order Date]])</f>
        <v>2</v>
      </c>
      <c r="X902" s="25">
        <f>DAY(Table1[[#This Row],[Order Date]])</f>
        <v>27</v>
      </c>
      <c r="Y902" s="11">
        <v>42062</v>
      </c>
      <c r="Z902" s="25">
        <f>DATEDIF(Table1[[#This Row],[Order Date]],Table1[[#This Row],[Ship Date]],"D")</f>
        <v>0</v>
      </c>
      <c r="AA902" s="25">
        <v>-16.634799999999998</v>
      </c>
      <c r="AB902" s="10">
        <v>7</v>
      </c>
      <c r="AC902" s="12">
        <v>38.11</v>
      </c>
      <c r="AD902" s="10" t="str">
        <f>IF(Table1[[#This Row],[Profit]]&gt;0,"Profit","loss")</f>
        <v>loss</v>
      </c>
      <c r="AE902" s="10" t="str">
        <f>_xlfn.CONCAT(Table1[[#This Row],[Customer Name]]," ",Table1[[#This Row],[Product Name]]," ",Table1[[#This Row],[Country]])</f>
        <v>Gilbert Godfrey Xerox 1989 United States</v>
      </c>
      <c r="AF902" s="10" t="str">
        <f>LEFT(Table1[[#This Row],[Product Name]],4)</f>
        <v>Xero</v>
      </c>
    </row>
    <row r="903" spans="1:32" ht="12.75" customHeight="1" x14ac:dyDescent="0.2">
      <c r="A903" s="18">
        <v>18684</v>
      </c>
      <c r="B903" s="25">
        <v>88137</v>
      </c>
      <c r="C903" s="10" t="s">
        <v>47</v>
      </c>
      <c r="D903" s="36">
        <v>0.04</v>
      </c>
      <c r="E903" s="28">
        <v>65.989999999999995</v>
      </c>
      <c r="F903" s="32">
        <v>8.99</v>
      </c>
      <c r="G903" s="25">
        <v>2468</v>
      </c>
      <c r="H903" s="10" t="s">
        <v>2323</v>
      </c>
      <c r="I903" s="10" t="s">
        <v>49</v>
      </c>
      <c r="J903" s="10" t="s">
        <v>28</v>
      </c>
      <c r="K903" s="10" t="s">
        <v>77</v>
      </c>
      <c r="L903" s="10" t="s">
        <v>78</v>
      </c>
      <c r="M903" s="10" t="s">
        <v>59</v>
      </c>
      <c r="N903" s="9" t="s">
        <v>1665</v>
      </c>
      <c r="O903" s="22">
        <v>0.55000000000000004</v>
      </c>
      <c r="P903" s="10" t="s">
        <v>33</v>
      </c>
      <c r="Q903" s="10" t="s">
        <v>136</v>
      </c>
      <c r="R903" s="10" t="s">
        <v>322</v>
      </c>
      <c r="S903" s="10" t="s">
        <v>2324</v>
      </c>
      <c r="T903" s="25">
        <v>28144</v>
      </c>
      <c r="U903" s="11">
        <v>42076</v>
      </c>
      <c r="V903" s="25">
        <f>YEAR(Table1[[#This Row],[Order Date]])</f>
        <v>2015</v>
      </c>
      <c r="W903" s="25">
        <f>MONTH(Table1[[#This Row],[Order Date]])</f>
        <v>3</v>
      </c>
      <c r="X903" s="25">
        <f>DAY(Table1[[#This Row],[Order Date]])</f>
        <v>13</v>
      </c>
      <c r="Y903" s="11">
        <v>42077</v>
      </c>
      <c r="Z903" s="25">
        <f>DATEDIF(Table1[[#This Row],[Order Date]],Table1[[#This Row],[Ship Date]],"D")</f>
        <v>1</v>
      </c>
      <c r="AA903" s="25">
        <v>-335.041</v>
      </c>
      <c r="AB903" s="10">
        <v>13</v>
      </c>
      <c r="AC903" s="12">
        <v>724.57</v>
      </c>
      <c r="AD903" s="10" t="str">
        <f>IF(Table1[[#This Row],[Profit]]&gt;0,"Profit","loss")</f>
        <v>loss</v>
      </c>
      <c r="AE903" s="10" t="str">
        <f>_xlfn.CONCAT(Table1[[#This Row],[Customer Name]]," ",Table1[[#This Row],[Product Name]]," ",Table1[[#This Row],[Country]])</f>
        <v>Rhonda Stein i270 United States</v>
      </c>
      <c r="AF903" s="10" t="str">
        <f>LEFT(Table1[[#This Row],[Product Name]],4)</f>
        <v>i270</v>
      </c>
    </row>
    <row r="904" spans="1:32" ht="12.75" customHeight="1" x14ac:dyDescent="0.2">
      <c r="A904" s="18">
        <v>22784</v>
      </c>
      <c r="B904" s="25">
        <v>88151</v>
      </c>
      <c r="C904" s="10" t="s">
        <v>47</v>
      </c>
      <c r="D904" s="36">
        <v>0.03</v>
      </c>
      <c r="E904" s="28">
        <v>15.23</v>
      </c>
      <c r="F904" s="32">
        <v>27.75</v>
      </c>
      <c r="G904" s="25">
        <v>343</v>
      </c>
      <c r="H904" s="10" t="s">
        <v>448</v>
      </c>
      <c r="I904" s="10" t="s">
        <v>39</v>
      </c>
      <c r="J904" s="10" t="s">
        <v>28</v>
      </c>
      <c r="K904" s="10" t="s">
        <v>41</v>
      </c>
      <c r="L904" s="10" t="s">
        <v>152</v>
      </c>
      <c r="M904" s="10" t="s">
        <v>121</v>
      </c>
      <c r="N904" s="9" t="s">
        <v>449</v>
      </c>
      <c r="O904" s="22">
        <v>0.76</v>
      </c>
      <c r="P904" s="10" t="s">
        <v>33</v>
      </c>
      <c r="Q904" s="10" t="s">
        <v>53</v>
      </c>
      <c r="R904" s="10" t="s">
        <v>188</v>
      </c>
      <c r="S904" s="10" t="s">
        <v>450</v>
      </c>
      <c r="T904" s="25">
        <v>4401</v>
      </c>
      <c r="U904" s="11">
        <v>42035</v>
      </c>
      <c r="V904" s="25">
        <f>YEAR(Table1[[#This Row],[Order Date]])</f>
        <v>2015</v>
      </c>
      <c r="W904" s="25">
        <f>MONTH(Table1[[#This Row],[Order Date]])</f>
        <v>1</v>
      </c>
      <c r="X904" s="25">
        <f>DAY(Table1[[#This Row],[Order Date]])</f>
        <v>31</v>
      </c>
      <c r="Y904" s="11">
        <v>42036</v>
      </c>
      <c r="Z904" s="25">
        <f>DATEDIF(Table1[[#This Row],[Order Date]],Table1[[#This Row],[Ship Date]],"D")</f>
        <v>1</v>
      </c>
      <c r="AA904" s="25">
        <v>11.650950000000002</v>
      </c>
      <c r="AB904" s="10">
        <v>7</v>
      </c>
      <c r="AC904" s="12">
        <v>111.86</v>
      </c>
      <c r="AD904" s="10" t="str">
        <f>IF(Table1[[#This Row],[Profit]]&gt;0,"Profit","loss")</f>
        <v>Profit</v>
      </c>
      <c r="AE904" s="10" t="str">
        <f>_xlfn.CONCAT(Table1[[#This Row],[Customer Name]]," ",Table1[[#This Row],[Product Name]]," ",Table1[[#This Row],[Country]])</f>
        <v>Lynn Epstein Anderson Hickey Conga Table Tops &amp; Accessories United States</v>
      </c>
      <c r="AF904" s="10" t="str">
        <f>LEFT(Table1[[#This Row],[Product Name]],4)</f>
        <v>Ande</v>
      </c>
    </row>
    <row r="905" spans="1:32" ht="12.75" customHeight="1" x14ac:dyDescent="0.2">
      <c r="A905" s="18">
        <v>18480</v>
      </c>
      <c r="B905" s="25">
        <v>88152</v>
      </c>
      <c r="C905" s="10" t="s">
        <v>47</v>
      </c>
      <c r="D905" s="36">
        <v>0.01</v>
      </c>
      <c r="E905" s="28">
        <v>3.26</v>
      </c>
      <c r="F905" s="32">
        <v>1.86</v>
      </c>
      <c r="G905" s="25">
        <v>344</v>
      </c>
      <c r="H905" s="10" t="s">
        <v>451</v>
      </c>
      <c r="I905" s="10" t="s">
        <v>49</v>
      </c>
      <c r="J905" s="10" t="s">
        <v>28</v>
      </c>
      <c r="K905" s="10" t="s">
        <v>29</v>
      </c>
      <c r="L905" s="10" t="s">
        <v>30</v>
      </c>
      <c r="M905" s="10" t="s">
        <v>31</v>
      </c>
      <c r="N905" s="9" t="s">
        <v>446</v>
      </c>
      <c r="O905" s="22">
        <v>0.41</v>
      </c>
      <c r="P905" s="10" t="s">
        <v>33</v>
      </c>
      <c r="Q905" s="10" t="s">
        <v>53</v>
      </c>
      <c r="R905" s="10" t="s">
        <v>188</v>
      </c>
      <c r="S905" s="10" t="s">
        <v>452</v>
      </c>
      <c r="T905" s="25">
        <v>4101</v>
      </c>
      <c r="U905" s="11">
        <v>42128</v>
      </c>
      <c r="V905" s="25">
        <f>YEAR(Table1[[#This Row],[Order Date]])</f>
        <v>2015</v>
      </c>
      <c r="W905" s="25">
        <f>MONTH(Table1[[#This Row],[Order Date]])</f>
        <v>5</v>
      </c>
      <c r="X905" s="25">
        <f>DAY(Table1[[#This Row],[Order Date]])</f>
        <v>4</v>
      </c>
      <c r="Y905" s="11">
        <v>42130</v>
      </c>
      <c r="Z905" s="25">
        <f>DATEDIF(Table1[[#This Row],[Order Date]],Table1[[#This Row],[Ship Date]],"D")</f>
        <v>2</v>
      </c>
      <c r="AA905" s="25">
        <v>0.70200000000000085</v>
      </c>
      <c r="AB905" s="10">
        <v>5</v>
      </c>
      <c r="AC905" s="12">
        <v>18.489999999999998</v>
      </c>
      <c r="AD905" s="10" t="str">
        <f>IF(Table1[[#This Row],[Profit]]&gt;0,"Profit","loss")</f>
        <v>Profit</v>
      </c>
      <c r="AE905" s="10" t="str">
        <f>_xlfn.CONCAT(Table1[[#This Row],[Customer Name]]," ",Table1[[#This Row],[Product Name]]," ",Table1[[#This Row],[Country]])</f>
        <v>Rosemary English Avery Hi-Liter GlideStik Fluorescent Highlighter, Yellow Ink United States</v>
      </c>
      <c r="AF905" s="10" t="str">
        <f>LEFT(Table1[[#This Row],[Product Name]],4)</f>
        <v>Aver</v>
      </c>
    </row>
    <row r="906" spans="1:32" ht="12.75" customHeight="1" x14ac:dyDescent="0.2">
      <c r="A906" s="18">
        <v>18611</v>
      </c>
      <c r="B906" s="25">
        <v>88156</v>
      </c>
      <c r="C906" s="10" t="s">
        <v>25</v>
      </c>
      <c r="D906" s="36">
        <v>7.0000000000000007E-2</v>
      </c>
      <c r="E906" s="28">
        <v>4.13</v>
      </c>
      <c r="F906" s="32">
        <v>0.99</v>
      </c>
      <c r="G906" s="25">
        <v>2908</v>
      </c>
      <c r="H906" s="10" t="s">
        <v>2655</v>
      </c>
      <c r="I906" s="10" t="s">
        <v>49</v>
      </c>
      <c r="J906" s="10" t="s">
        <v>40</v>
      </c>
      <c r="K906" s="10" t="s">
        <v>29</v>
      </c>
      <c r="L906" s="10" t="s">
        <v>134</v>
      </c>
      <c r="M906" s="10" t="s">
        <v>59</v>
      </c>
      <c r="N906" s="9" t="s">
        <v>1420</v>
      </c>
      <c r="O906" s="22">
        <v>0.39</v>
      </c>
      <c r="P906" s="10" t="s">
        <v>33</v>
      </c>
      <c r="Q906" s="10" t="s">
        <v>53</v>
      </c>
      <c r="R906" s="10" t="s">
        <v>154</v>
      </c>
      <c r="S906" s="10" t="s">
        <v>2656</v>
      </c>
      <c r="T906" s="25">
        <v>44125</v>
      </c>
      <c r="U906" s="11">
        <v>42012</v>
      </c>
      <c r="V906" s="25">
        <f>YEAR(Table1[[#This Row],[Order Date]])</f>
        <v>2015</v>
      </c>
      <c r="W906" s="25">
        <f>MONTH(Table1[[#This Row],[Order Date]])</f>
        <v>1</v>
      </c>
      <c r="X906" s="25">
        <f>DAY(Table1[[#This Row],[Order Date]])</f>
        <v>8</v>
      </c>
      <c r="Y906" s="11">
        <v>42012</v>
      </c>
      <c r="Z906" s="25">
        <f>DATEDIF(Table1[[#This Row],[Order Date]],Table1[[#This Row],[Ship Date]],"D")</f>
        <v>0</v>
      </c>
      <c r="AA906" s="25">
        <v>10.959199999999999</v>
      </c>
      <c r="AB906" s="10">
        <v>4</v>
      </c>
      <c r="AC906" s="12">
        <v>16.07</v>
      </c>
      <c r="AD906" s="10" t="str">
        <f>IF(Table1[[#This Row],[Profit]]&gt;0,"Profit","loss")</f>
        <v>Profit</v>
      </c>
      <c r="AE906" s="10" t="str">
        <f>_xlfn.CONCAT(Table1[[#This Row],[Customer Name]]," ",Table1[[#This Row],[Product Name]]," ",Table1[[#This Row],[Country]])</f>
        <v>Robyn Lyon Avery 491 United States</v>
      </c>
      <c r="AF906" s="10" t="str">
        <f>LEFT(Table1[[#This Row],[Product Name]],4)</f>
        <v>Aver</v>
      </c>
    </row>
    <row r="907" spans="1:32" ht="12.75" customHeight="1" x14ac:dyDescent="0.2">
      <c r="A907" s="18">
        <v>18612</v>
      </c>
      <c r="B907" s="25">
        <v>88156</v>
      </c>
      <c r="C907" s="10" t="s">
        <v>25</v>
      </c>
      <c r="D907" s="36">
        <v>0.03</v>
      </c>
      <c r="E907" s="28">
        <v>22.72</v>
      </c>
      <c r="F907" s="32">
        <v>8.99</v>
      </c>
      <c r="G907" s="25">
        <v>2908</v>
      </c>
      <c r="H907" s="10" t="s">
        <v>2655</v>
      </c>
      <c r="I907" s="10" t="s">
        <v>49</v>
      </c>
      <c r="J907" s="10" t="s">
        <v>40</v>
      </c>
      <c r="K907" s="10" t="s">
        <v>41</v>
      </c>
      <c r="L907" s="10" t="s">
        <v>50</v>
      </c>
      <c r="M907" s="10" t="s">
        <v>51</v>
      </c>
      <c r="N907" s="9" t="s">
        <v>782</v>
      </c>
      <c r="O907" s="22">
        <v>0.44</v>
      </c>
      <c r="P907" s="10" t="s">
        <v>33</v>
      </c>
      <c r="Q907" s="10" t="s">
        <v>53</v>
      </c>
      <c r="R907" s="10" t="s">
        <v>154</v>
      </c>
      <c r="S907" s="10" t="s">
        <v>2656</v>
      </c>
      <c r="T907" s="25">
        <v>44125</v>
      </c>
      <c r="U907" s="11">
        <v>42012</v>
      </c>
      <c r="V907" s="25">
        <f>YEAR(Table1[[#This Row],[Order Date]])</f>
        <v>2015</v>
      </c>
      <c r="W907" s="25">
        <f>MONTH(Table1[[#This Row],[Order Date]])</f>
        <v>1</v>
      </c>
      <c r="X907" s="25">
        <f>DAY(Table1[[#This Row],[Order Date]])</f>
        <v>8</v>
      </c>
      <c r="Y907" s="11">
        <v>42012</v>
      </c>
      <c r="Z907" s="25">
        <f>DATEDIF(Table1[[#This Row],[Order Date]],Table1[[#This Row],[Ship Date]],"D")</f>
        <v>0</v>
      </c>
      <c r="AA907" s="25">
        <v>17.429400000000001</v>
      </c>
      <c r="AB907" s="10">
        <v>1</v>
      </c>
      <c r="AC907" s="12">
        <v>25.26</v>
      </c>
      <c r="AD907" s="10" t="str">
        <f>IF(Table1[[#This Row],[Profit]]&gt;0,"Profit","loss")</f>
        <v>Profit</v>
      </c>
      <c r="AE907" s="10" t="str">
        <f>_xlfn.CONCAT(Table1[[#This Row],[Customer Name]]," ",Table1[[#This Row],[Product Name]]," ",Table1[[#This Row],[Country]])</f>
        <v>Robyn Lyon Executive Impressions 14" Two-Color Numerals Wall Clock United States</v>
      </c>
      <c r="AF907" s="10" t="str">
        <f>LEFT(Table1[[#This Row],[Product Name]],4)</f>
        <v>Exec</v>
      </c>
    </row>
    <row r="908" spans="1:32" ht="12.75" customHeight="1" x14ac:dyDescent="0.2">
      <c r="A908" s="18">
        <v>20827</v>
      </c>
      <c r="B908" s="25">
        <v>88157</v>
      </c>
      <c r="C908" s="10" t="s">
        <v>37</v>
      </c>
      <c r="D908" s="36">
        <v>0.05</v>
      </c>
      <c r="E908" s="28">
        <v>34.979999999999997</v>
      </c>
      <c r="F908" s="32">
        <v>7.53</v>
      </c>
      <c r="G908" s="25">
        <v>2908</v>
      </c>
      <c r="H908" s="10" t="s">
        <v>2655</v>
      </c>
      <c r="I908" s="10" t="s">
        <v>27</v>
      </c>
      <c r="J908" s="10" t="s">
        <v>40</v>
      </c>
      <c r="K908" s="10" t="s">
        <v>77</v>
      </c>
      <c r="L908" s="10" t="s">
        <v>180</v>
      </c>
      <c r="M908" s="10" t="s">
        <v>59</v>
      </c>
      <c r="N908" s="9" t="s">
        <v>505</v>
      </c>
      <c r="O908" s="22">
        <v>0.76</v>
      </c>
      <c r="P908" s="10" t="s">
        <v>33</v>
      </c>
      <c r="Q908" s="10" t="s">
        <v>53</v>
      </c>
      <c r="R908" s="10" t="s">
        <v>154</v>
      </c>
      <c r="S908" s="10" t="s">
        <v>2656</v>
      </c>
      <c r="T908" s="25">
        <v>44125</v>
      </c>
      <c r="U908" s="11">
        <v>42063</v>
      </c>
      <c r="V908" s="25">
        <f>YEAR(Table1[[#This Row],[Order Date]])</f>
        <v>2015</v>
      </c>
      <c r="W908" s="25">
        <f>MONTH(Table1[[#This Row],[Order Date]])</f>
        <v>2</v>
      </c>
      <c r="X908" s="25">
        <f>DAY(Table1[[#This Row],[Order Date]])</f>
        <v>28</v>
      </c>
      <c r="Y908" s="11">
        <v>42066</v>
      </c>
      <c r="Z908" s="25">
        <f>DATEDIF(Table1[[#This Row],[Order Date]],Table1[[#This Row],[Ship Date]],"D")</f>
        <v>3</v>
      </c>
      <c r="AA908" s="25">
        <v>-32.666400000000003</v>
      </c>
      <c r="AB908" s="10">
        <v>16</v>
      </c>
      <c r="AC908" s="12">
        <v>581.08000000000004</v>
      </c>
      <c r="AD908" s="10" t="str">
        <f>IF(Table1[[#This Row],[Profit]]&gt;0,"Profit","loss")</f>
        <v>loss</v>
      </c>
      <c r="AE908" s="10" t="str">
        <f>_xlfn.CONCAT(Table1[[#This Row],[Customer Name]]," ",Table1[[#This Row],[Product Name]]," ",Table1[[#This Row],[Country]])</f>
        <v>Robyn Lyon Fellowes EZ Multi-Media Keyboard United States</v>
      </c>
      <c r="AF908" s="10" t="str">
        <f>LEFT(Table1[[#This Row],[Product Name]],4)</f>
        <v>Fell</v>
      </c>
    </row>
    <row r="909" spans="1:32" ht="12.75" customHeight="1" x14ac:dyDescent="0.2">
      <c r="A909" s="18">
        <v>20828</v>
      </c>
      <c r="B909" s="25">
        <v>88157</v>
      </c>
      <c r="C909" s="10" t="s">
        <v>37</v>
      </c>
      <c r="D909" s="36">
        <v>0</v>
      </c>
      <c r="E909" s="28">
        <v>3.14</v>
      </c>
      <c r="F909" s="32">
        <v>1.92</v>
      </c>
      <c r="G909" s="25">
        <v>2908</v>
      </c>
      <c r="H909" s="10" t="s">
        <v>2655</v>
      </c>
      <c r="I909" s="10" t="s">
        <v>49</v>
      </c>
      <c r="J909" s="10" t="s">
        <v>40</v>
      </c>
      <c r="K909" s="10" t="s">
        <v>29</v>
      </c>
      <c r="L909" s="10" t="s">
        <v>174</v>
      </c>
      <c r="M909" s="10" t="s">
        <v>31</v>
      </c>
      <c r="N909" s="9" t="s">
        <v>2657</v>
      </c>
      <c r="O909" s="22">
        <v>0.84</v>
      </c>
      <c r="P909" s="10" t="s">
        <v>33</v>
      </c>
      <c r="Q909" s="10" t="s">
        <v>53</v>
      </c>
      <c r="R909" s="10" t="s">
        <v>154</v>
      </c>
      <c r="S909" s="10" t="s">
        <v>2656</v>
      </c>
      <c r="T909" s="25">
        <v>44125</v>
      </c>
      <c r="U909" s="11">
        <v>42063</v>
      </c>
      <c r="V909" s="25">
        <f>YEAR(Table1[[#This Row],[Order Date]])</f>
        <v>2015</v>
      </c>
      <c r="W909" s="25">
        <f>MONTH(Table1[[#This Row],[Order Date]])</f>
        <v>2</v>
      </c>
      <c r="X909" s="25">
        <f>DAY(Table1[[#This Row],[Order Date]])</f>
        <v>28</v>
      </c>
      <c r="Y909" s="11">
        <v>42065</v>
      </c>
      <c r="Z909" s="25">
        <f>DATEDIF(Table1[[#This Row],[Order Date]],Table1[[#This Row],[Ship Date]],"D")</f>
        <v>2</v>
      </c>
      <c r="AA909" s="25">
        <v>-13.135200000000001</v>
      </c>
      <c r="AB909" s="10">
        <v>8</v>
      </c>
      <c r="AC909" s="12">
        <v>27.53</v>
      </c>
      <c r="AD909" s="10" t="str">
        <f>IF(Table1[[#This Row],[Profit]]&gt;0,"Profit","loss")</f>
        <v>loss</v>
      </c>
      <c r="AE909" s="10" t="str">
        <f>_xlfn.CONCAT(Table1[[#This Row],[Customer Name]]," ",Table1[[#This Row],[Product Name]]," ",Table1[[#This Row],[Country]])</f>
        <v>Robyn Lyon Serrated Blade or Curved Handle Hand Letter Openers United States</v>
      </c>
      <c r="AF909" s="10" t="str">
        <f>LEFT(Table1[[#This Row],[Product Name]],4)</f>
        <v>Serr</v>
      </c>
    </row>
    <row r="910" spans="1:32" ht="12.75" customHeight="1" x14ac:dyDescent="0.2">
      <c r="A910" s="18">
        <v>21334</v>
      </c>
      <c r="B910" s="25">
        <v>88163</v>
      </c>
      <c r="C910" s="10" t="s">
        <v>37</v>
      </c>
      <c r="D910" s="36">
        <v>0</v>
      </c>
      <c r="E910" s="28">
        <v>42.98</v>
      </c>
      <c r="F910" s="32">
        <v>4.62</v>
      </c>
      <c r="G910" s="25">
        <v>2290</v>
      </c>
      <c r="H910" s="10" t="s">
        <v>2183</v>
      </c>
      <c r="I910" s="10" t="s">
        <v>49</v>
      </c>
      <c r="J910" s="10" t="s">
        <v>40</v>
      </c>
      <c r="K910" s="10" t="s">
        <v>29</v>
      </c>
      <c r="L910" s="10" t="s">
        <v>257</v>
      </c>
      <c r="M910" s="10" t="s">
        <v>59</v>
      </c>
      <c r="N910" s="9" t="s">
        <v>1888</v>
      </c>
      <c r="O910" s="22">
        <v>0.56000000000000005</v>
      </c>
      <c r="P910" s="10" t="s">
        <v>33</v>
      </c>
      <c r="Q910" s="10" t="s">
        <v>61</v>
      </c>
      <c r="R910" s="10" t="s">
        <v>62</v>
      </c>
      <c r="S910" s="10" t="s">
        <v>2184</v>
      </c>
      <c r="T910" s="25">
        <v>55433</v>
      </c>
      <c r="U910" s="11">
        <v>42010</v>
      </c>
      <c r="V910" s="25">
        <f>YEAR(Table1[[#This Row],[Order Date]])</f>
        <v>2015</v>
      </c>
      <c r="W910" s="25">
        <f>MONTH(Table1[[#This Row],[Order Date]])</f>
        <v>1</v>
      </c>
      <c r="X910" s="25">
        <f>DAY(Table1[[#This Row],[Order Date]])</f>
        <v>6</v>
      </c>
      <c r="Y910" s="11">
        <v>42012</v>
      </c>
      <c r="Z910" s="25">
        <f>DATEDIF(Table1[[#This Row],[Order Date]],Table1[[#This Row],[Ship Date]],"D")</f>
        <v>2</v>
      </c>
      <c r="AA910" s="25">
        <v>385.30289999999997</v>
      </c>
      <c r="AB910" s="10">
        <v>12</v>
      </c>
      <c r="AC910" s="12">
        <v>558.41</v>
      </c>
      <c r="AD910" s="10" t="str">
        <f>IF(Table1[[#This Row],[Profit]]&gt;0,"Profit","loss")</f>
        <v>Profit</v>
      </c>
      <c r="AE910" s="10" t="str">
        <f>_xlfn.CONCAT(Table1[[#This Row],[Customer Name]]," ",Table1[[#This Row],[Product Name]]," ",Table1[[#This Row],[Country]])</f>
        <v>Glen Robertson Belkin F9M820V08 8 Outlet Surge United States</v>
      </c>
      <c r="AF910" s="10" t="str">
        <f>LEFT(Table1[[#This Row],[Product Name]],4)</f>
        <v>Belk</v>
      </c>
    </row>
    <row r="911" spans="1:32" ht="12.75" customHeight="1" x14ac:dyDescent="0.2">
      <c r="A911" s="18">
        <v>21335</v>
      </c>
      <c r="B911" s="25">
        <v>88163</v>
      </c>
      <c r="C911" s="10" t="s">
        <v>37</v>
      </c>
      <c r="D911" s="36">
        <v>0.03</v>
      </c>
      <c r="E911" s="28">
        <v>21.78</v>
      </c>
      <c r="F911" s="32">
        <v>5.94</v>
      </c>
      <c r="G911" s="25">
        <v>2290</v>
      </c>
      <c r="H911" s="10" t="s">
        <v>2183</v>
      </c>
      <c r="I911" s="10" t="s">
        <v>49</v>
      </c>
      <c r="J911" s="10" t="s">
        <v>40</v>
      </c>
      <c r="K911" s="10" t="s">
        <v>29</v>
      </c>
      <c r="L911" s="10" t="s">
        <v>257</v>
      </c>
      <c r="M911" s="10" t="s">
        <v>86</v>
      </c>
      <c r="N911" s="9" t="s">
        <v>2185</v>
      </c>
      <c r="O911" s="22">
        <v>0.5</v>
      </c>
      <c r="P911" s="10" t="s">
        <v>33</v>
      </c>
      <c r="Q911" s="10" t="s">
        <v>61</v>
      </c>
      <c r="R911" s="10" t="s">
        <v>62</v>
      </c>
      <c r="S911" s="10" t="s">
        <v>2184</v>
      </c>
      <c r="T911" s="25">
        <v>55433</v>
      </c>
      <c r="U911" s="11">
        <v>42010</v>
      </c>
      <c r="V911" s="25">
        <f>YEAR(Table1[[#This Row],[Order Date]])</f>
        <v>2015</v>
      </c>
      <c r="W911" s="25">
        <f>MONTH(Table1[[#This Row],[Order Date]])</f>
        <v>1</v>
      </c>
      <c r="X911" s="25">
        <f>DAY(Table1[[#This Row],[Order Date]])</f>
        <v>6</v>
      </c>
      <c r="Y911" s="11">
        <v>42012</v>
      </c>
      <c r="Z911" s="25">
        <f>DATEDIF(Table1[[#This Row],[Order Date]],Table1[[#This Row],[Ship Date]],"D")</f>
        <v>2</v>
      </c>
      <c r="AA911" s="25">
        <v>187.2</v>
      </c>
      <c r="AB911" s="10">
        <v>13</v>
      </c>
      <c r="AC911" s="12">
        <v>290.22000000000003</v>
      </c>
      <c r="AD911" s="10" t="str">
        <f>IF(Table1[[#This Row],[Profit]]&gt;0,"Profit","loss")</f>
        <v>Profit</v>
      </c>
      <c r="AE911" s="10" t="str">
        <f>_xlfn.CONCAT(Table1[[#This Row],[Customer Name]]," ",Table1[[#This Row],[Product Name]]," ",Table1[[#This Row],[Country]])</f>
        <v>Glen Robertson Holmes HEPA Air Purifier United States</v>
      </c>
      <c r="AF911" s="10" t="str">
        <f>LEFT(Table1[[#This Row],[Product Name]],4)</f>
        <v>Holm</v>
      </c>
    </row>
    <row r="912" spans="1:32" ht="12.75" customHeight="1" x14ac:dyDescent="0.2">
      <c r="A912" s="18">
        <v>19723</v>
      </c>
      <c r="B912" s="25">
        <v>88164</v>
      </c>
      <c r="C912" s="10" t="s">
        <v>56</v>
      </c>
      <c r="D912" s="36">
        <v>7.0000000000000007E-2</v>
      </c>
      <c r="E912" s="28">
        <v>80.98</v>
      </c>
      <c r="F912" s="32">
        <v>7.18</v>
      </c>
      <c r="G912" s="25">
        <v>2290</v>
      </c>
      <c r="H912" s="10" t="s">
        <v>2183</v>
      </c>
      <c r="I912" s="10" t="s">
        <v>49</v>
      </c>
      <c r="J912" s="10" t="s">
        <v>28</v>
      </c>
      <c r="K912" s="10" t="s">
        <v>77</v>
      </c>
      <c r="L912" s="10" t="s">
        <v>180</v>
      </c>
      <c r="M912" s="10" t="s">
        <v>59</v>
      </c>
      <c r="N912" s="9" t="s">
        <v>2186</v>
      </c>
      <c r="O912" s="22">
        <v>0.48</v>
      </c>
      <c r="P912" s="10" t="s">
        <v>33</v>
      </c>
      <c r="Q912" s="10" t="s">
        <v>61</v>
      </c>
      <c r="R912" s="10" t="s">
        <v>62</v>
      </c>
      <c r="S912" s="10" t="s">
        <v>2184</v>
      </c>
      <c r="T912" s="25">
        <v>55433</v>
      </c>
      <c r="U912" s="11">
        <v>42039</v>
      </c>
      <c r="V912" s="25">
        <f>YEAR(Table1[[#This Row],[Order Date]])</f>
        <v>2015</v>
      </c>
      <c r="W912" s="25">
        <f>MONTH(Table1[[#This Row],[Order Date]])</f>
        <v>2</v>
      </c>
      <c r="X912" s="25">
        <f>DAY(Table1[[#This Row],[Order Date]])</f>
        <v>4</v>
      </c>
      <c r="Y912" s="11">
        <v>42041</v>
      </c>
      <c r="Z912" s="25">
        <f>DATEDIF(Table1[[#This Row],[Order Date]],Table1[[#This Row],[Ship Date]],"D")</f>
        <v>2</v>
      </c>
      <c r="AA912" s="25">
        <v>779.47230000000002</v>
      </c>
      <c r="AB912" s="10">
        <v>15</v>
      </c>
      <c r="AC912" s="12">
        <v>1129.67</v>
      </c>
      <c r="AD912" s="10" t="str">
        <f>IF(Table1[[#This Row],[Profit]]&gt;0,"Profit","loss")</f>
        <v>Profit</v>
      </c>
      <c r="AE912" s="10" t="str">
        <f>_xlfn.CONCAT(Table1[[#This Row],[Customer Name]]," ",Table1[[#This Row],[Product Name]]," ",Table1[[#This Row],[Country]])</f>
        <v>Glen Robertson Logitech Cordless Navigator Duo United States</v>
      </c>
      <c r="AF912" s="10" t="str">
        <f>LEFT(Table1[[#This Row],[Product Name]],4)</f>
        <v>Logi</v>
      </c>
    </row>
    <row r="913" spans="1:32" ht="12.75" customHeight="1" x14ac:dyDescent="0.2">
      <c r="A913" s="18">
        <v>19243</v>
      </c>
      <c r="B913" s="25">
        <v>88165</v>
      </c>
      <c r="C913" s="10" t="s">
        <v>47</v>
      </c>
      <c r="D913" s="36">
        <v>0.01</v>
      </c>
      <c r="E913" s="28">
        <v>7.59</v>
      </c>
      <c r="F913" s="32">
        <v>4</v>
      </c>
      <c r="G913" s="25">
        <v>2289</v>
      </c>
      <c r="H913" s="10" t="s">
        <v>2182</v>
      </c>
      <c r="I913" s="10" t="s">
        <v>49</v>
      </c>
      <c r="J913" s="10" t="s">
        <v>40</v>
      </c>
      <c r="K913" s="10" t="s">
        <v>41</v>
      </c>
      <c r="L913" s="10" t="s">
        <v>50</v>
      </c>
      <c r="M913" s="10" t="s">
        <v>31</v>
      </c>
      <c r="N913" s="9" t="s">
        <v>444</v>
      </c>
      <c r="O913" s="22">
        <v>0.42</v>
      </c>
      <c r="P913" s="10" t="s">
        <v>33</v>
      </c>
      <c r="Q913" s="10" t="s">
        <v>61</v>
      </c>
      <c r="R913" s="10" t="s">
        <v>62</v>
      </c>
      <c r="S913" s="10" t="s">
        <v>2104</v>
      </c>
      <c r="T913" s="25">
        <v>55337</v>
      </c>
      <c r="U913" s="11">
        <v>42128</v>
      </c>
      <c r="V913" s="25">
        <f>YEAR(Table1[[#This Row],[Order Date]])</f>
        <v>2015</v>
      </c>
      <c r="W913" s="25">
        <f>MONTH(Table1[[#This Row],[Order Date]])</f>
        <v>5</v>
      </c>
      <c r="X913" s="25">
        <f>DAY(Table1[[#This Row],[Order Date]])</f>
        <v>4</v>
      </c>
      <c r="Y913" s="11">
        <v>42128</v>
      </c>
      <c r="Z913" s="25">
        <f>DATEDIF(Table1[[#This Row],[Order Date]],Table1[[#This Row],[Ship Date]],"D")</f>
        <v>0</v>
      </c>
      <c r="AA913" s="25">
        <v>2.9700000000000006</v>
      </c>
      <c r="AB913" s="10">
        <v>17</v>
      </c>
      <c r="AC913" s="12">
        <v>136.25</v>
      </c>
      <c r="AD913" s="10" t="str">
        <f>IF(Table1[[#This Row],[Profit]]&gt;0,"Profit","loss")</f>
        <v>Profit</v>
      </c>
      <c r="AE913" s="10" t="str">
        <f>_xlfn.CONCAT(Table1[[#This Row],[Customer Name]]," ",Table1[[#This Row],[Product Name]]," ",Table1[[#This Row],[Country]])</f>
        <v>Ryan Herman Master Giant Foot® Doorstop, Safety Yellow United States</v>
      </c>
      <c r="AF913" s="10" t="str">
        <f>LEFT(Table1[[#This Row],[Product Name]],4)</f>
        <v>Mast</v>
      </c>
    </row>
    <row r="914" spans="1:32" ht="12.75" customHeight="1" x14ac:dyDescent="0.2">
      <c r="A914" s="18">
        <v>19423</v>
      </c>
      <c r="B914" s="25">
        <v>88173</v>
      </c>
      <c r="C914" s="10" t="s">
        <v>106</v>
      </c>
      <c r="D914" s="36">
        <v>7.0000000000000007E-2</v>
      </c>
      <c r="E914" s="28">
        <v>2.88</v>
      </c>
      <c r="F914" s="32">
        <v>1.01</v>
      </c>
      <c r="G914" s="25">
        <v>672</v>
      </c>
      <c r="H914" s="10" t="s">
        <v>793</v>
      </c>
      <c r="I914" s="10" t="s">
        <v>49</v>
      </c>
      <c r="J914" s="10" t="s">
        <v>58</v>
      </c>
      <c r="K914" s="10" t="s">
        <v>29</v>
      </c>
      <c r="L914" s="10" t="s">
        <v>30</v>
      </c>
      <c r="M914" s="10" t="s">
        <v>31</v>
      </c>
      <c r="N914" s="9" t="s">
        <v>794</v>
      </c>
      <c r="O914" s="22">
        <v>0.55000000000000004</v>
      </c>
      <c r="P914" s="10" t="s">
        <v>33</v>
      </c>
      <c r="Q914" s="10" t="s">
        <v>61</v>
      </c>
      <c r="R914" s="10" t="s">
        <v>330</v>
      </c>
      <c r="S914" s="10" t="s">
        <v>331</v>
      </c>
      <c r="T914" s="25">
        <v>50208</v>
      </c>
      <c r="U914" s="11">
        <v>42040</v>
      </c>
      <c r="V914" s="25">
        <f>YEAR(Table1[[#This Row],[Order Date]])</f>
        <v>2015</v>
      </c>
      <c r="W914" s="25">
        <f>MONTH(Table1[[#This Row],[Order Date]])</f>
        <v>2</v>
      </c>
      <c r="X914" s="25">
        <f>DAY(Table1[[#This Row],[Order Date]])</f>
        <v>5</v>
      </c>
      <c r="Y914" s="11">
        <v>42044</v>
      </c>
      <c r="Z914" s="25">
        <f>DATEDIF(Table1[[#This Row],[Order Date]],Table1[[#This Row],[Ship Date]],"D")</f>
        <v>4</v>
      </c>
      <c r="AA914" s="25">
        <v>9.59</v>
      </c>
      <c r="AB914" s="10">
        <v>12</v>
      </c>
      <c r="AC914" s="12">
        <v>34.97</v>
      </c>
      <c r="AD914" s="10" t="str">
        <f>IF(Table1[[#This Row],[Profit]]&gt;0,"Profit","loss")</f>
        <v>Profit</v>
      </c>
      <c r="AE914" s="10" t="str">
        <f>_xlfn.CONCAT(Table1[[#This Row],[Customer Name]]," ",Table1[[#This Row],[Product Name]]," ",Table1[[#This Row],[Country]])</f>
        <v>Brian Leach Sanford Colorific Colored Pencils, 12/Box United States</v>
      </c>
      <c r="AF914" s="10" t="str">
        <f>LEFT(Table1[[#This Row],[Product Name]],4)</f>
        <v>Sanf</v>
      </c>
    </row>
    <row r="915" spans="1:32" ht="12.75" customHeight="1" x14ac:dyDescent="0.2">
      <c r="A915" s="18">
        <v>19424</v>
      </c>
      <c r="B915" s="25">
        <v>88173</v>
      </c>
      <c r="C915" s="10" t="s">
        <v>106</v>
      </c>
      <c r="D915" s="36">
        <v>0.1</v>
      </c>
      <c r="E915" s="28">
        <v>195.99</v>
      </c>
      <c r="F915" s="32">
        <v>3.99</v>
      </c>
      <c r="G915" s="25">
        <v>672</v>
      </c>
      <c r="H915" s="10" t="s">
        <v>793</v>
      </c>
      <c r="I915" s="10" t="s">
        <v>49</v>
      </c>
      <c r="J915" s="10" t="s">
        <v>58</v>
      </c>
      <c r="K915" s="10" t="s">
        <v>77</v>
      </c>
      <c r="L915" s="10" t="s">
        <v>78</v>
      </c>
      <c r="M915" s="10" t="s">
        <v>59</v>
      </c>
      <c r="N915" s="9" t="s">
        <v>795</v>
      </c>
      <c r="O915" s="22">
        <v>0.57999999999999996</v>
      </c>
      <c r="P915" s="10" t="s">
        <v>33</v>
      </c>
      <c r="Q915" s="10" t="s">
        <v>61</v>
      </c>
      <c r="R915" s="10" t="s">
        <v>330</v>
      </c>
      <c r="S915" s="10" t="s">
        <v>331</v>
      </c>
      <c r="T915" s="25">
        <v>50208</v>
      </c>
      <c r="U915" s="11">
        <v>42040</v>
      </c>
      <c r="V915" s="25">
        <f>YEAR(Table1[[#This Row],[Order Date]])</f>
        <v>2015</v>
      </c>
      <c r="W915" s="25">
        <f>MONTH(Table1[[#This Row],[Order Date]])</f>
        <v>2</v>
      </c>
      <c r="X915" s="25">
        <f>DAY(Table1[[#This Row],[Order Date]])</f>
        <v>5</v>
      </c>
      <c r="Y915" s="11">
        <v>42047</v>
      </c>
      <c r="Z915" s="25">
        <f>DATEDIF(Table1[[#This Row],[Order Date]],Table1[[#This Row],[Ship Date]],"D")</f>
        <v>7</v>
      </c>
      <c r="AA915" s="25">
        <v>-655.42399999999998</v>
      </c>
      <c r="AB915" s="10">
        <v>2</v>
      </c>
      <c r="AC915" s="12">
        <v>308.86</v>
      </c>
      <c r="AD915" s="10" t="str">
        <f>IF(Table1[[#This Row],[Profit]]&gt;0,"Profit","loss")</f>
        <v>loss</v>
      </c>
      <c r="AE915" s="10" t="str">
        <f>_xlfn.CONCAT(Table1[[#This Row],[Customer Name]]," ",Table1[[#This Row],[Product Name]]," ",Table1[[#This Row],[Country]])</f>
        <v>Brian Leach R380 United States</v>
      </c>
      <c r="AF915" s="10" t="str">
        <f>LEFT(Table1[[#This Row],[Product Name]],4)</f>
        <v>R380</v>
      </c>
    </row>
    <row r="916" spans="1:32" ht="12.75" customHeight="1" x14ac:dyDescent="0.2">
      <c r="A916" s="18">
        <v>25059</v>
      </c>
      <c r="B916" s="25">
        <v>88174</v>
      </c>
      <c r="C916" s="10" t="s">
        <v>47</v>
      </c>
      <c r="D916" s="36">
        <v>0.06</v>
      </c>
      <c r="E916" s="28">
        <v>161.55000000000001</v>
      </c>
      <c r="F916" s="32">
        <v>19.989999999999998</v>
      </c>
      <c r="G916" s="25">
        <v>674</v>
      </c>
      <c r="H916" s="10" t="s">
        <v>796</v>
      </c>
      <c r="I916" s="10" t="s">
        <v>49</v>
      </c>
      <c r="J916" s="10" t="s">
        <v>58</v>
      </c>
      <c r="K916" s="10" t="s">
        <v>29</v>
      </c>
      <c r="L916" s="10" t="s">
        <v>141</v>
      </c>
      <c r="M916" s="10" t="s">
        <v>59</v>
      </c>
      <c r="N916" s="9" t="s">
        <v>161</v>
      </c>
      <c r="O916" s="22">
        <v>0.66</v>
      </c>
      <c r="P916" s="10" t="s">
        <v>33</v>
      </c>
      <c r="Q916" s="10" t="s">
        <v>61</v>
      </c>
      <c r="R916" s="10" t="s">
        <v>506</v>
      </c>
      <c r="S916" s="10" t="s">
        <v>797</v>
      </c>
      <c r="T916" s="25">
        <v>64133</v>
      </c>
      <c r="U916" s="11">
        <v>42006</v>
      </c>
      <c r="V916" s="25">
        <f>YEAR(Table1[[#This Row],[Order Date]])</f>
        <v>2015</v>
      </c>
      <c r="W916" s="25">
        <f>MONTH(Table1[[#This Row],[Order Date]])</f>
        <v>1</v>
      </c>
      <c r="X916" s="25">
        <f>DAY(Table1[[#This Row],[Order Date]])</f>
        <v>2</v>
      </c>
      <c r="Y916" s="11">
        <v>42007</v>
      </c>
      <c r="Z916" s="25">
        <f>DATEDIF(Table1[[#This Row],[Order Date]],Table1[[#This Row],[Ship Date]],"D")</f>
        <v>1</v>
      </c>
      <c r="AA916" s="25">
        <v>-7.5800000000000409</v>
      </c>
      <c r="AB916" s="10">
        <v>3</v>
      </c>
      <c r="AC916" s="12">
        <v>485.01</v>
      </c>
      <c r="AD916" s="10" t="str">
        <f>IF(Table1[[#This Row],[Profit]]&gt;0,"Profit","loss")</f>
        <v>loss</v>
      </c>
      <c r="AE916" s="10" t="str">
        <f>_xlfn.CONCAT(Table1[[#This Row],[Customer Name]]," ",Table1[[#This Row],[Product Name]]," ",Table1[[#This Row],[Country]])</f>
        <v>Albert Frost Fellowes Super Stor/Drawer® Files United States</v>
      </c>
      <c r="AF916" s="10" t="str">
        <f>LEFT(Table1[[#This Row],[Product Name]],4)</f>
        <v>Fell</v>
      </c>
    </row>
    <row r="917" spans="1:32" ht="12.75" customHeight="1" x14ac:dyDescent="0.2">
      <c r="A917" s="18">
        <v>18733</v>
      </c>
      <c r="B917" s="25">
        <v>88184</v>
      </c>
      <c r="C917" s="10" t="s">
        <v>56</v>
      </c>
      <c r="D917" s="36">
        <v>0.03</v>
      </c>
      <c r="E917" s="28">
        <v>125.99</v>
      </c>
      <c r="F917" s="32">
        <v>7.69</v>
      </c>
      <c r="G917" s="25">
        <v>1357</v>
      </c>
      <c r="H917" s="10" t="s">
        <v>1423</v>
      </c>
      <c r="I917" s="10" t="s">
        <v>49</v>
      </c>
      <c r="J917" s="10" t="s">
        <v>40</v>
      </c>
      <c r="K917" s="10" t="s">
        <v>77</v>
      </c>
      <c r="L917" s="10" t="s">
        <v>78</v>
      </c>
      <c r="M917" s="10" t="s">
        <v>59</v>
      </c>
      <c r="N917" s="9" t="s">
        <v>1225</v>
      </c>
      <c r="O917" s="22">
        <v>0.57999999999999996</v>
      </c>
      <c r="P917" s="10" t="s">
        <v>33</v>
      </c>
      <c r="Q917" s="10" t="s">
        <v>61</v>
      </c>
      <c r="R917" s="10" t="s">
        <v>130</v>
      </c>
      <c r="S917" s="10" t="s">
        <v>1424</v>
      </c>
      <c r="T917" s="25">
        <v>78596</v>
      </c>
      <c r="U917" s="11">
        <v>42158</v>
      </c>
      <c r="V917" s="25">
        <f>YEAR(Table1[[#This Row],[Order Date]])</f>
        <v>2015</v>
      </c>
      <c r="W917" s="25">
        <f>MONTH(Table1[[#This Row],[Order Date]])</f>
        <v>6</v>
      </c>
      <c r="X917" s="25">
        <f>DAY(Table1[[#This Row],[Order Date]])</f>
        <v>3</v>
      </c>
      <c r="Y917" s="11">
        <v>42160</v>
      </c>
      <c r="Z917" s="25">
        <f>DATEDIF(Table1[[#This Row],[Order Date]],Table1[[#This Row],[Ship Date]],"D")</f>
        <v>2</v>
      </c>
      <c r="AA917" s="25">
        <v>500.95799999999997</v>
      </c>
      <c r="AB917" s="10">
        <v>9</v>
      </c>
      <c r="AC917" s="12">
        <v>981.65</v>
      </c>
      <c r="AD917" s="10" t="str">
        <f>IF(Table1[[#This Row],[Profit]]&gt;0,"Profit","loss")</f>
        <v>Profit</v>
      </c>
      <c r="AE917" s="10" t="str">
        <f>_xlfn.CONCAT(Table1[[#This Row],[Customer Name]]," ",Table1[[#This Row],[Product Name]]," ",Table1[[#This Row],[Country]])</f>
        <v>Marguerite Yu Timeport L7089 United States</v>
      </c>
      <c r="AF917" s="10" t="str">
        <f>LEFT(Table1[[#This Row],[Product Name]],4)</f>
        <v>Time</v>
      </c>
    </row>
    <row r="918" spans="1:32" ht="12.75" customHeight="1" x14ac:dyDescent="0.2">
      <c r="A918" s="18">
        <v>18645</v>
      </c>
      <c r="B918" s="25">
        <v>88185</v>
      </c>
      <c r="C918" s="10" t="s">
        <v>25</v>
      </c>
      <c r="D918" s="36">
        <v>7.0000000000000007E-2</v>
      </c>
      <c r="E918" s="28">
        <v>119.99</v>
      </c>
      <c r="F918" s="32">
        <v>16.8</v>
      </c>
      <c r="G918" s="25">
        <v>1357</v>
      </c>
      <c r="H918" s="10" t="s">
        <v>1423</v>
      </c>
      <c r="I918" s="10" t="s">
        <v>39</v>
      </c>
      <c r="J918" s="10" t="s">
        <v>40</v>
      </c>
      <c r="K918" s="10" t="s">
        <v>77</v>
      </c>
      <c r="L918" s="10" t="s">
        <v>85</v>
      </c>
      <c r="M918" s="10" t="s">
        <v>121</v>
      </c>
      <c r="N918" s="9" t="s">
        <v>1425</v>
      </c>
      <c r="O918" s="22">
        <v>0.35</v>
      </c>
      <c r="P918" s="10" t="s">
        <v>33</v>
      </c>
      <c r="Q918" s="10" t="s">
        <v>61</v>
      </c>
      <c r="R918" s="10" t="s">
        <v>130</v>
      </c>
      <c r="S918" s="10" t="s">
        <v>1424</v>
      </c>
      <c r="T918" s="25">
        <v>78596</v>
      </c>
      <c r="U918" s="11">
        <v>42183</v>
      </c>
      <c r="V918" s="25">
        <f>YEAR(Table1[[#This Row],[Order Date]])</f>
        <v>2015</v>
      </c>
      <c r="W918" s="25">
        <f>MONTH(Table1[[#This Row],[Order Date]])</f>
        <v>6</v>
      </c>
      <c r="X918" s="25">
        <f>DAY(Table1[[#This Row],[Order Date]])</f>
        <v>28</v>
      </c>
      <c r="Y918" s="11">
        <v>42185</v>
      </c>
      <c r="Z918" s="25">
        <f>DATEDIF(Table1[[#This Row],[Order Date]],Table1[[#This Row],[Ship Date]],"D")</f>
        <v>2</v>
      </c>
      <c r="AA918" s="25">
        <v>1206.5961</v>
      </c>
      <c r="AB918" s="10">
        <v>15</v>
      </c>
      <c r="AC918" s="12">
        <v>1748.69</v>
      </c>
      <c r="AD918" s="10" t="str">
        <f>IF(Table1[[#This Row],[Profit]]&gt;0,"Profit","loss")</f>
        <v>Profit</v>
      </c>
      <c r="AE918" s="10" t="str">
        <f>_xlfn.CONCAT(Table1[[#This Row],[Customer Name]]," ",Table1[[#This Row],[Product Name]]," ",Table1[[#This Row],[Country]])</f>
        <v>Marguerite Yu Epson C62 Color Inkjet Printer United States</v>
      </c>
      <c r="AF918" s="10" t="str">
        <f>LEFT(Table1[[#This Row],[Product Name]],4)</f>
        <v>Epso</v>
      </c>
    </row>
    <row r="919" spans="1:32" ht="12.75" customHeight="1" x14ac:dyDescent="0.2">
      <c r="A919" s="18">
        <v>21027</v>
      </c>
      <c r="B919" s="25">
        <v>88191</v>
      </c>
      <c r="C919" s="10" t="s">
        <v>25</v>
      </c>
      <c r="D919" s="36">
        <v>0.03</v>
      </c>
      <c r="E919" s="28">
        <v>120.98</v>
      </c>
      <c r="F919" s="32">
        <v>30</v>
      </c>
      <c r="G919" s="25">
        <v>3069</v>
      </c>
      <c r="H919" s="10" t="s">
        <v>2767</v>
      </c>
      <c r="I919" s="10" t="s">
        <v>39</v>
      </c>
      <c r="J919" s="10" t="s">
        <v>114</v>
      </c>
      <c r="K919" s="10" t="s">
        <v>41</v>
      </c>
      <c r="L919" s="10" t="s">
        <v>42</v>
      </c>
      <c r="M919" s="10" t="s">
        <v>43</v>
      </c>
      <c r="N919" s="9" t="s">
        <v>1342</v>
      </c>
      <c r="O919" s="22">
        <v>0.64</v>
      </c>
      <c r="P919" s="10" t="s">
        <v>33</v>
      </c>
      <c r="Q919" s="10" t="s">
        <v>61</v>
      </c>
      <c r="R919" s="10" t="s">
        <v>62</v>
      </c>
      <c r="S919" s="10" t="s">
        <v>2768</v>
      </c>
      <c r="T919" s="25">
        <v>55128</v>
      </c>
      <c r="U919" s="11">
        <v>42156</v>
      </c>
      <c r="V919" s="25">
        <f>YEAR(Table1[[#This Row],[Order Date]])</f>
        <v>2015</v>
      </c>
      <c r="W919" s="25">
        <f>MONTH(Table1[[#This Row],[Order Date]])</f>
        <v>6</v>
      </c>
      <c r="X919" s="25">
        <f>DAY(Table1[[#This Row],[Order Date]])</f>
        <v>1</v>
      </c>
      <c r="Y919" s="11">
        <v>42158</v>
      </c>
      <c r="Z919" s="25">
        <f>DATEDIF(Table1[[#This Row],[Order Date]],Table1[[#This Row],[Ship Date]],"D")</f>
        <v>2</v>
      </c>
      <c r="AA919" s="25">
        <v>638.02800000000002</v>
      </c>
      <c r="AB919" s="10">
        <v>15</v>
      </c>
      <c r="AC919" s="12">
        <v>1894.45</v>
      </c>
      <c r="AD919" s="10" t="str">
        <f>IF(Table1[[#This Row],[Profit]]&gt;0,"Profit","loss")</f>
        <v>Profit</v>
      </c>
      <c r="AE919" s="10" t="str">
        <f>_xlfn.CONCAT(Table1[[#This Row],[Customer Name]]," ",Table1[[#This Row],[Product Name]]," ",Table1[[#This Row],[Country]])</f>
        <v>Tiffany Merrill Hon Every-Day® Chair Series Swivel Task Chairs United States</v>
      </c>
      <c r="AF919" s="10" t="str">
        <f>LEFT(Table1[[#This Row],[Product Name]],4)</f>
        <v xml:space="preserve">Hon </v>
      </c>
    </row>
    <row r="920" spans="1:32" ht="12.75" customHeight="1" x14ac:dyDescent="0.2">
      <c r="A920" s="18">
        <v>21028</v>
      </c>
      <c r="B920" s="25">
        <v>88191</v>
      </c>
      <c r="C920" s="10" t="s">
        <v>25</v>
      </c>
      <c r="D920" s="36">
        <v>0.01</v>
      </c>
      <c r="E920" s="28">
        <v>15.68</v>
      </c>
      <c r="F920" s="32">
        <v>3.73</v>
      </c>
      <c r="G920" s="25">
        <v>3069</v>
      </c>
      <c r="H920" s="10" t="s">
        <v>2767</v>
      </c>
      <c r="I920" s="10" t="s">
        <v>49</v>
      </c>
      <c r="J920" s="10" t="s">
        <v>114</v>
      </c>
      <c r="K920" s="10" t="s">
        <v>41</v>
      </c>
      <c r="L920" s="10" t="s">
        <v>50</v>
      </c>
      <c r="M920" s="10" t="s">
        <v>51</v>
      </c>
      <c r="N920" s="9" t="s">
        <v>2380</v>
      </c>
      <c r="O920" s="22">
        <v>0.46</v>
      </c>
      <c r="P920" s="10" t="s">
        <v>33</v>
      </c>
      <c r="Q920" s="10" t="s">
        <v>61</v>
      </c>
      <c r="R920" s="10" t="s">
        <v>62</v>
      </c>
      <c r="S920" s="10" t="s">
        <v>2768</v>
      </c>
      <c r="T920" s="25">
        <v>55128</v>
      </c>
      <c r="U920" s="11">
        <v>42156</v>
      </c>
      <c r="V920" s="25">
        <f>YEAR(Table1[[#This Row],[Order Date]])</f>
        <v>2015</v>
      </c>
      <c r="W920" s="25">
        <f>MONTH(Table1[[#This Row],[Order Date]])</f>
        <v>6</v>
      </c>
      <c r="X920" s="25">
        <f>DAY(Table1[[#This Row],[Order Date]])</f>
        <v>1</v>
      </c>
      <c r="Y920" s="11">
        <v>42158</v>
      </c>
      <c r="Z920" s="25">
        <f>DATEDIF(Table1[[#This Row],[Order Date]],Table1[[#This Row],[Ship Date]],"D")</f>
        <v>2</v>
      </c>
      <c r="AA920" s="25">
        <v>138.49679999999998</v>
      </c>
      <c r="AB920" s="10">
        <v>12</v>
      </c>
      <c r="AC920" s="12">
        <v>200.72</v>
      </c>
      <c r="AD920" s="10" t="str">
        <f>IF(Table1[[#This Row],[Profit]]&gt;0,"Profit","loss")</f>
        <v>Profit</v>
      </c>
      <c r="AE920" s="10" t="str">
        <f>_xlfn.CONCAT(Table1[[#This Row],[Customer Name]]," ",Table1[[#This Row],[Product Name]]," ",Table1[[#This Row],[Country]])</f>
        <v>Tiffany Merrill Artistic Insta-Plaque United States</v>
      </c>
      <c r="AF920" s="10" t="str">
        <f>LEFT(Table1[[#This Row],[Product Name]],4)</f>
        <v>Arti</v>
      </c>
    </row>
    <row r="921" spans="1:32" ht="12.75" customHeight="1" x14ac:dyDescent="0.2">
      <c r="A921" s="18">
        <v>22213</v>
      </c>
      <c r="B921" s="25">
        <v>88192</v>
      </c>
      <c r="C921" s="10" t="s">
        <v>47</v>
      </c>
      <c r="D921" s="36">
        <v>0.09</v>
      </c>
      <c r="E921" s="28">
        <v>1.82</v>
      </c>
      <c r="F921" s="32">
        <v>0.83</v>
      </c>
      <c r="G921" s="25">
        <v>3069</v>
      </c>
      <c r="H921" s="10" t="s">
        <v>2767</v>
      </c>
      <c r="I921" s="10" t="s">
        <v>49</v>
      </c>
      <c r="J921" s="10" t="s">
        <v>114</v>
      </c>
      <c r="K921" s="10" t="s">
        <v>29</v>
      </c>
      <c r="L921" s="10" t="s">
        <v>30</v>
      </c>
      <c r="M921" s="10" t="s">
        <v>31</v>
      </c>
      <c r="N921" s="9" t="s">
        <v>2769</v>
      </c>
      <c r="O921" s="22">
        <v>0.56999999999999995</v>
      </c>
      <c r="P921" s="10" t="s">
        <v>33</v>
      </c>
      <c r="Q921" s="10" t="s">
        <v>61</v>
      </c>
      <c r="R921" s="10" t="s">
        <v>62</v>
      </c>
      <c r="S921" s="10" t="s">
        <v>2768</v>
      </c>
      <c r="T921" s="25">
        <v>55128</v>
      </c>
      <c r="U921" s="11">
        <v>42049</v>
      </c>
      <c r="V921" s="25">
        <f>YEAR(Table1[[#This Row],[Order Date]])</f>
        <v>2015</v>
      </c>
      <c r="W921" s="25">
        <f>MONTH(Table1[[#This Row],[Order Date]])</f>
        <v>2</v>
      </c>
      <c r="X921" s="25">
        <f>DAY(Table1[[#This Row],[Order Date]])</f>
        <v>14</v>
      </c>
      <c r="Y921" s="11">
        <v>42050</v>
      </c>
      <c r="Z921" s="25">
        <f>DATEDIF(Table1[[#This Row],[Order Date]],Table1[[#This Row],[Ship Date]],"D")</f>
        <v>1</v>
      </c>
      <c r="AA921" s="25">
        <v>-6.734</v>
      </c>
      <c r="AB921" s="10">
        <v>22</v>
      </c>
      <c r="AC921" s="12">
        <v>36.82</v>
      </c>
      <c r="AD921" s="10" t="str">
        <f>IF(Table1[[#This Row],[Profit]]&gt;0,"Profit","loss")</f>
        <v>loss</v>
      </c>
      <c r="AE921" s="10" t="str">
        <f>_xlfn.CONCAT(Table1[[#This Row],[Customer Name]]," ",Table1[[#This Row],[Product Name]]," ",Table1[[#This Row],[Country]])</f>
        <v>Tiffany Merrill Newell 307 United States</v>
      </c>
      <c r="AF921" s="10" t="str">
        <f>LEFT(Table1[[#This Row],[Product Name]],4)</f>
        <v>Newe</v>
      </c>
    </row>
    <row r="922" spans="1:32" ht="12.75" customHeight="1" x14ac:dyDescent="0.2">
      <c r="A922" s="18">
        <v>25539</v>
      </c>
      <c r="B922" s="25">
        <v>88196</v>
      </c>
      <c r="C922" s="10" t="s">
        <v>47</v>
      </c>
      <c r="D922" s="36">
        <v>0.03</v>
      </c>
      <c r="E922" s="28">
        <v>14.2</v>
      </c>
      <c r="F922" s="32">
        <v>5.3</v>
      </c>
      <c r="G922" s="25">
        <v>619</v>
      </c>
      <c r="H922" s="10" t="s">
        <v>729</v>
      </c>
      <c r="I922" s="10" t="s">
        <v>49</v>
      </c>
      <c r="J922" s="10" t="s">
        <v>114</v>
      </c>
      <c r="K922" s="10" t="s">
        <v>41</v>
      </c>
      <c r="L922" s="10" t="s">
        <v>50</v>
      </c>
      <c r="M922" s="10" t="s">
        <v>31</v>
      </c>
      <c r="N922" s="9" t="s">
        <v>730</v>
      </c>
      <c r="O922" s="22">
        <v>0.46</v>
      </c>
      <c r="P922" s="10" t="s">
        <v>33</v>
      </c>
      <c r="Q922" s="10" t="s">
        <v>61</v>
      </c>
      <c r="R922" s="10" t="s">
        <v>300</v>
      </c>
      <c r="S922" s="10" t="s">
        <v>731</v>
      </c>
      <c r="T922" s="25">
        <v>48195</v>
      </c>
      <c r="U922" s="11">
        <v>42011</v>
      </c>
      <c r="V922" s="25">
        <f>YEAR(Table1[[#This Row],[Order Date]])</f>
        <v>2015</v>
      </c>
      <c r="W922" s="25">
        <f>MONTH(Table1[[#This Row],[Order Date]])</f>
        <v>1</v>
      </c>
      <c r="X922" s="25">
        <f>DAY(Table1[[#This Row],[Order Date]])</f>
        <v>7</v>
      </c>
      <c r="Y922" s="11">
        <v>42012</v>
      </c>
      <c r="Z922" s="25">
        <f>DATEDIF(Table1[[#This Row],[Order Date]],Table1[[#This Row],[Ship Date]],"D")</f>
        <v>1</v>
      </c>
      <c r="AA922" s="25">
        <v>107.02</v>
      </c>
      <c r="AB922" s="10">
        <v>14</v>
      </c>
      <c r="AC922" s="12">
        <v>205.98</v>
      </c>
      <c r="AD922" s="10" t="str">
        <f>IF(Table1[[#This Row],[Profit]]&gt;0,"Profit","loss")</f>
        <v>Profit</v>
      </c>
      <c r="AE922" s="10" t="str">
        <f>_xlfn.CONCAT(Table1[[#This Row],[Customer Name]]," ",Table1[[#This Row],[Product Name]]," ",Table1[[#This Row],[Country]])</f>
        <v>Howard Rogers Coloredge Poster Frame United States</v>
      </c>
      <c r="AF922" s="10" t="str">
        <f>LEFT(Table1[[#This Row],[Product Name]],4)</f>
        <v>Colo</v>
      </c>
    </row>
    <row r="923" spans="1:32" ht="12.75" customHeight="1" x14ac:dyDescent="0.2">
      <c r="A923" s="18">
        <v>22196</v>
      </c>
      <c r="B923" s="25">
        <v>88197</v>
      </c>
      <c r="C923" s="10" t="s">
        <v>47</v>
      </c>
      <c r="D923" s="36">
        <v>0.06</v>
      </c>
      <c r="E923" s="28">
        <v>17.98</v>
      </c>
      <c r="F923" s="32">
        <v>4</v>
      </c>
      <c r="G923" s="25">
        <v>618</v>
      </c>
      <c r="H923" s="10" t="s">
        <v>725</v>
      </c>
      <c r="I923" s="10" t="s">
        <v>49</v>
      </c>
      <c r="J923" s="10" t="s">
        <v>114</v>
      </c>
      <c r="K923" s="10" t="s">
        <v>77</v>
      </c>
      <c r="L923" s="10" t="s">
        <v>180</v>
      </c>
      <c r="M923" s="10" t="s">
        <v>59</v>
      </c>
      <c r="N923" s="9" t="s">
        <v>181</v>
      </c>
      <c r="O923" s="22">
        <v>0.79</v>
      </c>
      <c r="P923" s="10" t="s">
        <v>33</v>
      </c>
      <c r="Q923" s="10" t="s">
        <v>34</v>
      </c>
      <c r="R923" s="10" t="s">
        <v>255</v>
      </c>
      <c r="S923" s="10" t="s">
        <v>726</v>
      </c>
      <c r="T923" s="25">
        <v>81007</v>
      </c>
      <c r="U923" s="11">
        <v>42087</v>
      </c>
      <c r="V923" s="25">
        <f>YEAR(Table1[[#This Row],[Order Date]])</f>
        <v>2015</v>
      </c>
      <c r="W923" s="25">
        <f>MONTH(Table1[[#This Row],[Order Date]])</f>
        <v>3</v>
      </c>
      <c r="X923" s="25">
        <f>DAY(Table1[[#This Row],[Order Date]])</f>
        <v>24</v>
      </c>
      <c r="Y923" s="11">
        <v>42088</v>
      </c>
      <c r="Z923" s="25">
        <f>DATEDIF(Table1[[#This Row],[Order Date]],Table1[[#This Row],[Ship Date]],"D")</f>
        <v>1</v>
      </c>
      <c r="AA923" s="25">
        <v>-78.13</v>
      </c>
      <c r="AB923" s="10">
        <v>4</v>
      </c>
      <c r="AC923" s="12">
        <v>70.06</v>
      </c>
      <c r="AD923" s="10" t="str">
        <f>IF(Table1[[#This Row],[Profit]]&gt;0,"Profit","loss")</f>
        <v>loss</v>
      </c>
      <c r="AE923" s="10" t="str">
        <f>_xlfn.CONCAT(Table1[[#This Row],[Customer Name]]," ",Table1[[#This Row],[Product Name]]," ",Table1[[#This Row],[Country]])</f>
        <v>Robert Cowan Belkin 107-key enhanced keyboard, USB/PS/2 interface United States</v>
      </c>
      <c r="AF923" s="10" t="str">
        <f>LEFT(Table1[[#This Row],[Product Name]],4)</f>
        <v>Belk</v>
      </c>
    </row>
    <row r="924" spans="1:32" ht="12.75" customHeight="1" x14ac:dyDescent="0.2">
      <c r="A924" s="18">
        <v>18492</v>
      </c>
      <c r="B924" s="25">
        <v>88198</v>
      </c>
      <c r="C924" s="10" t="s">
        <v>37</v>
      </c>
      <c r="D924" s="36">
        <v>0.02</v>
      </c>
      <c r="E924" s="28">
        <v>15.57</v>
      </c>
      <c r="F924" s="32">
        <v>1.39</v>
      </c>
      <c r="G924" s="25">
        <v>617</v>
      </c>
      <c r="H924" s="10" t="s">
        <v>722</v>
      </c>
      <c r="I924" s="10" t="s">
        <v>49</v>
      </c>
      <c r="J924" s="10" t="s">
        <v>114</v>
      </c>
      <c r="K924" s="10" t="s">
        <v>29</v>
      </c>
      <c r="L924" s="10" t="s">
        <v>69</v>
      </c>
      <c r="M924" s="10" t="s">
        <v>59</v>
      </c>
      <c r="N924" s="9" t="s">
        <v>723</v>
      </c>
      <c r="O924" s="22">
        <v>0.38</v>
      </c>
      <c r="P924" s="10" t="s">
        <v>33</v>
      </c>
      <c r="Q924" s="10" t="s">
        <v>34</v>
      </c>
      <c r="R924" s="10" t="s">
        <v>255</v>
      </c>
      <c r="S924" s="10" t="s">
        <v>718</v>
      </c>
      <c r="T924" s="25">
        <v>81001</v>
      </c>
      <c r="U924" s="11">
        <v>42123</v>
      </c>
      <c r="V924" s="25">
        <f>YEAR(Table1[[#This Row],[Order Date]])</f>
        <v>2015</v>
      </c>
      <c r="W924" s="25">
        <f>MONTH(Table1[[#This Row],[Order Date]])</f>
        <v>4</v>
      </c>
      <c r="X924" s="25">
        <f>DAY(Table1[[#This Row],[Order Date]])</f>
        <v>29</v>
      </c>
      <c r="Y924" s="11">
        <v>42124</v>
      </c>
      <c r="Z924" s="25">
        <f>DATEDIF(Table1[[#This Row],[Order Date]],Table1[[#This Row],[Ship Date]],"D")</f>
        <v>1</v>
      </c>
      <c r="AA924" s="25">
        <v>23.5428</v>
      </c>
      <c r="AB924" s="10">
        <v>3</v>
      </c>
      <c r="AC924" s="12">
        <v>46.23</v>
      </c>
      <c r="AD924" s="10" t="str">
        <f>IF(Table1[[#This Row],[Profit]]&gt;0,"Profit","loss")</f>
        <v>Profit</v>
      </c>
      <c r="AE924" s="10" t="str">
        <f>_xlfn.CONCAT(Table1[[#This Row],[Customer Name]]," ",Table1[[#This Row],[Product Name]]," ",Table1[[#This Row],[Country]])</f>
        <v>Brett Schultz Park Ridge™ Embossed Executive Business Envelopes United States</v>
      </c>
      <c r="AF924" s="10" t="str">
        <f>LEFT(Table1[[#This Row],[Product Name]],4)</f>
        <v>Park</v>
      </c>
    </row>
    <row r="925" spans="1:32" ht="12.75" customHeight="1" x14ac:dyDescent="0.2">
      <c r="A925" s="18">
        <v>18493</v>
      </c>
      <c r="B925" s="25">
        <v>88198</v>
      </c>
      <c r="C925" s="10" t="s">
        <v>37</v>
      </c>
      <c r="D925" s="36">
        <v>0.02</v>
      </c>
      <c r="E925" s="28">
        <v>20.89</v>
      </c>
      <c r="F925" s="32">
        <v>11.52</v>
      </c>
      <c r="G925" s="25">
        <v>617</v>
      </c>
      <c r="H925" s="10" t="s">
        <v>722</v>
      </c>
      <c r="I925" s="10" t="s">
        <v>49</v>
      </c>
      <c r="J925" s="10" t="s">
        <v>114</v>
      </c>
      <c r="K925" s="10" t="s">
        <v>29</v>
      </c>
      <c r="L925" s="10" t="s">
        <v>141</v>
      </c>
      <c r="M925" s="10" t="s">
        <v>59</v>
      </c>
      <c r="N925" s="9" t="s">
        <v>724</v>
      </c>
      <c r="O925" s="22">
        <v>0.83</v>
      </c>
      <c r="P925" s="10" t="s">
        <v>33</v>
      </c>
      <c r="Q925" s="10" t="s">
        <v>34</v>
      </c>
      <c r="R925" s="10" t="s">
        <v>255</v>
      </c>
      <c r="S925" s="10" t="s">
        <v>718</v>
      </c>
      <c r="T925" s="25">
        <v>81001</v>
      </c>
      <c r="U925" s="11">
        <v>42123</v>
      </c>
      <c r="V925" s="25">
        <f>YEAR(Table1[[#This Row],[Order Date]])</f>
        <v>2015</v>
      </c>
      <c r="W925" s="25">
        <f>MONTH(Table1[[#This Row],[Order Date]])</f>
        <v>4</v>
      </c>
      <c r="X925" s="25">
        <f>DAY(Table1[[#This Row],[Order Date]])</f>
        <v>29</v>
      </c>
      <c r="Y925" s="11">
        <v>42124</v>
      </c>
      <c r="Z925" s="25">
        <f>DATEDIF(Table1[[#This Row],[Order Date]],Table1[[#This Row],[Ship Date]],"D")</f>
        <v>1</v>
      </c>
      <c r="AA925" s="25">
        <v>-276.11279999999999</v>
      </c>
      <c r="AB925" s="10">
        <v>13</v>
      </c>
      <c r="AC925" s="12">
        <v>279.27999999999997</v>
      </c>
      <c r="AD925" s="10" t="str">
        <f>IF(Table1[[#This Row],[Profit]]&gt;0,"Profit","loss")</f>
        <v>loss</v>
      </c>
      <c r="AE925" s="10" t="str">
        <f>_xlfn.CONCAT(Table1[[#This Row],[Customer Name]]," ",Table1[[#This Row],[Product Name]]," ",Table1[[#This Row],[Country]])</f>
        <v>Brett Schultz Iris® 3-Drawer Stacking Bin, Black United States</v>
      </c>
      <c r="AF925" s="10" t="str">
        <f>LEFT(Table1[[#This Row],[Product Name]],4)</f>
        <v>Iris</v>
      </c>
    </row>
    <row r="926" spans="1:32" ht="12.75" customHeight="1" x14ac:dyDescent="0.2">
      <c r="A926" s="18">
        <v>18490</v>
      </c>
      <c r="B926" s="25">
        <v>88198</v>
      </c>
      <c r="C926" s="10" t="s">
        <v>37</v>
      </c>
      <c r="D926" s="36">
        <v>0.06</v>
      </c>
      <c r="E926" s="28">
        <v>5.38</v>
      </c>
      <c r="F926" s="32">
        <v>5.24</v>
      </c>
      <c r="G926" s="25">
        <v>618</v>
      </c>
      <c r="H926" s="10" t="s">
        <v>725</v>
      </c>
      <c r="I926" s="10" t="s">
        <v>27</v>
      </c>
      <c r="J926" s="10" t="s">
        <v>114</v>
      </c>
      <c r="K926" s="10" t="s">
        <v>29</v>
      </c>
      <c r="L926" s="10" t="s">
        <v>109</v>
      </c>
      <c r="M926" s="10" t="s">
        <v>59</v>
      </c>
      <c r="N926" s="9" t="s">
        <v>727</v>
      </c>
      <c r="O926" s="22">
        <v>0.36</v>
      </c>
      <c r="P926" s="10" t="s">
        <v>33</v>
      </c>
      <c r="Q926" s="10" t="s">
        <v>34</v>
      </c>
      <c r="R926" s="10" t="s">
        <v>255</v>
      </c>
      <c r="S926" s="10" t="s">
        <v>726</v>
      </c>
      <c r="T926" s="25">
        <v>81007</v>
      </c>
      <c r="U926" s="11">
        <v>42123</v>
      </c>
      <c r="V926" s="25">
        <f>YEAR(Table1[[#This Row],[Order Date]])</f>
        <v>2015</v>
      </c>
      <c r="W926" s="25">
        <f>MONTH(Table1[[#This Row],[Order Date]])</f>
        <v>4</v>
      </c>
      <c r="X926" s="25">
        <f>DAY(Table1[[#This Row],[Order Date]])</f>
        <v>29</v>
      </c>
      <c r="Y926" s="11">
        <v>42124</v>
      </c>
      <c r="Z926" s="25">
        <f>DATEDIF(Table1[[#This Row],[Order Date]],Table1[[#This Row],[Ship Date]],"D")</f>
        <v>1</v>
      </c>
      <c r="AA926" s="25">
        <v>-64.670940000000002</v>
      </c>
      <c r="AB926" s="10">
        <v>14</v>
      </c>
      <c r="AC926" s="12">
        <v>81.819999999999993</v>
      </c>
      <c r="AD926" s="10" t="str">
        <f>IF(Table1[[#This Row],[Profit]]&gt;0,"Profit","loss")</f>
        <v>loss</v>
      </c>
      <c r="AE926" s="10" t="str">
        <f>_xlfn.CONCAT(Table1[[#This Row],[Customer Name]]," ",Table1[[#This Row],[Product Name]]," ",Table1[[#This Row],[Country]])</f>
        <v>Robert Cowan Acco PRESSTEX® Data Binder with Storage Hooks, Dark Blue, 14 7/8" X 11" United States</v>
      </c>
      <c r="AF926" s="10" t="str">
        <f>LEFT(Table1[[#This Row],[Product Name]],4)</f>
        <v>Acco</v>
      </c>
    </row>
    <row r="927" spans="1:32" ht="12.75" customHeight="1" x14ac:dyDescent="0.2">
      <c r="A927" s="18">
        <v>18491</v>
      </c>
      <c r="B927" s="25">
        <v>88198</v>
      </c>
      <c r="C927" s="10" t="s">
        <v>37</v>
      </c>
      <c r="D927" s="36">
        <v>0.03</v>
      </c>
      <c r="E927" s="28">
        <v>7.35</v>
      </c>
      <c r="F927" s="32">
        <v>5.96</v>
      </c>
      <c r="G927" s="25">
        <v>618</v>
      </c>
      <c r="H927" s="10" t="s">
        <v>725</v>
      </c>
      <c r="I927" s="10" t="s">
        <v>49</v>
      </c>
      <c r="J927" s="10" t="s">
        <v>114</v>
      </c>
      <c r="K927" s="10" t="s">
        <v>29</v>
      </c>
      <c r="L927" s="10" t="s">
        <v>93</v>
      </c>
      <c r="M927" s="10" t="s">
        <v>59</v>
      </c>
      <c r="N927" s="9" t="s">
        <v>728</v>
      </c>
      <c r="O927" s="22">
        <v>0.38</v>
      </c>
      <c r="P927" s="10" t="s">
        <v>33</v>
      </c>
      <c r="Q927" s="10" t="s">
        <v>34</v>
      </c>
      <c r="R927" s="10" t="s">
        <v>255</v>
      </c>
      <c r="S927" s="10" t="s">
        <v>726</v>
      </c>
      <c r="T927" s="25">
        <v>81007</v>
      </c>
      <c r="U927" s="11">
        <v>42123</v>
      </c>
      <c r="V927" s="25">
        <f>YEAR(Table1[[#This Row],[Order Date]])</f>
        <v>2015</v>
      </c>
      <c r="W927" s="25">
        <f>MONTH(Table1[[#This Row],[Order Date]])</f>
        <v>4</v>
      </c>
      <c r="X927" s="25">
        <f>DAY(Table1[[#This Row],[Order Date]])</f>
        <v>29</v>
      </c>
      <c r="Y927" s="11">
        <v>42124</v>
      </c>
      <c r="Z927" s="25">
        <f>DATEDIF(Table1[[#This Row],[Order Date]],Table1[[#This Row],[Ship Date]],"D")</f>
        <v>1</v>
      </c>
      <c r="AA927" s="25">
        <v>-11.113199999999999</v>
      </c>
      <c r="AB927" s="10">
        <v>1</v>
      </c>
      <c r="AC927" s="12">
        <v>13.16</v>
      </c>
      <c r="AD927" s="10" t="str">
        <f>IF(Table1[[#This Row],[Profit]]&gt;0,"Profit","loss")</f>
        <v>loss</v>
      </c>
      <c r="AE927" s="10" t="str">
        <f>_xlfn.CONCAT(Table1[[#This Row],[Customer Name]]," ",Table1[[#This Row],[Product Name]]," ",Table1[[#This Row],[Country]])</f>
        <v>Robert Cowan 1/4 Fold Party Design Invitations &amp; White Envelopes, 24 8-1/2" X 11" Cards, 25 Env./Pack United States</v>
      </c>
      <c r="AF927" s="10" t="str">
        <f>LEFT(Table1[[#This Row],[Product Name]],4)</f>
        <v xml:space="preserve">1/4 </v>
      </c>
    </row>
    <row r="928" spans="1:32" ht="12.75" customHeight="1" x14ac:dyDescent="0.2">
      <c r="A928" s="18">
        <v>24014</v>
      </c>
      <c r="B928" s="25">
        <v>88204</v>
      </c>
      <c r="C928" s="10" t="s">
        <v>56</v>
      </c>
      <c r="D928" s="36">
        <v>0.04</v>
      </c>
      <c r="E928" s="28">
        <v>300.98</v>
      </c>
      <c r="F928" s="32">
        <v>54.92</v>
      </c>
      <c r="G928" s="25">
        <v>107</v>
      </c>
      <c r="H928" s="10" t="s">
        <v>196</v>
      </c>
      <c r="I928" s="10" t="s">
        <v>39</v>
      </c>
      <c r="J928" s="10" t="s">
        <v>114</v>
      </c>
      <c r="K928" s="10" t="s">
        <v>41</v>
      </c>
      <c r="L928" s="10" t="s">
        <v>191</v>
      </c>
      <c r="M928" s="10" t="s">
        <v>121</v>
      </c>
      <c r="N928" s="9" t="s">
        <v>192</v>
      </c>
      <c r="O928" s="22">
        <v>0.55000000000000004</v>
      </c>
      <c r="P928" s="10" t="s">
        <v>33</v>
      </c>
      <c r="Q928" s="10" t="s">
        <v>53</v>
      </c>
      <c r="R928" s="10" t="s">
        <v>197</v>
      </c>
      <c r="S928" s="10" t="s">
        <v>198</v>
      </c>
      <c r="T928" s="25">
        <v>3820</v>
      </c>
      <c r="U928" s="11">
        <v>42100</v>
      </c>
      <c r="V928" s="25">
        <f>YEAR(Table1[[#This Row],[Order Date]])</f>
        <v>2015</v>
      </c>
      <c r="W928" s="25">
        <f>MONTH(Table1[[#This Row],[Order Date]])</f>
        <v>4</v>
      </c>
      <c r="X928" s="25">
        <f>DAY(Table1[[#This Row],[Order Date]])</f>
        <v>6</v>
      </c>
      <c r="Y928" s="11">
        <v>42101</v>
      </c>
      <c r="Z928" s="25">
        <f>DATEDIF(Table1[[#This Row],[Order Date]],Table1[[#This Row],[Ship Date]],"D")</f>
        <v>1</v>
      </c>
      <c r="AA928" s="25">
        <v>1684.4762999999998</v>
      </c>
      <c r="AB928" s="10">
        <v>8</v>
      </c>
      <c r="AC928" s="12">
        <v>2441.27</v>
      </c>
      <c r="AD928" s="10" t="str">
        <f>IF(Table1[[#This Row],[Profit]]&gt;0,"Profit","loss")</f>
        <v>Profit</v>
      </c>
      <c r="AE928" s="10" t="str">
        <f>_xlfn.CONCAT(Table1[[#This Row],[Customer Name]]," ",Table1[[#This Row],[Product Name]]," ",Table1[[#This Row],[Country]])</f>
        <v>Lois Hamilton Atlantic Metals Mobile 5-Shelf Bookcases, Custom Colors United States</v>
      </c>
      <c r="AF928" s="10" t="str">
        <f>LEFT(Table1[[#This Row],[Product Name]],4)</f>
        <v>Atla</v>
      </c>
    </row>
    <row r="929" spans="1:32" ht="12.75" customHeight="1" x14ac:dyDescent="0.2">
      <c r="A929" s="18">
        <v>18494</v>
      </c>
      <c r="B929" s="25">
        <v>88205</v>
      </c>
      <c r="C929" s="10" t="s">
        <v>56</v>
      </c>
      <c r="D929" s="36">
        <v>0.1</v>
      </c>
      <c r="E929" s="28">
        <v>19.98</v>
      </c>
      <c r="F929" s="32">
        <v>4</v>
      </c>
      <c r="G929" s="25">
        <v>101</v>
      </c>
      <c r="H929" s="10" t="s">
        <v>186</v>
      </c>
      <c r="I929" s="10" t="s">
        <v>49</v>
      </c>
      <c r="J929" s="10" t="s">
        <v>114</v>
      </c>
      <c r="K929" s="10" t="s">
        <v>77</v>
      </c>
      <c r="L929" s="10" t="s">
        <v>180</v>
      </c>
      <c r="M929" s="10" t="s">
        <v>59</v>
      </c>
      <c r="N929" s="9" t="s">
        <v>187</v>
      </c>
      <c r="O929" s="22">
        <v>0.68</v>
      </c>
      <c r="P929" s="10" t="s">
        <v>33</v>
      </c>
      <c r="Q929" s="10" t="s">
        <v>53</v>
      </c>
      <c r="R929" s="10" t="s">
        <v>188</v>
      </c>
      <c r="S929" s="10" t="s">
        <v>189</v>
      </c>
      <c r="T929" s="25">
        <v>4005</v>
      </c>
      <c r="U929" s="11">
        <v>42177</v>
      </c>
      <c r="V929" s="25">
        <f>YEAR(Table1[[#This Row],[Order Date]])</f>
        <v>2015</v>
      </c>
      <c r="W929" s="25">
        <f>MONTH(Table1[[#This Row],[Order Date]])</f>
        <v>6</v>
      </c>
      <c r="X929" s="25">
        <f>DAY(Table1[[#This Row],[Order Date]])</f>
        <v>22</v>
      </c>
      <c r="Y929" s="11">
        <v>42179</v>
      </c>
      <c r="Z929" s="25">
        <f>DATEDIF(Table1[[#This Row],[Order Date]],Table1[[#This Row],[Ship Date]],"D")</f>
        <v>2</v>
      </c>
      <c r="AA929" s="25">
        <v>-16.2</v>
      </c>
      <c r="AB929" s="10">
        <v>16</v>
      </c>
      <c r="AC929" s="12">
        <v>303.58999999999997</v>
      </c>
      <c r="AD929" s="10" t="str">
        <f>IF(Table1[[#This Row],[Profit]]&gt;0,"Profit","loss")</f>
        <v>loss</v>
      </c>
      <c r="AE929" s="10" t="str">
        <f>_xlfn.CONCAT(Table1[[#This Row],[Customer Name]]," ",Table1[[#This Row],[Product Name]]," ",Table1[[#This Row],[Country]])</f>
        <v>Claudia Boyle Belkin 105-Key Black Keyboard United States</v>
      </c>
      <c r="AF929" s="10" t="str">
        <f>LEFT(Table1[[#This Row],[Product Name]],4)</f>
        <v>Belk</v>
      </c>
    </row>
    <row r="930" spans="1:32" ht="12.75" customHeight="1" x14ac:dyDescent="0.2">
      <c r="A930" s="18">
        <v>18495</v>
      </c>
      <c r="B930" s="25">
        <v>88205</v>
      </c>
      <c r="C930" s="10" t="s">
        <v>56</v>
      </c>
      <c r="D930" s="36">
        <v>0.09</v>
      </c>
      <c r="E930" s="28">
        <v>2.88</v>
      </c>
      <c r="F930" s="32">
        <v>1.49</v>
      </c>
      <c r="G930" s="25">
        <v>109</v>
      </c>
      <c r="H930" s="10" t="s">
        <v>199</v>
      </c>
      <c r="I930" s="10" t="s">
        <v>49</v>
      </c>
      <c r="J930" s="10" t="s">
        <v>114</v>
      </c>
      <c r="K930" s="10" t="s">
        <v>29</v>
      </c>
      <c r="L930" s="10" t="s">
        <v>109</v>
      </c>
      <c r="M930" s="10" t="s">
        <v>59</v>
      </c>
      <c r="N930" s="9" t="s">
        <v>195</v>
      </c>
      <c r="O930" s="22">
        <v>0.36</v>
      </c>
      <c r="P930" s="10" t="s">
        <v>33</v>
      </c>
      <c r="Q930" s="10" t="s">
        <v>53</v>
      </c>
      <c r="R930" s="10" t="s">
        <v>54</v>
      </c>
      <c r="S930" s="10" t="s">
        <v>200</v>
      </c>
      <c r="T930" s="25">
        <v>7644</v>
      </c>
      <c r="U930" s="11">
        <v>42177</v>
      </c>
      <c r="V930" s="25">
        <f>YEAR(Table1[[#This Row],[Order Date]])</f>
        <v>2015</v>
      </c>
      <c r="W930" s="25">
        <f>MONTH(Table1[[#This Row],[Order Date]])</f>
        <v>6</v>
      </c>
      <c r="X930" s="25">
        <f>DAY(Table1[[#This Row],[Order Date]])</f>
        <v>22</v>
      </c>
      <c r="Y930" s="11">
        <v>42178</v>
      </c>
      <c r="Z930" s="25">
        <f>DATEDIF(Table1[[#This Row],[Order Date]],Table1[[#This Row],[Ship Date]],"D")</f>
        <v>1</v>
      </c>
      <c r="AA930" s="25">
        <v>-2.7047999999999996</v>
      </c>
      <c r="AB930" s="10">
        <v>4</v>
      </c>
      <c r="AC930" s="12">
        <v>11.13</v>
      </c>
      <c r="AD930" s="10" t="str">
        <f>IF(Table1[[#This Row],[Profit]]&gt;0,"Profit","loss")</f>
        <v>loss</v>
      </c>
      <c r="AE930" s="10" t="str">
        <f>_xlfn.CONCAT(Table1[[#This Row],[Customer Name]]," ",Table1[[#This Row],[Product Name]]," ",Table1[[#This Row],[Country]])</f>
        <v>Tom McFarland Avery Durable Binders United States</v>
      </c>
      <c r="AF930" s="10" t="str">
        <f>LEFT(Table1[[#This Row],[Product Name]],4)</f>
        <v>Aver</v>
      </c>
    </row>
    <row r="931" spans="1:32" ht="12.75" customHeight="1" x14ac:dyDescent="0.2">
      <c r="A931" s="18">
        <v>24534</v>
      </c>
      <c r="B931" s="25">
        <v>88212</v>
      </c>
      <c r="C931" s="10" t="s">
        <v>47</v>
      </c>
      <c r="D931" s="36">
        <v>0.06</v>
      </c>
      <c r="E931" s="28">
        <v>44.01</v>
      </c>
      <c r="F931" s="32">
        <v>3.5</v>
      </c>
      <c r="G931" s="25">
        <v>1374</v>
      </c>
      <c r="H931" s="10" t="s">
        <v>1445</v>
      </c>
      <c r="I931" s="10" t="s">
        <v>49</v>
      </c>
      <c r="J931" s="10" t="s">
        <v>40</v>
      </c>
      <c r="K931" s="10" t="s">
        <v>29</v>
      </c>
      <c r="L931" s="10" t="s">
        <v>257</v>
      </c>
      <c r="M931" s="10" t="s">
        <v>59</v>
      </c>
      <c r="N931" s="9" t="s">
        <v>1446</v>
      </c>
      <c r="O931" s="22">
        <v>0.59</v>
      </c>
      <c r="P931" s="10" t="s">
        <v>33</v>
      </c>
      <c r="Q931" s="10" t="s">
        <v>34</v>
      </c>
      <c r="R931" s="10" t="s">
        <v>45</v>
      </c>
      <c r="S931" s="10" t="s">
        <v>1447</v>
      </c>
      <c r="T931" s="25">
        <v>95207</v>
      </c>
      <c r="U931" s="11">
        <v>42162</v>
      </c>
      <c r="V931" s="25">
        <f>YEAR(Table1[[#This Row],[Order Date]])</f>
        <v>2015</v>
      </c>
      <c r="W931" s="25">
        <f>MONTH(Table1[[#This Row],[Order Date]])</f>
        <v>6</v>
      </c>
      <c r="X931" s="25">
        <f>DAY(Table1[[#This Row],[Order Date]])</f>
        <v>7</v>
      </c>
      <c r="Y931" s="11">
        <v>42163</v>
      </c>
      <c r="Z931" s="25">
        <f>DATEDIF(Table1[[#This Row],[Order Date]],Table1[[#This Row],[Ship Date]],"D")</f>
        <v>1</v>
      </c>
      <c r="AA931" s="25">
        <v>-21.231999999999999</v>
      </c>
      <c r="AB931" s="10">
        <v>1</v>
      </c>
      <c r="AC931" s="12">
        <v>46.94</v>
      </c>
      <c r="AD931" s="10" t="str">
        <f>IF(Table1[[#This Row],[Profit]]&gt;0,"Profit","loss")</f>
        <v>loss</v>
      </c>
      <c r="AE931" s="10" t="str">
        <f>_xlfn.CONCAT(Table1[[#This Row],[Customer Name]]," ",Table1[[#This Row],[Product Name]]," ",Table1[[#This Row],[Country]])</f>
        <v>Earl Buck Acco Smartsocket® Color-Coded Six-Outlet AC Adapter Model Surge Protectors United States</v>
      </c>
      <c r="AF931" s="10" t="str">
        <f>LEFT(Table1[[#This Row],[Product Name]],4)</f>
        <v>Acco</v>
      </c>
    </row>
    <row r="932" spans="1:32" ht="12.75" customHeight="1" x14ac:dyDescent="0.2">
      <c r="A932" s="18">
        <v>19932</v>
      </c>
      <c r="B932" s="25">
        <v>88213</v>
      </c>
      <c r="C932" s="10" t="s">
        <v>106</v>
      </c>
      <c r="D932" s="36">
        <v>0.05</v>
      </c>
      <c r="E932" s="28">
        <v>2.89</v>
      </c>
      <c r="F932" s="32">
        <v>0.5</v>
      </c>
      <c r="G932" s="25">
        <v>1380</v>
      </c>
      <c r="H932" s="10" t="s">
        <v>1448</v>
      </c>
      <c r="I932" s="10" t="s">
        <v>49</v>
      </c>
      <c r="J932" s="10" t="s">
        <v>40</v>
      </c>
      <c r="K932" s="10" t="s">
        <v>29</v>
      </c>
      <c r="L932" s="10" t="s">
        <v>134</v>
      </c>
      <c r="M932" s="10" t="s">
        <v>59</v>
      </c>
      <c r="N932" s="9" t="s">
        <v>789</v>
      </c>
      <c r="O932" s="22">
        <v>0.38</v>
      </c>
      <c r="P932" s="10" t="s">
        <v>33</v>
      </c>
      <c r="Q932" s="10" t="s">
        <v>53</v>
      </c>
      <c r="R932" s="10" t="s">
        <v>197</v>
      </c>
      <c r="S932" s="10" t="s">
        <v>1449</v>
      </c>
      <c r="T932" s="25">
        <v>3801</v>
      </c>
      <c r="U932" s="11">
        <v>42182</v>
      </c>
      <c r="V932" s="25">
        <f>YEAR(Table1[[#This Row],[Order Date]])</f>
        <v>2015</v>
      </c>
      <c r="W932" s="25">
        <f>MONTH(Table1[[#This Row],[Order Date]])</f>
        <v>6</v>
      </c>
      <c r="X932" s="25">
        <f>DAY(Table1[[#This Row],[Order Date]])</f>
        <v>27</v>
      </c>
      <c r="Y932" s="11">
        <v>42188</v>
      </c>
      <c r="Z932" s="25">
        <f>DATEDIF(Table1[[#This Row],[Order Date]],Table1[[#This Row],[Ship Date]],"D")</f>
        <v>6</v>
      </c>
      <c r="AA932" s="25">
        <v>18.0642</v>
      </c>
      <c r="AB932" s="10">
        <v>9</v>
      </c>
      <c r="AC932" s="12">
        <v>26.18</v>
      </c>
      <c r="AD932" s="10" t="str">
        <f>IF(Table1[[#This Row],[Profit]]&gt;0,"Profit","loss")</f>
        <v>Profit</v>
      </c>
      <c r="AE932" s="10" t="str">
        <f>_xlfn.CONCAT(Table1[[#This Row],[Customer Name]]," ",Table1[[#This Row],[Product Name]]," ",Table1[[#This Row],[Country]])</f>
        <v>Jeanne Walker Avery 498 United States</v>
      </c>
      <c r="AF932" s="10" t="str">
        <f>LEFT(Table1[[#This Row],[Product Name]],4)</f>
        <v>Aver</v>
      </c>
    </row>
    <row r="933" spans="1:32" ht="12.75" customHeight="1" x14ac:dyDescent="0.2">
      <c r="A933" s="18">
        <v>22970</v>
      </c>
      <c r="B933" s="25">
        <v>88219</v>
      </c>
      <c r="C933" s="10" t="s">
        <v>47</v>
      </c>
      <c r="D933" s="36">
        <v>0.04</v>
      </c>
      <c r="E933" s="28">
        <v>4.28</v>
      </c>
      <c r="F933" s="32">
        <v>5.68</v>
      </c>
      <c r="G933" s="25">
        <v>2046</v>
      </c>
      <c r="H933" s="10" t="s">
        <v>1964</v>
      </c>
      <c r="I933" s="10" t="s">
        <v>49</v>
      </c>
      <c r="J933" s="10" t="s">
        <v>28</v>
      </c>
      <c r="K933" s="10" t="s">
        <v>29</v>
      </c>
      <c r="L933" s="10" t="s">
        <v>93</v>
      </c>
      <c r="M933" s="10" t="s">
        <v>59</v>
      </c>
      <c r="N933" s="9" t="s">
        <v>1965</v>
      </c>
      <c r="O933" s="22">
        <v>0.4</v>
      </c>
      <c r="P933" s="10" t="s">
        <v>33</v>
      </c>
      <c r="Q933" s="10" t="s">
        <v>61</v>
      </c>
      <c r="R933" s="10" t="s">
        <v>183</v>
      </c>
      <c r="S933" s="10" t="s">
        <v>1966</v>
      </c>
      <c r="T933" s="25">
        <v>67901</v>
      </c>
      <c r="U933" s="11">
        <v>42167</v>
      </c>
      <c r="V933" s="25">
        <f>YEAR(Table1[[#This Row],[Order Date]])</f>
        <v>2015</v>
      </c>
      <c r="W933" s="25">
        <f>MONTH(Table1[[#This Row],[Order Date]])</f>
        <v>6</v>
      </c>
      <c r="X933" s="25">
        <f>DAY(Table1[[#This Row],[Order Date]])</f>
        <v>12</v>
      </c>
      <c r="Y933" s="11">
        <v>42169</v>
      </c>
      <c r="Z933" s="25">
        <f>DATEDIF(Table1[[#This Row],[Order Date]],Table1[[#This Row],[Ship Date]],"D")</f>
        <v>2</v>
      </c>
      <c r="AA933" s="25">
        <v>-27.375</v>
      </c>
      <c r="AB933" s="10">
        <v>7</v>
      </c>
      <c r="AC933" s="12">
        <v>31.54</v>
      </c>
      <c r="AD933" s="10" t="str">
        <f>IF(Table1[[#This Row],[Profit]]&gt;0,"Profit","loss")</f>
        <v>loss</v>
      </c>
      <c r="AE933" s="10" t="str">
        <f>_xlfn.CONCAT(Table1[[#This Row],[Customer Name]]," ",Table1[[#This Row],[Product Name]]," ",Table1[[#This Row],[Country]])</f>
        <v>Eileen Schwartz Xerox 199 United States</v>
      </c>
      <c r="AF933" s="10" t="str">
        <f>LEFT(Table1[[#This Row],[Product Name]],4)</f>
        <v>Xero</v>
      </c>
    </row>
    <row r="934" spans="1:32" ht="12.75" customHeight="1" x14ac:dyDescent="0.2">
      <c r="A934" s="18">
        <v>22971</v>
      </c>
      <c r="B934" s="25">
        <v>88219</v>
      </c>
      <c r="C934" s="10" t="s">
        <v>47</v>
      </c>
      <c r="D934" s="36">
        <v>0.06</v>
      </c>
      <c r="E934" s="28">
        <v>376.13</v>
      </c>
      <c r="F934" s="32">
        <v>85.63</v>
      </c>
      <c r="G934" s="25">
        <v>2046</v>
      </c>
      <c r="H934" s="10" t="s">
        <v>1964</v>
      </c>
      <c r="I934" s="10" t="s">
        <v>39</v>
      </c>
      <c r="J934" s="10" t="s">
        <v>28</v>
      </c>
      <c r="K934" s="10" t="s">
        <v>41</v>
      </c>
      <c r="L934" s="10" t="s">
        <v>152</v>
      </c>
      <c r="M934" s="10" t="s">
        <v>121</v>
      </c>
      <c r="N934" s="9" t="s">
        <v>1967</v>
      </c>
      <c r="O934" s="22">
        <v>0.74</v>
      </c>
      <c r="P934" s="10" t="s">
        <v>33</v>
      </c>
      <c r="Q934" s="10" t="s">
        <v>61</v>
      </c>
      <c r="R934" s="10" t="s">
        <v>183</v>
      </c>
      <c r="S934" s="10" t="s">
        <v>1966</v>
      </c>
      <c r="T934" s="25">
        <v>67901</v>
      </c>
      <c r="U934" s="11">
        <v>42167</v>
      </c>
      <c r="V934" s="25">
        <f>YEAR(Table1[[#This Row],[Order Date]])</f>
        <v>2015</v>
      </c>
      <c r="W934" s="25">
        <f>MONTH(Table1[[#This Row],[Order Date]])</f>
        <v>6</v>
      </c>
      <c r="X934" s="25">
        <f>DAY(Table1[[#This Row],[Order Date]])</f>
        <v>12</v>
      </c>
      <c r="Y934" s="11">
        <v>42169</v>
      </c>
      <c r="Z934" s="25">
        <f>DATEDIF(Table1[[#This Row],[Order Date]],Table1[[#This Row],[Ship Date]],"D")</f>
        <v>2</v>
      </c>
      <c r="AA934" s="25">
        <v>-435.75749999999999</v>
      </c>
      <c r="AB934" s="10">
        <v>13</v>
      </c>
      <c r="AC934" s="12">
        <v>4634.6899999999996</v>
      </c>
      <c r="AD934" s="10" t="str">
        <f>IF(Table1[[#This Row],[Profit]]&gt;0,"Profit","loss")</f>
        <v>loss</v>
      </c>
      <c r="AE934" s="10" t="str">
        <f>_xlfn.CONCAT(Table1[[#This Row],[Customer Name]]," ",Table1[[#This Row],[Product Name]]," ",Table1[[#This Row],[Country]])</f>
        <v>Eileen Schwartz Bretford Rectangular Conference Table Tops United States</v>
      </c>
      <c r="AF934" s="10" t="str">
        <f>LEFT(Table1[[#This Row],[Product Name]],4)</f>
        <v>Bret</v>
      </c>
    </row>
    <row r="935" spans="1:32" ht="12.75" customHeight="1" x14ac:dyDescent="0.2">
      <c r="A935" s="18">
        <v>22972</v>
      </c>
      <c r="B935" s="25">
        <v>88219</v>
      </c>
      <c r="C935" s="10" t="s">
        <v>47</v>
      </c>
      <c r="D935" s="36">
        <v>0.06</v>
      </c>
      <c r="E935" s="28">
        <v>424.21</v>
      </c>
      <c r="F935" s="32">
        <v>110.2</v>
      </c>
      <c r="G935" s="25">
        <v>2046</v>
      </c>
      <c r="H935" s="10" t="s">
        <v>1964</v>
      </c>
      <c r="I935" s="10" t="s">
        <v>39</v>
      </c>
      <c r="J935" s="10" t="s">
        <v>28</v>
      </c>
      <c r="K935" s="10" t="s">
        <v>41</v>
      </c>
      <c r="L935" s="10" t="s">
        <v>152</v>
      </c>
      <c r="M935" s="10" t="s">
        <v>121</v>
      </c>
      <c r="N935" s="9" t="s">
        <v>1900</v>
      </c>
      <c r="O935" s="22">
        <v>0.67</v>
      </c>
      <c r="P935" s="10" t="s">
        <v>33</v>
      </c>
      <c r="Q935" s="10" t="s">
        <v>61</v>
      </c>
      <c r="R935" s="10" t="s">
        <v>183</v>
      </c>
      <c r="S935" s="10" t="s">
        <v>1966</v>
      </c>
      <c r="T935" s="25">
        <v>67901</v>
      </c>
      <c r="U935" s="11">
        <v>42167</v>
      </c>
      <c r="V935" s="25">
        <f>YEAR(Table1[[#This Row],[Order Date]])</f>
        <v>2015</v>
      </c>
      <c r="W935" s="25">
        <f>MONTH(Table1[[#This Row],[Order Date]])</f>
        <v>6</v>
      </c>
      <c r="X935" s="25">
        <f>DAY(Table1[[#This Row],[Order Date]])</f>
        <v>12</v>
      </c>
      <c r="Y935" s="11">
        <v>42168</v>
      </c>
      <c r="Z935" s="25">
        <f>DATEDIF(Table1[[#This Row],[Order Date]],Table1[[#This Row],[Ship Date]],"D")</f>
        <v>1</v>
      </c>
      <c r="AA935" s="25">
        <v>682.53</v>
      </c>
      <c r="AB935" s="10">
        <v>17</v>
      </c>
      <c r="AC935" s="12">
        <v>7304.03</v>
      </c>
      <c r="AD935" s="10" t="str">
        <f>IF(Table1[[#This Row],[Profit]]&gt;0,"Profit","loss")</f>
        <v>Profit</v>
      </c>
      <c r="AE935" s="10" t="str">
        <f>_xlfn.CONCAT(Table1[[#This Row],[Customer Name]]," ",Table1[[#This Row],[Product Name]]," ",Table1[[#This Row],[Country]])</f>
        <v>Eileen Schwartz Bush Advantage Collection® Racetrack Conference Table United States</v>
      </c>
      <c r="AF935" s="10" t="str">
        <f>LEFT(Table1[[#This Row],[Product Name]],4)</f>
        <v>Bush</v>
      </c>
    </row>
    <row r="936" spans="1:32" ht="12.75" customHeight="1" x14ac:dyDescent="0.2">
      <c r="A936" s="18">
        <v>22973</v>
      </c>
      <c r="B936" s="25">
        <v>88219</v>
      </c>
      <c r="C936" s="10" t="s">
        <v>47</v>
      </c>
      <c r="D936" s="36">
        <v>0.06</v>
      </c>
      <c r="E936" s="28">
        <v>195.99</v>
      </c>
      <c r="F936" s="32">
        <v>8.99</v>
      </c>
      <c r="G936" s="25">
        <v>2046</v>
      </c>
      <c r="H936" s="10" t="s">
        <v>1964</v>
      </c>
      <c r="I936" s="10" t="s">
        <v>49</v>
      </c>
      <c r="J936" s="10" t="s">
        <v>28</v>
      </c>
      <c r="K936" s="10" t="s">
        <v>77</v>
      </c>
      <c r="L936" s="10" t="s">
        <v>78</v>
      </c>
      <c r="M936" s="10" t="s">
        <v>59</v>
      </c>
      <c r="N936" s="9" t="s">
        <v>734</v>
      </c>
      <c r="O936" s="22">
        <v>0.6</v>
      </c>
      <c r="P936" s="10" t="s">
        <v>33</v>
      </c>
      <c r="Q936" s="10" t="s">
        <v>61</v>
      </c>
      <c r="R936" s="10" t="s">
        <v>183</v>
      </c>
      <c r="S936" s="10" t="s">
        <v>1966</v>
      </c>
      <c r="T936" s="25">
        <v>67901</v>
      </c>
      <c r="U936" s="11">
        <v>42167</v>
      </c>
      <c r="V936" s="25">
        <f>YEAR(Table1[[#This Row],[Order Date]])</f>
        <v>2015</v>
      </c>
      <c r="W936" s="25">
        <f>MONTH(Table1[[#This Row],[Order Date]])</f>
        <v>6</v>
      </c>
      <c r="X936" s="25">
        <f>DAY(Table1[[#This Row],[Order Date]])</f>
        <v>12</v>
      </c>
      <c r="Y936" s="11">
        <v>42169</v>
      </c>
      <c r="Z936" s="25">
        <f>DATEDIF(Table1[[#This Row],[Order Date]],Table1[[#This Row],[Ship Date]],"D")</f>
        <v>2</v>
      </c>
      <c r="AA936" s="25">
        <v>-277.22200000000004</v>
      </c>
      <c r="AB936" s="10">
        <v>4</v>
      </c>
      <c r="AC936" s="12">
        <v>632.65</v>
      </c>
      <c r="AD936" s="10" t="str">
        <f>IF(Table1[[#This Row],[Profit]]&gt;0,"Profit","loss")</f>
        <v>loss</v>
      </c>
      <c r="AE936" s="10" t="str">
        <f>_xlfn.CONCAT(Table1[[#This Row],[Customer Name]]," ",Table1[[#This Row],[Product Name]]," ",Table1[[#This Row],[Country]])</f>
        <v>Eileen Schwartz T28 WORLD United States</v>
      </c>
      <c r="AF936" s="10" t="str">
        <f>LEFT(Table1[[#This Row],[Product Name]],4)</f>
        <v xml:space="preserve">T28 </v>
      </c>
    </row>
    <row r="937" spans="1:32" ht="12.75" customHeight="1" x14ac:dyDescent="0.2">
      <c r="A937" s="18">
        <v>18497</v>
      </c>
      <c r="B937" s="25">
        <v>88220</v>
      </c>
      <c r="C937" s="10" t="s">
        <v>25</v>
      </c>
      <c r="D937" s="36">
        <v>0.03</v>
      </c>
      <c r="E937" s="28">
        <v>15.28</v>
      </c>
      <c r="F937" s="32">
        <v>1.99</v>
      </c>
      <c r="G937" s="25">
        <v>2049</v>
      </c>
      <c r="H937" s="10" t="s">
        <v>1968</v>
      </c>
      <c r="I937" s="10" t="s">
        <v>49</v>
      </c>
      <c r="J937" s="10" t="s">
        <v>28</v>
      </c>
      <c r="K937" s="10" t="s">
        <v>77</v>
      </c>
      <c r="L937" s="10" t="s">
        <v>180</v>
      </c>
      <c r="M937" s="10" t="s">
        <v>51</v>
      </c>
      <c r="N937" s="9" t="s">
        <v>333</v>
      </c>
      <c r="O937" s="22">
        <v>0.42</v>
      </c>
      <c r="P937" s="10" t="s">
        <v>33</v>
      </c>
      <c r="Q937" s="10" t="s">
        <v>136</v>
      </c>
      <c r="R937" s="10" t="s">
        <v>137</v>
      </c>
      <c r="S937" s="10" t="s">
        <v>1969</v>
      </c>
      <c r="T937" s="25">
        <v>22801</v>
      </c>
      <c r="U937" s="11">
        <v>42176</v>
      </c>
      <c r="V937" s="25">
        <f>YEAR(Table1[[#This Row],[Order Date]])</f>
        <v>2015</v>
      </c>
      <c r="W937" s="25">
        <f>MONTH(Table1[[#This Row],[Order Date]])</f>
        <v>6</v>
      </c>
      <c r="X937" s="25">
        <f>DAY(Table1[[#This Row],[Order Date]])</f>
        <v>21</v>
      </c>
      <c r="Y937" s="11">
        <v>42178</v>
      </c>
      <c r="Z937" s="25">
        <f>DATEDIF(Table1[[#This Row],[Order Date]],Table1[[#This Row],[Ship Date]],"D")</f>
        <v>2</v>
      </c>
      <c r="AA937" s="25">
        <v>-266.68600000000004</v>
      </c>
      <c r="AB937" s="10">
        <v>19</v>
      </c>
      <c r="AC937" s="12">
        <v>290.98</v>
      </c>
      <c r="AD937" s="10" t="str">
        <f>IF(Table1[[#This Row],[Profit]]&gt;0,"Profit","loss")</f>
        <v>loss</v>
      </c>
      <c r="AE937" s="10" t="str">
        <f>_xlfn.CONCAT(Table1[[#This Row],[Customer Name]]," ",Table1[[#This Row],[Product Name]]," ",Table1[[#This Row],[Country]])</f>
        <v>Kenneth Pollock Memorex 4.7GB DVD+R, 3/Pack United States</v>
      </c>
      <c r="AF937" s="10" t="str">
        <f>LEFT(Table1[[#This Row],[Product Name]],4)</f>
        <v>Memo</v>
      </c>
    </row>
    <row r="938" spans="1:32" ht="12.75" customHeight="1" x14ac:dyDescent="0.2">
      <c r="A938" s="18">
        <v>18498</v>
      </c>
      <c r="B938" s="25">
        <v>88220</v>
      </c>
      <c r="C938" s="10" t="s">
        <v>25</v>
      </c>
      <c r="D938" s="36">
        <v>0.09</v>
      </c>
      <c r="E938" s="28">
        <v>1.76</v>
      </c>
      <c r="F938" s="32">
        <v>0.7</v>
      </c>
      <c r="G938" s="25">
        <v>2049</v>
      </c>
      <c r="H938" s="10" t="s">
        <v>1968</v>
      </c>
      <c r="I938" s="10" t="s">
        <v>49</v>
      </c>
      <c r="J938" s="10" t="s">
        <v>28</v>
      </c>
      <c r="K938" s="10" t="s">
        <v>29</v>
      </c>
      <c r="L938" s="10" t="s">
        <v>30</v>
      </c>
      <c r="M938" s="10" t="s">
        <v>31</v>
      </c>
      <c r="N938" s="9" t="s">
        <v>1970</v>
      </c>
      <c r="O938" s="22">
        <v>0.56000000000000005</v>
      </c>
      <c r="P938" s="10" t="s">
        <v>33</v>
      </c>
      <c r="Q938" s="10" t="s">
        <v>136</v>
      </c>
      <c r="R938" s="10" t="s">
        <v>137</v>
      </c>
      <c r="S938" s="10" t="s">
        <v>1969</v>
      </c>
      <c r="T938" s="25">
        <v>22801</v>
      </c>
      <c r="U938" s="11">
        <v>42176</v>
      </c>
      <c r="V938" s="25">
        <f>YEAR(Table1[[#This Row],[Order Date]])</f>
        <v>2015</v>
      </c>
      <c r="W938" s="25">
        <f>MONTH(Table1[[#This Row],[Order Date]])</f>
        <v>6</v>
      </c>
      <c r="X938" s="25">
        <f>DAY(Table1[[#This Row],[Order Date]])</f>
        <v>21</v>
      </c>
      <c r="Y938" s="11">
        <v>42179</v>
      </c>
      <c r="Z938" s="25">
        <f>DATEDIF(Table1[[#This Row],[Order Date]],Table1[[#This Row],[Ship Date]],"D")</f>
        <v>3</v>
      </c>
      <c r="AA938" s="25">
        <v>-12.277999999999999</v>
      </c>
      <c r="AB938" s="10">
        <v>13</v>
      </c>
      <c r="AC938" s="12">
        <v>21.77</v>
      </c>
      <c r="AD938" s="10" t="str">
        <f>IF(Table1[[#This Row],[Profit]]&gt;0,"Profit","loss")</f>
        <v>loss</v>
      </c>
      <c r="AE938" s="10" t="str">
        <f>_xlfn.CONCAT(Table1[[#This Row],[Customer Name]]," ",Table1[[#This Row],[Product Name]]," ",Table1[[#This Row],[Country]])</f>
        <v>Kenneth Pollock Newell 326 United States</v>
      </c>
      <c r="AF938" s="10" t="str">
        <f>LEFT(Table1[[#This Row],[Product Name]],4)</f>
        <v>Newe</v>
      </c>
    </row>
    <row r="939" spans="1:32" ht="12.75" customHeight="1" x14ac:dyDescent="0.2">
      <c r="A939" s="18">
        <v>18499</v>
      </c>
      <c r="B939" s="25">
        <v>88232</v>
      </c>
      <c r="C939" s="10" t="s">
        <v>37</v>
      </c>
      <c r="D939" s="36">
        <v>0.1</v>
      </c>
      <c r="E939" s="28">
        <v>110.99</v>
      </c>
      <c r="F939" s="32">
        <v>8.99</v>
      </c>
      <c r="G939" s="25">
        <v>1351</v>
      </c>
      <c r="H939" s="10" t="s">
        <v>1414</v>
      </c>
      <c r="I939" s="10" t="s">
        <v>27</v>
      </c>
      <c r="J939" s="10" t="s">
        <v>40</v>
      </c>
      <c r="K939" s="10" t="s">
        <v>77</v>
      </c>
      <c r="L939" s="10" t="s">
        <v>78</v>
      </c>
      <c r="M939" s="10" t="s">
        <v>59</v>
      </c>
      <c r="N939" s="9" t="s">
        <v>1415</v>
      </c>
      <c r="O939" s="22">
        <v>0.56999999999999995</v>
      </c>
      <c r="P939" s="10" t="s">
        <v>33</v>
      </c>
      <c r="Q939" s="10" t="s">
        <v>136</v>
      </c>
      <c r="R939" s="10" t="s">
        <v>362</v>
      </c>
      <c r="S939" s="10" t="s">
        <v>1416</v>
      </c>
      <c r="T939" s="25">
        <v>33063</v>
      </c>
      <c r="U939" s="11">
        <v>42031</v>
      </c>
      <c r="V939" s="25">
        <f>YEAR(Table1[[#This Row],[Order Date]])</f>
        <v>2015</v>
      </c>
      <c r="W939" s="25">
        <f>MONTH(Table1[[#This Row],[Order Date]])</f>
        <v>1</v>
      </c>
      <c r="X939" s="25">
        <f>DAY(Table1[[#This Row],[Order Date]])</f>
        <v>27</v>
      </c>
      <c r="Y939" s="11">
        <v>42033</v>
      </c>
      <c r="Z939" s="25">
        <f>DATEDIF(Table1[[#This Row],[Order Date]],Table1[[#This Row],[Ship Date]],"D")</f>
        <v>2</v>
      </c>
      <c r="AA939" s="25">
        <v>3285.48</v>
      </c>
      <c r="AB939" s="10">
        <v>7</v>
      </c>
      <c r="AC939" s="12">
        <v>627.78</v>
      </c>
      <c r="AD939" s="10" t="str">
        <f>IF(Table1[[#This Row],[Profit]]&gt;0,"Profit","loss")</f>
        <v>Profit</v>
      </c>
      <c r="AE939" s="10" t="str">
        <f>_xlfn.CONCAT(Table1[[#This Row],[Customer Name]]," ",Table1[[#This Row],[Product Name]]," ",Table1[[#This Row],[Country]])</f>
        <v>Janet McCullough LX 677 United States</v>
      </c>
      <c r="AF939" s="10" t="str">
        <f>LEFT(Table1[[#This Row],[Product Name]],4)</f>
        <v>LX 6</v>
      </c>
    </row>
    <row r="940" spans="1:32" ht="12.75" customHeight="1" x14ac:dyDescent="0.2">
      <c r="A940" s="18">
        <v>22414</v>
      </c>
      <c r="B940" s="25">
        <v>88233</v>
      </c>
      <c r="C940" s="10" t="s">
        <v>25</v>
      </c>
      <c r="D940" s="36">
        <v>0</v>
      </c>
      <c r="E940" s="28">
        <v>12.2</v>
      </c>
      <c r="F940" s="32">
        <v>6.02</v>
      </c>
      <c r="G940" s="25">
        <v>1350</v>
      </c>
      <c r="H940" s="10" t="s">
        <v>1411</v>
      </c>
      <c r="I940" s="10" t="s">
        <v>27</v>
      </c>
      <c r="J940" s="10" t="s">
        <v>40</v>
      </c>
      <c r="K940" s="10" t="s">
        <v>41</v>
      </c>
      <c r="L940" s="10" t="s">
        <v>50</v>
      </c>
      <c r="M940" s="10" t="s">
        <v>51</v>
      </c>
      <c r="N940" s="9" t="s">
        <v>1412</v>
      </c>
      <c r="O940" s="22">
        <v>0.43</v>
      </c>
      <c r="P940" s="10" t="s">
        <v>33</v>
      </c>
      <c r="Q940" s="10" t="s">
        <v>136</v>
      </c>
      <c r="R940" s="10" t="s">
        <v>362</v>
      </c>
      <c r="S940" s="10" t="s">
        <v>1413</v>
      </c>
      <c r="T940" s="25">
        <v>33055</v>
      </c>
      <c r="U940" s="11">
        <v>42111</v>
      </c>
      <c r="V940" s="25">
        <f>YEAR(Table1[[#This Row],[Order Date]])</f>
        <v>2015</v>
      </c>
      <c r="W940" s="25">
        <f>MONTH(Table1[[#This Row],[Order Date]])</f>
        <v>4</v>
      </c>
      <c r="X940" s="25">
        <f>DAY(Table1[[#This Row],[Order Date]])</f>
        <v>17</v>
      </c>
      <c r="Y940" s="11">
        <v>42112</v>
      </c>
      <c r="Z940" s="25">
        <f>DATEDIF(Table1[[#This Row],[Order Date]],Table1[[#This Row],[Ship Date]],"D")</f>
        <v>1</v>
      </c>
      <c r="AA940" s="25">
        <v>-172.298</v>
      </c>
      <c r="AB940" s="10">
        <v>4</v>
      </c>
      <c r="AC940" s="12">
        <v>56.24</v>
      </c>
      <c r="AD940" s="10" t="str">
        <f>IF(Table1[[#This Row],[Profit]]&gt;0,"Profit","loss")</f>
        <v>loss</v>
      </c>
      <c r="AE940" s="10" t="str">
        <f>_xlfn.CONCAT(Table1[[#This Row],[Customer Name]]," ",Table1[[#This Row],[Product Name]]," ",Table1[[#This Row],[Country]])</f>
        <v>Jackie Burke Advantus Panel Wall Certificate Holder - 8.5x11 United States</v>
      </c>
      <c r="AF940" s="10" t="str">
        <f>LEFT(Table1[[#This Row],[Product Name]],4)</f>
        <v>Adva</v>
      </c>
    </row>
    <row r="941" spans="1:32" ht="12.75" customHeight="1" x14ac:dyDescent="0.2">
      <c r="A941" s="18">
        <v>24232</v>
      </c>
      <c r="B941" s="25">
        <v>88234</v>
      </c>
      <c r="C941" s="10" t="s">
        <v>25</v>
      </c>
      <c r="D941" s="36">
        <v>0.05</v>
      </c>
      <c r="E941" s="28">
        <v>17.670000000000002</v>
      </c>
      <c r="F941" s="32">
        <v>8.99</v>
      </c>
      <c r="G941" s="25">
        <v>1352</v>
      </c>
      <c r="H941" s="10" t="s">
        <v>1417</v>
      </c>
      <c r="I941" s="10" t="s">
        <v>49</v>
      </c>
      <c r="J941" s="10" t="s">
        <v>40</v>
      </c>
      <c r="K941" s="10" t="s">
        <v>41</v>
      </c>
      <c r="L941" s="10" t="s">
        <v>50</v>
      </c>
      <c r="M941" s="10" t="s">
        <v>51</v>
      </c>
      <c r="N941" s="9" t="s">
        <v>807</v>
      </c>
      <c r="O941" s="22">
        <v>0.47</v>
      </c>
      <c r="P941" s="10" t="s">
        <v>33</v>
      </c>
      <c r="Q941" s="10" t="s">
        <v>53</v>
      </c>
      <c r="R941" s="10" t="s">
        <v>415</v>
      </c>
      <c r="S941" s="10" t="s">
        <v>1418</v>
      </c>
      <c r="T941" s="25">
        <v>20746</v>
      </c>
      <c r="U941" s="11">
        <v>42124</v>
      </c>
      <c r="V941" s="25">
        <f>YEAR(Table1[[#This Row],[Order Date]])</f>
        <v>2015</v>
      </c>
      <c r="W941" s="25">
        <f>MONTH(Table1[[#This Row],[Order Date]])</f>
        <v>4</v>
      </c>
      <c r="X941" s="25">
        <f>DAY(Table1[[#This Row],[Order Date]])</f>
        <v>30</v>
      </c>
      <c r="Y941" s="11">
        <v>42125</v>
      </c>
      <c r="Z941" s="25">
        <f>DATEDIF(Table1[[#This Row],[Order Date]],Table1[[#This Row],[Ship Date]],"D")</f>
        <v>1</v>
      </c>
      <c r="AA941" s="25">
        <v>46.036799999999999</v>
      </c>
      <c r="AB941" s="10">
        <v>16</v>
      </c>
      <c r="AC941" s="12">
        <v>283.44</v>
      </c>
      <c r="AD941" s="10" t="str">
        <f>IF(Table1[[#This Row],[Profit]]&gt;0,"Profit","loss")</f>
        <v>Profit</v>
      </c>
      <c r="AE941" s="10" t="str">
        <f>_xlfn.CONCAT(Table1[[#This Row],[Customer Name]]," ",Table1[[#This Row],[Product Name]]," ",Table1[[#This Row],[Country]])</f>
        <v>Vivian Clarke Executive Impressions 12" Wall Clock United States</v>
      </c>
      <c r="AF941" s="10" t="str">
        <f>LEFT(Table1[[#This Row],[Product Name]],4)</f>
        <v>Exec</v>
      </c>
    </row>
    <row r="942" spans="1:32" ht="12.75" customHeight="1" x14ac:dyDescent="0.2">
      <c r="A942" s="18">
        <v>23816</v>
      </c>
      <c r="B942" s="25">
        <v>88239</v>
      </c>
      <c r="C942" s="10" t="s">
        <v>56</v>
      </c>
      <c r="D942" s="36">
        <v>7.0000000000000007E-2</v>
      </c>
      <c r="E942" s="28">
        <v>300.97000000000003</v>
      </c>
      <c r="F942" s="32">
        <v>7.18</v>
      </c>
      <c r="G942" s="25">
        <v>3077</v>
      </c>
      <c r="H942" s="10" t="s">
        <v>2774</v>
      </c>
      <c r="I942" s="10" t="s">
        <v>49</v>
      </c>
      <c r="J942" s="10" t="s">
        <v>58</v>
      </c>
      <c r="K942" s="10" t="s">
        <v>77</v>
      </c>
      <c r="L942" s="10" t="s">
        <v>180</v>
      </c>
      <c r="M942" s="10" t="s">
        <v>59</v>
      </c>
      <c r="N942" s="9" t="s">
        <v>1089</v>
      </c>
      <c r="O942" s="22">
        <v>0.48</v>
      </c>
      <c r="P942" s="10" t="s">
        <v>33</v>
      </c>
      <c r="Q942" s="10" t="s">
        <v>53</v>
      </c>
      <c r="R942" s="10" t="s">
        <v>154</v>
      </c>
      <c r="S942" s="10" t="s">
        <v>2775</v>
      </c>
      <c r="T942" s="25">
        <v>44136</v>
      </c>
      <c r="U942" s="11">
        <v>42131</v>
      </c>
      <c r="V942" s="25">
        <f>YEAR(Table1[[#This Row],[Order Date]])</f>
        <v>2015</v>
      </c>
      <c r="W942" s="25">
        <f>MONTH(Table1[[#This Row],[Order Date]])</f>
        <v>5</v>
      </c>
      <c r="X942" s="25">
        <f>DAY(Table1[[#This Row],[Order Date]])</f>
        <v>7</v>
      </c>
      <c r="Y942" s="11">
        <v>42133</v>
      </c>
      <c r="Z942" s="25">
        <f>DATEDIF(Table1[[#This Row],[Order Date]],Table1[[#This Row],[Ship Date]],"D")</f>
        <v>2</v>
      </c>
      <c r="AA942" s="25">
        <v>-807.59</v>
      </c>
      <c r="AB942" s="10">
        <v>2</v>
      </c>
      <c r="AC942" s="12">
        <v>582.20000000000005</v>
      </c>
      <c r="AD942" s="10" t="str">
        <f>IF(Table1[[#This Row],[Profit]]&gt;0,"Profit","loss")</f>
        <v>loss</v>
      </c>
      <c r="AE942" s="10" t="str">
        <f>_xlfn.CONCAT(Table1[[#This Row],[Customer Name]]," ",Table1[[#This Row],[Product Name]]," ",Table1[[#This Row],[Country]])</f>
        <v>Lynne Reid Gyration Ultra Professional Cordless Optical Suite United States</v>
      </c>
      <c r="AF942" s="10" t="str">
        <f>LEFT(Table1[[#This Row],[Product Name]],4)</f>
        <v>Gyra</v>
      </c>
    </row>
    <row r="943" spans="1:32" ht="12.75" customHeight="1" x14ac:dyDescent="0.2">
      <c r="A943" s="18">
        <v>25489</v>
      </c>
      <c r="B943" s="25">
        <v>88240</v>
      </c>
      <c r="C943" s="10" t="s">
        <v>37</v>
      </c>
      <c r="D943" s="36">
        <v>0.04</v>
      </c>
      <c r="E943" s="28">
        <v>35.44</v>
      </c>
      <c r="F943" s="32">
        <v>5.09</v>
      </c>
      <c r="G943" s="25">
        <v>3078</v>
      </c>
      <c r="H943" s="10" t="s">
        <v>2776</v>
      </c>
      <c r="I943" s="10" t="s">
        <v>49</v>
      </c>
      <c r="J943" s="10" t="s">
        <v>58</v>
      </c>
      <c r="K943" s="10" t="s">
        <v>29</v>
      </c>
      <c r="L943" s="10" t="s">
        <v>93</v>
      </c>
      <c r="M943" s="10" t="s">
        <v>59</v>
      </c>
      <c r="N943" s="9" t="s">
        <v>2777</v>
      </c>
      <c r="O943" s="22">
        <v>0.38</v>
      </c>
      <c r="P943" s="10" t="s">
        <v>33</v>
      </c>
      <c r="Q943" s="10" t="s">
        <v>53</v>
      </c>
      <c r="R943" s="10" t="s">
        <v>154</v>
      </c>
      <c r="S943" s="10" t="s">
        <v>2778</v>
      </c>
      <c r="T943" s="25">
        <v>43615</v>
      </c>
      <c r="U943" s="11">
        <v>42166</v>
      </c>
      <c r="V943" s="25">
        <f>YEAR(Table1[[#This Row],[Order Date]])</f>
        <v>2015</v>
      </c>
      <c r="W943" s="25">
        <f>MONTH(Table1[[#This Row],[Order Date]])</f>
        <v>6</v>
      </c>
      <c r="X943" s="25">
        <f>DAY(Table1[[#This Row],[Order Date]])</f>
        <v>11</v>
      </c>
      <c r="Y943" s="11">
        <v>42166</v>
      </c>
      <c r="Z943" s="25">
        <f>DATEDIF(Table1[[#This Row],[Order Date]],Table1[[#This Row],[Ship Date]],"D")</f>
        <v>0</v>
      </c>
      <c r="AA943" s="25">
        <v>118.6317</v>
      </c>
      <c r="AB943" s="10">
        <v>5</v>
      </c>
      <c r="AC943" s="12">
        <v>171.93</v>
      </c>
      <c r="AD943" s="10" t="str">
        <f>IF(Table1[[#This Row],[Profit]]&gt;0,"Profit","loss")</f>
        <v>Profit</v>
      </c>
      <c r="AE943" s="10" t="str">
        <f>_xlfn.CONCAT(Table1[[#This Row],[Customer Name]]," ",Table1[[#This Row],[Product Name]]," ",Table1[[#This Row],[Country]])</f>
        <v>Kate McKenna Xerox 1932 United States</v>
      </c>
      <c r="AF943" s="10" t="str">
        <f>LEFT(Table1[[#This Row],[Product Name]],4)</f>
        <v>Xero</v>
      </c>
    </row>
    <row r="944" spans="1:32" ht="12.75" customHeight="1" x14ac:dyDescent="0.2">
      <c r="A944" s="18">
        <v>25490</v>
      </c>
      <c r="B944" s="25">
        <v>88240</v>
      </c>
      <c r="C944" s="10" t="s">
        <v>37</v>
      </c>
      <c r="D944" s="36">
        <v>0.08</v>
      </c>
      <c r="E944" s="28">
        <v>3.98</v>
      </c>
      <c r="F944" s="32">
        <v>0.7</v>
      </c>
      <c r="G944" s="25">
        <v>3078</v>
      </c>
      <c r="H944" s="10" t="s">
        <v>2776</v>
      </c>
      <c r="I944" s="10" t="s">
        <v>49</v>
      </c>
      <c r="J944" s="10" t="s">
        <v>58</v>
      </c>
      <c r="K944" s="10" t="s">
        <v>29</v>
      </c>
      <c r="L944" s="10" t="s">
        <v>30</v>
      </c>
      <c r="M944" s="10" t="s">
        <v>31</v>
      </c>
      <c r="N944" s="9" t="s">
        <v>2740</v>
      </c>
      <c r="O944" s="22">
        <v>0.52</v>
      </c>
      <c r="P944" s="10" t="s">
        <v>33</v>
      </c>
      <c r="Q944" s="10" t="s">
        <v>53</v>
      </c>
      <c r="R944" s="10" t="s">
        <v>154</v>
      </c>
      <c r="S944" s="10" t="s">
        <v>2778</v>
      </c>
      <c r="T944" s="25">
        <v>43615</v>
      </c>
      <c r="U944" s="11">
        <v>42166</v>
      </c>
      <c r="V944" s="25">
        <f>YEAR(Table1[[#This Row],[Order Date]])</f>
        <v>2015</v>
      </c>
      <c r="W944" s="25">
        <f>MONTH(Table1[[#This Row],[Order Date]])</f>
        <v>6</v>
      </c>
      <c r="X944" s="25">
        <f>DAY(Table1[[#This Row],[Order Date]])</f>
        <v>11</v>
      </c>
      <c r="Y944" s="11">
        <v>42169</v>
      </c>
      <c r="Z944" s="25">
        <f>DATEDIF(Table1[[#This Row],[Order Date]],Table1[[#This Row],[Ship Date]],"D")</f>
        <v>3</v>
      </c>
      <c r="AA944" s="25">
        <v>23.304000000000002</v>
      </c>
      <c r="AB944" s="10">
        <v>9</v>
      </c>
      <c r="AC944" s="12">
        <v>35.19</v>
      </c>
      <c r="AD944" s="10" t="str">
        <f>IF(Table1[[#This Row],[Profit]]&gt;0,"Profit","loss")</f>
        <v>Profit</v>
      </c>
      <c r="AE944" s="10" t="str">
        <f>_xlfn.CONCAT(Table1[[#This Row],[Customer Name]]," ",Table1[[#This Row],[Product Name]]," ",Table1[[#This Row],[Country]])</f>
        <v>Kate McKenna 4009® Highlighters by Sanford United States</v>
      </c>
      <c r="AF944" s="10" t="str">
        <f>LEFT(Table1[[#This Row],[Product Name]],4)</f>
        <v>4009</v>
      </c>
    </row>
    <row r="945" spans="1:32" ht="12.75" customHeight="1" x14ac:dyDescent="0.2">
      <c r="A945" s="18">
        <v>19739</v>
      </c>
      <c r="B945" s="25">
        <v>88241</v>
      </c>
      <c r="C945" s="10" t="s">
        <v>56</v>
      </c>
      <c r="D945" s="36">
        <v>0</v>
      </c>
      <c r="E945" s="28">
        <v>137.47999999999999</v>
      </c>
      <c r="F945" s="32">
        <v>32.18</v>
      </c>
      <c r="G945" s="25">
        <v>3076</v>
      </c>
      <c r="H945" s="10" t="s">
        <v>2771</v>
      </c>
      <c r="I945" s="10" t="s">
        <v>39</v>
      </c>
      <c r="J945" s="10" t="s">
        <v>58</v>
      </c>
      <c r="K945" s="10" t="s">
        <v>41</v>
      </c>
      <c r="L945" s="10" t="s">
        <v>191</v>
      </c>
      <c r="M945" s="10" t="s">
        <v>121</v>
      </c>
      <c r="N945" s="9" t="s">
        <v>2772</v>
      </c>
      <c r="O945" s="22">
        <v>0.78</v>
      </c>
      <c r="P945" s="10" t="s">
        <v>33</v>
      </c>
      <c r="Q945" s="10" t="s">
        <v>53</v>
      </c>
      <c r="R945" s="10" t="s">
        <v>154</v>
      </c>
      <c r="S945" s="10" t="s">
        <v>2773</v>
      </c>
      <c r="T945" s="25">
        <v>44224</v>
      </c>
      <c r="U945" s="11">
        <v>42011</v>
      </c>
      <c r="V945" s="25">
        <f>YEAR(Table1[[#This Row],[Order Date]])</f>
        <v>2015</v>
      </c>
      <c r="W945" s="25">
        <f>MONTH(Table1[[#This Row],[Order Date]])</f>
        <v>1</v>
      </c>
      <c r="X945" s="25">
        <f>DAY(Table1[[#This Row],[Order Date]])</f>
        <v>7</v>
      </c>
      <c r="Y945" s="11">
        <v>42012</v>
      </c>
      <c r="Z945" s="25">
        <f>DATEDIF(Table1[[#This Row],[Order Date]],Table1[[#This Row],[Ship Date]],"D")</f>
        <v>1</v>
      </c>
      <c r="AA945" s="25">
        <v>-203.27</v>
      </c>
      <c r="AB945" s="10">
        <v>2</v>
      </c>
      <c r="AC945" s="12">
        <v>296.75</v>
      </c>
      <c r="AD945" s="10" t="str">
        <f>IF(Table1[[#This Row],[Profit]]&gt;0,"Profit","loss")</f>
        <v>loss</v>
      </c>
      <c r="AE945" s="10" t="str">
        <f>_xlfn.CONCAT(Table1[[#This Row],[Customer Name]]," ",Table1[[#This Row],[Product Name]]," ",Table1[[#This Row],[Country]])</f>
        <v>Peter Hardy O'Sullivan Cherrywood Estates Traditional Barrister Bookcase United States</v>
      </c>
      <c r="AF945" s="10" t="str">
        <f>LEFT(Table1[[#This Row],[Product Name]],4)</f>
        <v>O'Su</v>
      </c>
    </row>
    <row r="946" spans="1:32" ht="12.75" customHeight="1" x14ac:dyDescent="0.2">
      <c r="A946" s="18">
        <v>23966</v>
      </c>
      <c r="B946" s="25">
        <v>88256</v>
      </c>
      <c r="C946" s="10" t="s">
        <v>47</v>
      </c>
      <c r="D946" s="36">
        <v>0.04</v>
      </c>
      <c r="E946" s="28">
        <v>205.99</v>
      </c>
      <c r="F946" s="32">
        <v>8.99</v>
      </c>
      <c r="G946" s="25">
        <v>1788</v>
      </c>
      <c r="H946" s="10" t="s">
        <v>1795</v>
      </c>
      <c r="I946" s="10" t="s">
        <v>49</v>
      </c>
      <c r="J946" s="10" t="s">
        <v>114</v>
      </c>
      <c r="K946" s="10" t="s">
        <v>77</v>
      </c>
      <c r="L946" s="10" t="s">
        <v>78</v>
      </c>
      <c r="M946" s="10" t="s">
        <v>59</v>
      </c>
      <c r="N946" s="9" t="s">
        <v>107</v>
      </c>
      <c r="O946" s="22">
        <v>0.56000000000000005</v>
      </c>
      <c r="P946" s="10" t="s">
        <v>33</v>
      </c>
      <c r="Q946" s="10" t="s">
        <v>136</v>
      </c>
      <c r="R946" s="10" t="s">
        <v>387</v>
      </c>
      <c r="S946" s="10" t="s">
        <v>1658</v>
      </c>
      <c r="T946" s="25">
        <v>30188</v>
      </c>
      <c r="U946" s="11">
        <v>42025</v>
      </c>
      <c r="V946" s="25">
        <f>YEAR(Table1[[#This Row],[Order Date]])</f>
        <v>2015</v>
      </c>
      <c r="W946" s="25">
        <f>MONTH(Table1[[#This Row],[Order Date]])</f>
        <v>1</v>
      </c>
      <c r="X946" s="25">
        <f>DAY(Table1[[#This Row],[Order Date]])</f>
        <v>21</v>
      </c>
      <c r="Y946" s="11">
        <v>42026</v>
      </c>
      <c r="Z946" s="25">
        <f>DATEDIF(Table1[[#This Row],[Order Date]],Table1[[#This Row],[Ship Date]],"D")</f>
        <v>1</v>
      </c>
      <c r="AA946" s="25">
        <v>960.98400000000004</v>
      </c>
      <c r="AB946" s="10">
        <v>6</v>
      </c>
      <c r="AC946" s="12">
        <v>1008.53</v>
      </c>
      <c r="AD946" s="10" t="str">
        <f>IF(Table1[[#This Row],[Profit]]&gt;0,"Profit","loss")</f>
        <v>Profit</v>
      </c>
      <c r="AE946" s="10" t="str">
        <f>_xlfn.CONCAT(Table1[[#This Row],[Customer Name]]," ",Table1[[#This Row],[Product Name]]," ",Table1[[#This Row],[Country]])</f>
        <v>Valerie Siegel TimeportP7382 United States</v>
      </c>
      <c r="AF946" s="10" t="str">
        <f>LEFT(Table1[[#This Row],[Product Name]],4)</f>
        <v>Time</v>
      </c>
    </row>
    <row r="947" spans="1:32" ht="12.75" customHeight="1" x14ac:dyDescent="0.2">
      <c r="A947" s="18">
        <v>21772</v>
      </c>
      <c r="B947" s="25">
        <v>88265</v>
      </c>
      <c r="C947" s="10" t="s">
        <v>47</v>
      </c>
      <c r="D947" s="36">
        <v>0</v>
      </c>
      <c r="E947" s="28">
        <v>7.28</v>
      </c>
      <c r="F947" s="32">
        <v>1.77</v>
      </c>
      <c r="G947" s="25">
        <v>2359</v>
      </c>
      <c r="H947" s="10" t="s">
        <v>2229</v>
      </c>
      <c r="I947" s="10" t="s">
        <v>49</v>
      </c>
      <c r="J947" s="10" t="s">
        <v>40</v>
      </c>
      <c r="K947" s="10" t="s">
        <v>29</v>
      </c>
      <c r="L947" s="10" t="s">
        <v>93</v>
      </c>
      <c r="M947" s="10" t="s">
        <v>31</v>
      </c>
      <c r="N947" s="9" t="s">
        <v>2230</v>
      </c>
      <c r="O947" s="22">
        <v>0.37</v>
      </c>
      <c r="P947" s="10" t="s">
        <v>33</v>
      </c>
      <c r="Q947" s="10" t="s">
        <v>136</v>
      </c>
      <c r="R947" s="10" t="s">
        <v>362</v>
      </c>
      <c r="S947" s="10" t="s">
        <v>2231</v>
      </c>
      <c r="T947" s="25">
        <v>33917</v>
      </c>
      <c r="U947" s="11">
        <v>42040</v>
      </c>
      <c r="V947" s="25">
        <f>YEAR(Table1[[#This Row],[Order Date]])</f>
        <v>2015</v>
      </c>
      <c r="W947" s="25">
        <f>MONTH(Table1[[#This Row],[Order Date]])</f>
        <v>2</v>
      </c>
      <c r="X947" s="25">
        <f>DAY(Table1[[#This Row],[Order Date]])</f>
        <v>5</v>
      </c>
      <c r="Y947" s="11">
        <v>42040</v>
      </c>
      <c r="Z947" s="25">
        <f>DATEDIF(Table1[[#This Row],[Order Date]],Table1[[#This Row],[Ship Date]],"D")</f>
        <v>0</v>
      </c>
      <c r="AA947" s="25">
        <v>167.16000000000003</v>
      </c>
      <c r="AB947" s="10">
        <v>7</v>
      </c>
      <c r="AC947" s="12">
        <v>53.42</v>
      </c>
      <c r="AD947" s="10" t="str">
        <f>IF(Table1[[#This Row],[Profit]]&gt;0,"Profit","loss")</f>
        <v>Profit</v>
      </c>
      <c r="AE947" s="10" t="str">
        <f>_xlfn.CONCAT(Table1[[#This Row],[Customer Name]]," ",Table1[[#This Row],[Product Name]]," ",Table1[[#This Row],[Country]])</f>
        <v>Annie Horne Post-it® “Important Message” Note Pad, Neon Colors, 50 Sheets/Pad United States</v>
      </c>
      <c r="AF947" s="10" t="str">
        <f>LEFT(Table1[[#This Row],[Product Name]],4)</f>
        <v>Post</v>
      </c>
    </row>
    <row r="948" spans="1:32" ht="12.75" customHeight="1" x14ac:dyDescent="0.2">
      <c r="A948" s="18">
        <v>24890</v>
      </c>
      <c r="B948" s="25">
        <v>88266</v>
      </c>
      <c r="C948" s="10" t="s">
        <v>25</v>
      </c>
      <c r="D948" s="36">
        <v>0.06</v>
      </c>
      <c r="E948" s="28">
        <v>8.33</v>
      </c>
      <c r="F948" s="32">
        <v>1.99</v>
      </c>
      <c r="G948" s="25">
        <v>2361</v>
      </c>
      <c r="H948" s="10" t="s">
        <v>2232</v>
      </c>
      <c r="I948" s="10" t="s">
        <v>49</v>
      </c>
      <c r="J948" s="10" t="s">
        <v>28</v>
      </c>
      <c r="K948" s="10" t="s">
        <v>77</v>
      </c>
      <c r="L948" s="10" t="s">
        <v>180</v>
      </c>
      <c r="M948" s="10" t="s">
        <v>51</v>
      </c>
      <c r="N948" s="9" t="s">
        <v>414</v>
      </c>
      <c r="O948" s="22">
        <v>0.52</v>
      </c>
      <c r="P948" s="10" t="s">
        <v>33</v>
      </c>
      <c r="Q948" s="10" t="s">
        <v>136</v>
      </c>
      <c r="R948" s="10" t="s">
        <v>362</v>
      </c>
      <c r="S948" s="10" t="s">
        <v>2233</v>
      </c>
      <c r="T948" s="25">
        <v>32259</v>
      </c>
      <c r="U948" s="11">
        <v>42060</v>
      </c>
      <c r="V948" s="25">
        <f>YEAR(Table1[[#This Row],[Order Date]])</f>
        <v>2015</v>
      </c>
      <c r="W948" s="25">
        <f>MONTH(Table1[[#This Row],[Order Date]])</f>
        <v>2</v>
      </c>
      <c r="X948" s="25">
        <f>DAY(Table1[[#This Row],[Order Date]])</f>
        <v>25</v>
      </c>
      <c r="Y948" s="11">
        <v>42061</v>
      </c>
      <c r="Z948" s="25">
        <f>DATEDIF(Table1[[#This Row],[Order Date]],Table1[[#This Row],[Ship Date]],"D")</f>
        <v>1</v>
      </c>
      <c r="AA948" s="25">
        <v>-344.82000000000005</v>
      </c>
      <c r="AB948" s="10">
        <v>1</v>
      </c>
      <c r="AC948" s="12">
        <v>8.49</v>
      </c>
      <c r="AD948" s="10" t="str">
        <f>IF(Table1[[#This Row],[Profit]]&gt;0,"Profit","loss")</f>
        <v>loss</v>
      </c>
      <c r="AE948" s="10" t="str">
        <f>_xlfn.CONCAT(Table1[[#This Row],[Customer Name]]," ",Table1[[#This Row],[Product Name]]," ",Table1[[#This Row],[Country]])</f>
        <v>Vincent Daniel 80 Minute Slim Jewel Case CD-R , 10/Pack - Staples United States</v>
      </c>
      <c r="AF948" s="10" t="str">
        <f>LEFT(Table1[[#This Row],[Product Name]],4)</f>
        <v>80 M</v>
      </c>
    </row>
    <row r="949" spans="1:32" ht="12.75" customHeight="1" x14ac:dyDescent="0.2">
      <c r="A949" s="18">
        <v>20798</v>
      </c>
      <c r="B949" s="25">
        <v>88267</v>
      </c>
      <c r="C949" s="10" t="s">
        <v>106</v>
      </c>
      <c r="D949" s="36">
        <v>0.1</v>
      </c>
      <c r="E949" s="28">
        <v>205.99</v>
      </c>
      <c r="F949" s="32">
        <v>8.99</v>
      </c>
      <c r="G949" s="25">
        <v>2358</v>
      </c>
      <c r="H949" s="10" t="s">
        <v>2228</v>
      </c>
      <c r="I949" s="10" t="s">
        <v>49</v>
      </c>
      <c r="J949" s="10" t="s">
        <v>28</v>
      </c>
      <c r="K949" s="10" t="s">
        <v>77</v>
      </c>
      <c r="L949" s="10" t="s">
        <v>78</v>
      </c>
      <c r="M949" s="10" t="s">
        <v>59</v>
      </c>
      <c r="N949" s="9" t="s">
        <v>107</v>
      </c>
      <c r="O949" s="22">
        <v>0.56000000000000005</v>
      </c>
      <c r="P949" s="10" t="s">
        <v>33</v>
      </c>
      <c r="Q949" s="10" t="s">
        <v>136</v>
      </c>
      <c r="R949" s="10" t="s">
        <v>362</v>
      </c>
      <c r="S949" s="10" t="s">
        <v>2056</v>
      </c>
      <c r="T949" s="25">
        <v>33311</v>
      </c>
      <c r="U949" s="11">
        <v>42067</v>
      </c>
      <c r="V949" s="25">
        <f>YEAR(Table1[[#This Row],[Order Date]])</f>
        <v>2015</v>
      </c>
      <c r="W949" s="25">
        <f>MONTH(Table1[[#This Row],[Order Date]])</f>
        <v>3</v>
      </c>
      <c r="X949" s="25">
        <f>DAY(Table1[[#This Row],[Order Date]])</f>
        <v>4</v>
      </c>
      <c r="Y949" s="11">
        <v>42071</v>
      </c>
      <c r="Z949" s="25">
        <f>DATEDIF(Table1[[#This Row],[Order Date]],Table1[[#This Row],[Ship Date]],"D")</f>
        <v>4</v>
      </c>
      <c r="AA949" s="25">
        <v>147</v>
      </c>
      <c r="AB949" s="10">
        <v>2</v>
      </c>
      <c r="AC949" s="12">
        <v>324.62</v>
      </c>
      <c r="AD949" s="10" t="str">
        <f>IF(Table1[[#This Row],[Profit]]&gt;0,"Profit","loss")</f>
        <v>Profit</v>
      </c>
      <c r="AE949" s="10" t="str">
        <f>_xlfn.CONCAT(Table1[[#This Row],[Customer Name]]," ",Table1[[#This Row],[Product Name]]," ",Table1[[#This Row],[Country]])</f>
        <v>Danielle Baird TimeportP7382 United States</v>
      </c>
      <c r="AF949" s="10" t="str">
        <f>LEFT(Table1[[#This Row],[Product Name]],4)</f>
        <v>Time</v>
      </c>
    </row>
    <row r="950" spans="1:32" ht="12.75" customHeight="1" x14ac:dyDescent="0.2">
      <c r="A950" s="18">
        <v>18892</v>
      </c>
      <c r="B950" s="25">
        <v>88268</v>
      </c>
      <c r="C950" s="10" t="s">
        <v>47</v>
      </c>
      <c r="D950" s="36">
        <v>0.05</v>
      </c>
      <c r="E950" s="28">
        <v>2.08</v>
      </c>
      <c r="F950" s="32">
        <v>2.56</v>
      </c>
      <c r="G950" s="25">
        <v>2358</v>
      </c>
      <c r="H950" s="10" t="s">
        <v>2228</v>
      </c>
      <c r="I950" s="10" t="s">
        <v>49</v>
      </c>
      <c r="J950" s="10" t="s">
        <v>40</v>
      </c>
      <c r="K950" s="10" t="s">
        <v>29</v>
      </c>
      <c r="L950" s="10" t="s">
        <v>174</v>
      </c>
      <c r="M950" s="10" t="s">
        <v>51</v>
      </c>
      <c r="N950" s="9" t="s">
        <v>316</v>
      </c>
      <c r="O950" s="22">
        <v>0.55000000000000004</v>
      </c>
      <c r="P950" s="10" t="s">
        <v>33</v>
      </c>
      <c r="Q950" s="10" t="s">
        <v>136</v>
      </c>
      <c r="R950" s="10" t="s">
        <v>362</v>
      </c>
      <c r="S950" s="10" t="s">
        <v>2056</v>
      </c>
      <c r="T950" s="25">
        <v>33311</v>
      </c>
      <c r="U950" s="11">
        <v>42049</v>
      </c>
      <c r="V950" s="25">
        <f>YEAR(Table1[[#This Row],[Order Date]])</f>
        <v>2015</v>
      </c>
      <c r="W950" s="25">
        <f>MONTH(Table1[[#This Row],[Order Date]])</f>
        <v>2</v>
      </c>
      <c r="X950" s="25">
        <f>DAY(Table1[[#This Row],[Order Date]])</f>
        <v>14</v>
      </c>
      <c r="Y950" s="11">
        <v>42051</v>
      </c>
      <c r="Z950" s="25">
        <f>DATEDIF(Table1[[#This Row],[Order Date]],Table1[[#This Row],[Ship Date]],"D")</f>
        <v>2</v>
      </c>
      <c r="AA950" s="25">
        <v>-1045.0160000000001</v>
      </c>
      <c r="AB950" s="10">
        <v>19</v>
      </c>
      <c r="AC950" s="12">
        <v>40.93</v>
      </c>
      <c r="AD950" s="10" t="str">
        <f>IF(Table1[[#This Row],[Profit]]&gt;0,"Profit","loss")</f>
        <v>loss</v>
      </c>
      <c r="AE950" s="10" t="str">
        <f>_xlfn.CONCAT(Table1[[#This Row],[Customer Name]]," ",Table1[[#This Row],[Product Name]]," ",Table1[[#This Row],[Country]])</f>
        <v>Danielle Baird Kleencut® Forged Office Shears by Acme United Corporation United States</v>
      </c>
      <c r="AF950" s="10" t="str">
        <f>LEFT(Table1[[#This Row],[Product Name]],4)</f>
        <v>Klee</v>
      </c>
    </row>
    <row r="951" spans="1:32" ht="12.75" customHeight="1" x14ac:dyDescent="0.2">
      <c r="A951" s="18">
        <v>25932</v>
      </c>
      <c r="B951" s="25">
        <v>88278</v>
      </c>
      <c r="C951" s="10" t="s">
        <v>25</v>
      </c>
      <c r="D951" s="36">
        <v>0</v>
      </c>
      <c r="E951" s="28">
        <v>12.22</v>
      </c>
      <c r="F951" s="32">
        <v>2.85</v>
      </c>
      <c r="G951" s="25">
        <v>2862</v>
      </c>
      <c r="H951" s="10" t="s">
        <v>2613</v>
      </c>
      <c r="I951" s="10" t="s">
        <v>49</v>
      </c>
      <c r="J951" s="10" t="s">
        <v>28</v>
      </c>
      <c r="K951" s="10" t="s">
        <v>41</v>
      </c>
      <c r="L951" s="10" t="s">
        <v>50</v>
      </c>
      <c r="M951" s="10" t="s">
        <v>51</v>
      </c>
      <c r="N951" s="9" t="s">
        <v>2398</v>
      </c>
      <c r="O951" s="22">
        <v>0.55000000000000004</v>
      </c>
      <c r="P951" s="10" t="s">
        <v>33</v>
      </c>
      <c r="Q951" s="10" t="s">
        <v>61</v>
      </c>
      <c r="R951" s="10" t="s">
        <v>496</v>
      </c>
      <c r="S951" s="10" t="s">
        <v>2614</v>
      </c>
      <c r="T951" s="25">
        <v>68128</v>
      </c>
      <c r="U951" s="11">
        <v>42105</v>
      </c>
      <c r="V951" s="25">
        <f>YEAR(Table1[[#This Row],[Order Date]])</f>
        <v>2015</v>
      </c>
      <c r="W951" s="25">
        <f>MONTH(Table1[[#This Row],[Order Date]])</f>
        <v>4</v>
      </c>
      <c r="X951" s="25">
        <f>DAY(Table1[[#This Row],[Order Date]])</f>
        <v>11</v>
      </c>
      <c r="Y951" s="11">
        <v>42106</v>
      </c>
      <c r="Z951" s="25">
        <f>DATEDIF(Table1[[#This Row],[Order Date]],Table1[[#This Row],[Ship Date]],"D")</f>
        <v>1</v>
      </c>
      <c r="AA951" s="25">
        <v>76.389899999999983</v>
      </c>
      <c r="AB951" s="10">
        <v>9</v>
      </c>
      <c r="AC951" s="12">
        <v>110.71</v>
      </c>
      <c r="AD951" s="10" t="str">
        <f>IF(Table1[[#This Row],[Profit]]&gt;0,"Profit","loss")</f>
        <v>Profit</v>
      </c>
      <c r="AE951" s="10" t="str">
        <f>_xlfn.CONCAT(Table1[[#This Row],[Customer Name]]," ",Table1[[#This Row],[Product Name]]," ",Table1[[#This Row],[Country]])</f>
        <v>Carrie High Aluminum Document Frame United States</v>
      </c>
      <c r="AF951" s="10" t="str">
        <f>LEFT(Table1[[#This Row],[Product Name]],4)</f>
        <v>Alum</v>
      </c>
    </row>
    <row r="952" spans="1:32" ht="12.75" customHeight="1" x14ac:dyDescent="0.2">
      <c r="A952" s="18">
        <v>18516</v>
      </c>
      <c r="B952" s="25">
        <v>88279</v>
      </c>
      <c r="C952" s="10" t="s">
        <v>56</v>
      </c>
      <c r="D952" s="36">
        <v>0.06</v>
      </c>
      <c r="E952" s="28">
        <v>2.94</v>
      </c>
      <c r="F952" s="32">
        <v>0.96</v>
      </c>
      <c r="G952" s="25">
        <v>2858</v>
      </c>
      <c r="H952" s="10" t="s">
        <v>2609</v>
      </c>
      <c r="I952" s="10" t="s">
        <v>49</v>
      </c>
      <c r="J952" s="10" t="s">
        <v>28</v>
      </c>
      <c r="K952" s="10" t="s">
        <v>29</v>
      </c>
      <c r="L952" s="10" t="s">
        <v>30</v>
      </c>
      <c r="M952" s="10" t="s">
        <v>31</v>
      </c>
      <c r="N952" s="9" t="s">
        <v>599</v>
      </c>
      <c r="O952" s="22">
        <v>0.57999999999999996</v>
      </c>
      <c r="P952" s="10" t="s">
        <v>33</v>
      </c>
      <c r="Q952" s="10" t="s">
        <v>136</v>
      </c>
      <c r="R952" s="10" t="s">
        <v>362</v>
      </c>
      <c r="S952" s="10" t="s">
        <v>2233</v>
      </c>
      <c r="T952" s="25">
        <v>32259</v>
      </c>
      <c r="U952" s="11">
        <v>42141</v>
      </c>
      <c r="V952" s="25">
        <f>YEAR(Table1[[#This Row],[Order Date]])</f>
        <v>2015</v>
      </c>
      <c r="W952" s="25">
        <f>MONTH(Table1[[#This Row],[Order Date]])</f>
        <v>5</v>
      </c>
      <c r="X952" s="25">
        <f>DAY(Table1[[#This Row],[Order Date]])</f>
        <v>17</v>
      </c>
      <c r="Y952" s="11">
        <v>42142</v>
      </c>
      <c r="Z952" s="25">
        <f>DATEDIF(Table1[[#This Row],[Order Date]],Table1[[#This Row],[Ship Date]],"D")</f>
        <v>1</v>
      </c>
      <c r="AA952" s="25">
        <v>-8.8759999999999994</v>
      </c>
      <c r="AB952" s="10">
        <v>3</v>
      </c>
      <c r="AC952" s="12">
        <v>8.7899999999999991</v>
      </c>
      <c r="AD952" s="10" t="str">
        <f>IF(Table1[[#This Row],[Profit]]&gt;0,"Profit","loss")</f>
        <v>loss</v>
      </c>
      <c r="AE952" s="10" t="str">
        <f>_xlfn.CONCAT(Table1[[#This Row],[Customer Name]]," ",Table1[[#This Row],[Product Name]]," ",Table1[[#This Row],[Country]])</f>
        <v>Jerry Webster Newell 343 United States</v>
      </c>
      <c r="AF952" s="10" t="str">
        <f>LEFT(Table1[[#This Row],[Product Name]],4)</f>
        <v>Newe</v>
      </c>
    </row>
    <row r="953" spans="1:32" ht="12.75" customHeight="1" x14ac:dyDescent="0.2">
      <c r="A953" s="18">
        <v>23238</v>
      </c>
      <c r="B953" s="25">
        <v>88280</v>
      </c>
      <c r="C953" s="10" t="s">
        <v>56</v>
      </c>
      <c r="D953" s="36">
        <v>0.05</v>
      </c>
      <c r="E953" s="28">
        <v>20.99</v>
      </c>
      <c r="F953" s="32">
        <v>4.8099999999999996</v>
      </c>
      <c r="G953" s="25">
        <v>2861</v>
      </c>
      <c r="H953" s="10" t="s">
        <v>2611</v>
      </c>
      <c r="I953" s="10" t="s">
        <v>49</v>
      </c>
      <c r="J953" s="10" t="s">
        <v>28</v>
      </c>
      <c r="K953" s="10" t="s">
        <v>77</v>
      </c>
      <c r="L953" s="10" t="s">
        <v>78</v>
      </c>
      <c r="M953" s="10" t="s">
        <v>86</v>
      </c>
      <c r="N953" s="9" t="s">
        <v>475</v>
      </c>
      <c r="O953" s="22">
        <v>0.57999999999999996</v>
      </c>
      <c r="P953" s="10" t="s">
        <v>33</v>
      </c>
      <c r="Q953" s="10" t="s">
        <v>61</v>
      </c>
      <c r="R953" s="10" t="s">
        <v>183</v>
      </c>
      <c r="S953" s="10" t="s">
        <v>2612</v>
      </c>
      <c r="T953" s="25">
        <v>67601</v>
      </c>
      <c r="U953" s="11">
        <v>42063</v>
      </c>
      <c r="V953" s="25">
        <f>YEAR(Table1[[#This Row],[Order Date]])</f>
        <v>2015</v>
      </c>
      <c r="W953" s="25">
        <f>MONTH(Table1[[#This Row],[Order Date]])</f>
        <v>2</v>
      </c>
      <c r="X953" s="25">
        <f>DAY(Table1[[#This Row],[Order Date]])</f>
        <v>28</v>
      </c>
      <c r="Y953" s="11">
        <v>42063</v>
      </c>
      <c r="Z953" s="25">
        <f>DATEDIF(Table1[[#This Row],[Order Date]],Table1[[#This Row],[Ship Date]],"D")</f>
        <v>0</v>
      </c>
      <c r="AA953" s="25">
        <v>4.9017600000000003</v>
      </c>
      <c r="AB953" s="10">
        <v>11</v>
      </c>
      <c r="AC953" s="12">
        <v>199.43</v>
      </c>
      <c r="AD953" s="10" t="str">
        <f>IF(Table1[[#This Row],[Profit]]&gt;0,"Profit","loss")</f>
        <v>Profit</v>
      </c>
      <c r="AE953" s="10" t="str">
        <f>_xlfn.CONCAT(Table1[[#This Row],[Customer Name]]," ",Table1[[#This Row],[Product Name]]," ",Table1[[#This Row],[Country]])</f>
        <v>Dwight Robinson 1726 Digital Answering Machine United States</v>
      </c>
      <c r="AF953" s="10" t="str">
        <f>LEFT(Table1[[#This Row],[Product Name]],4)</f>
        <v>1726</v>
      </c>
    </row>
    <row r="954" spans="1:32" ht="12.75" customHeight="1" x14ac:dyDescent="0.2">
      <c r="A954" s="18">
        <v>20270</v>
      </c>
      <c r="B954" s="25">
        <v>88281</v>
      </c>
      <c r="C954" s="10" t="s">
        <v>37</v>
      </c>
      <c r="D954" s="36">
        <v>0.03</v>
      </c>
      <c r="E954" s="28">
        <v>142.86000000000001</v>
      </c>
      <c r="F954" s="32">
        <v>19.989999999999998</v>
      </c>
      <c r="G954" s="25">
        <v>2859</v>
      </c>
      <c r="H954" s="10" t="s">
        <v>2610</v>
      </c>
      <c r="I954" s="10" t="s">
        <v>49</v>
      </c>
      <c r="J954" s="10" t="s">
        <v>28</v>
      </c>
      <c r="K954" s="10" t="s">
        <v>29</v>
      </c>
      <c r="L954" s="10" t="s">
        <v>141</v>
      </c>
      <c r="M954" s="10" t="s">
        <v>59</v>
      </c>
      <c r="N954" s="9" t="s">
        <v>1673</v>
      </c>
      <c r="O954" s="22">
        <v>0.56000000000000005</v>
      </c>
      <c r="P954" s="10" t="s">
        <v>33</v>
      </c>
      <c r="Q954" s="10" t="s">
        <v>136</v>
      </c>
      <c r="R954" s="10" t="s">
        <v>362</v>
      </c>
      <c r="S954" s="10" t="s">
        <v>281</v>
      </c>
      <c r="T954" s="25">
        <v>32601</v>
      </c>
      <c r="U954" s="11">
        <v>42095</v>
      </c>
      <c r="V954" s="25">
        <f>YEAR(Table1[[#This Row],[Order Date]])</f>
        <v>2015</v>
      </c>
      <c r="W954" s="25">
        <f>MONTH(Table1[[#This Row],[Order Date]])</f>
        <v>4</v>
      </c>
      <c r="X954" s="25">
        <f>DAY(Table1[[#This Row],[Order Date]])</f>
        <v>1</v>
      </c>
      <c r="Y954" s="11">
        <v>42097</v>
      </c>
      <c r="Z954" s="25">
        <f>DATEDIF(Table1[[#This Row],[Order Date]],Table1[[#This Row],[Ship Date]],"D")</f>
        <v>2</v>
      </c>
      <c r="AA954" s="25">
        <v>-8.3881000000000014</v>
      </c>
      <c r="AB954" s="10">
        <v>23</v>
      </c>
      <c r="AC954" s="12">
        <v>3292.02</v>
      </c>
      <c r="AD954" s="10" t="str">
        <f>IF(Table1[[#This Row],[Profit]]&gt;0,"Profit","loss")</f>
        <v>loss</v>
      </c>
      <c r="AE954" s="10" t="str">
        <f>_xlfn.CONCAT(Table1[[#This Row],[Customer Name]]," ",Table1[[#This Row],[Product Name]]," ",Table1[[#This Row],[Country]])</f>
        <v>Brad H Blake Letter Size Cart United States</v>
      </c>
      <c r="AF954" s="10" t="str">
        <f>LEFT(Table1[[#This Row],[Product Name]],4)</f>
        <v>Lett</v>
      </c>
    </row>
    <row r="955" spans="1:32" ht="12.75" customHeight="1" x14ac:dyDescent="0.2">
      <c r="A955" s="18">
        <v>18506</v>
      </c>
      <c r="B955" s="25">
        <v>88282</v>
      </c>
      <c r="C955" s="10" t="s">
        <v>106</v>
      </c>
      <c r="D955" s="36">
        <v>0.04</v>
      </c>
      <c r="E955" s="28">
        <v>67.28</v>
      </c>
      <c r="F955" s="32">
        <v>19.989999999999998</v>
      </c>
      <c r="G955" s="25">
        <v>2858</v>
      </c>
      <c r="H955" s="10" t="s">
        <v>2609</v>
      </c>
      <c r="I955" s="10" t="s">
        <v>49</v>
      </c>
      <c r="J955" s="10" t="s">
        <v>28</v>
      </c>
      <c r="K955" s="10" t="s">
        <v>29</v>
      </c>
      <c r="L955" s="10" t="s">
        <v>109</v>
      </c>
      <c r="M955" s="10" t="s">
        <v>59</v>
      </c>
      <c r="N955" s="9" t="s">
        <v>673</v>
      </c>
      <c r="O955" s="22">
        <v>0.4</v>
      </c>
      <c r="P955" s="10" t="s">
        <v>33</v>
      </c>
      <c r="Q955" s="10" t="s">
        <v>136</v>
      </c>
      <c r="R955" s="10" t="s">
        <v>362</v>
      </c>
      <c r="S955" s="10" t="s">
        <v>2233</v>
      </c>
      <c r="T955" s="25">
        <v>32259</v>
      </c>
      <c r="U955" s="11">
        <v>42147</v>
      </c>
      <c r="V955" s="25">
        <f>YEAR(Table1[[#This Row],[Order Date]])</f>
        <v>2015</v>
      </c>
      <c r="W955" s="25">
        <f>MONTH(Table1[[#This Row],[Order Date]])</f>
        <v>5</v>
      </c>
      <c r="X955" s="25">
        <f>DAY(Table1[[#This Row],[Order Date]])</f>
        <v>23</v>
      </c>
      <c r="Y955" s="11">
        <v>42152</v>
      </c>
      <c r="Z955" s="25">
        <f>DATEDIF(Table1[[#This Row],[Order Date]],Table1[[#This Row],[Ship Date]],"D")</f>
        <v>5</v>
      </c>
      <c r="AA955" s="25">
        <v>14.754</v>
      </c>
      <c r="AB955" s="10">
        <v>30</v>
      </c>
      <c r="AC955" s="12">
        <v>2051.6799999999998</v>
      </c>
      <c r="AD955" s="10" t="str">
        <f>IF(Table1[[#This Row],[Profit]]&gt;0,"Profit","loss")</f>
        <v>Profit</v>
      </c>
      <c r="AE955" s="10" t="str">
        <f>_xlfn.CONCAT(Table1[[#This Row],[Customer Name]]," ",Table1[[#This Row],[Product Name]]," ",Table1[[#This Row],[Country]])</f>
        <v>Jerry Webster Catalog Binders with Expanding Posts United States</v>
      </c>
      <c r="AF955" s="10" t="str">
        <f>LEFT(Table1[[#This Row],[Product Name]],4)</f>
        <v>Cata</v>
      </c>
    </row>
    <row r="956" spans="1:32" ht="12.75" customHeight="1" x14ac:dyDescent="0.2">
      <c r="A956" s="18">
        <v>18507</v>
      </c>
      <c r="B956" s="25">
        <v>88282</v>
      </c>
      <c r="C956" s="10" t="s">
        <v>106</v>
      </c>
      <c r="D956" s="36">
        <v>0.1</v>
      </c>
      <c r="E956" s="28">
        <v>130.97999999999999</v>
      </c>
      <c r="F956" s="32">
        <v>54.74</v>
      </c>
      <c r="G956" s="25">
        <v>2858</v>
      </c>
      <c r="H956" s="10" t="s">
        <v>2609</v>
      </c>
      <c r="I956" s="10" t="s">
        <v>39</v>
      </c>
      <c r="J956" s="10" t="s">
        <v>28</v>
      </c>
      <c r="K956" s="10" t="s">
        <v>41</v>
      </c>
      <c r="L956" s="10" t="s">
        <v>191</v>
      </c>
      <c r="M956" s="10" t="s">
        <v>121</v>
      </c>
      <c r="N956" s="9" t="s">
        <v>405</v>
      </c>
      <c r="O956" s="22">
        <v>0.69</v>
      </c>
      <c r="P956" s="10" t="s">
        <v>33</v>
      </c>
      <c r="Q956" s="10" t="s">
        <v>136</v>
      </c>
      <c r="R956" s="10" t="s">
        <v>362</v>
      </c>
      <c r="S956" s="10" t="s">
        <v>2233</v>
      </c>
      <c r="T956" s="25">
        <v>32259</v>
      </c>
      <c r="U956" s="11">
        <v>42147</v>
      </c>
      <c r="V956" s="25">
        <f>YEAR(Table1[[#This Row],[Order Date]])</f>
        <v>2015</v>
      </c>
      <c r="W956" s="25">
        <f>MONTH(Table1[[#This Row],[Order Date]])</f>
        <v>5</v>
      </c>
      <c r="X956" s="25">
        <f>DAY(Table1[[#This Row],[Order Date]])</f>
        <v>23</v>
      </c>
      <c r="Y956" s="11">
        <v>42147</v>
      </c>
      <c r="Z956" s="25">
        <f>DATEDIF(Table1[[#This Row],[Order Date]],Table1[[#This Row],[Ship Date]],"D")</f>
        <v>0</v>
      </c>
      <c r="AA956" s="25">
        <v>669.61199999999997</v>
      </c>
      <c r="AB956" s="10">
        <v>42</v>
      </c>
      <c r="AC956" s="12">
        <v>5295.03</v>
      </c>
      <c r="AD956" s="10" t="str">
        <f>IF(Table1[[#This Row],[Profit]]&gt;0,"Profit","loss")</f>
        <v>Profit</v>
      </c>
      <c r="AE956" s="10" t="str">
        <f>_xlfn.CONCAT(Table1[[#This Row],[Customer Name]]," ",Table1[[#This Row],[Product Name]]," ",Table1[[#This Row],[Country]])</f>
        <v>Jerry Webster O'Sullivan Elevations Bookcase, Cherry Finish United States</v>
      </c>
      <c r="AF956" s="10" t="str">
        <f>LEFT(Table1[[#This Row],[Product Name]],4)</f>
        <v>O'Su</v>
      </c>
    </row>
    <row r="957" spans="1:32" ht="12.75" customHeight="1" x14ac:dyDescent="0.2">
      <c r="A957" s="18">
        <v>18508</v>
      </c>
      <c r="B957" s="25">
        <v>88282</v>
      </c>
      <c r="C957" s="10" t="s">
        <v>106</v>
      </c>
      <c r="D957" s="36">
        <v>0.04</v>
      </c>
      <c r="E957" s="28">
        <v>2.78</v>
      </c>
      <c r="F957" s="32">
        <v>1.25</v>
      </c>
      <c r="G957" s="25">
        <v>2858</v>
      </c>
      <c r="H957" s="10" t="s">
        <v>2609</v>
      </c>
      <c r="I957" s="10" t="s">
        <v>49</v>
      </c>
      <c r="J957" s="10" t="s">
        <v>28</v>
      </c>
      <c r="K957" s="10" t="s">
        <v>29</v>
      </c>
      <c r="L957" s="10" t="s">
        <v>30</v>
      </c>
      <c r="M957" s="10" t="s">
        <v>31</v>
      </c>
      <c r="N957" s="9" t="s">
        <v>2206</v>
      </c>
      <c r="O957" s="22">
        <v>0.59</v>
      </c>
      <c r="P957" s="10" t="s">
        <v>33</v>
      </c>
      <c r="Q957" s="10" t="s">
        <v>136</v>
      </c>
      <c r="R957" s="10" t="s">
        <v>362</v>
      </c>
      <c r="S957" s="10" t="s">
        <v>2233</v>
      </c>
      <c r="T957" s="25">
        <v>32259</v>
      </c>
      <c r="U957" s="11">
        <v>42147</v>
      </c>
      <c r="V957" s="25">
        <f>YEAR(Table1[[#This Row],[Order Date]])</f>
        <v>2015</v>
      </c>
      <c r="W957" s="25">
        <f>MONTH(Table1[[#This Row],[Order Date]])</f>
        <v>5</v>
      </c>
      <c r="X957" s="25">
        <f>DAY(Table1[[#This Row],[Order Date]])</f>
        <v>23</v>
      </c>
      <c r="Y957" s="11">
        <v>42147</v>
      </c>
      <c r="Z957" s="25">
        <f>DATEDIF(Table1[[#This Row],[Order Date]],Table1[[#This Row],[Ship Date]],"D")</f>
        <v>0</v>
      </c>
      <c r="AA957" s="25">
        <v>213</v>
      </c>
      <c r="AB957" s="10">
        <v>28</v>
      </c>
      <c r="AC957" s="12">
        <v>80.27</v>
      </c>
      <c r="AD957" s="10" t="str">
        <f>IF(Table1[[#This Row],[Profit]]&gt;0,"Profit","loss")</f>
        <v>Profit</v>
      </c>
      <c r="AE957" s="10" t="str">
        <f>_xlfn.CONCAT(Table1[[#This Row],[Customer Name]]," ",Table1[[#This Row],[Product Name]]," ",Table1[[#This Row],[Country]])</f>
        <v>Jerry Webster Newell 318 United States</v>
      </c>
      <c r="AF957" s="10" t="str">
        <f>LEFT(Table1[[#This Row],[Product Name]],4)</f>
        <v>Newe</v>
      </c>
    </row>
    <row r="958" spans="1:32" ht="12.75" customHeight="1" x14ac:dyDescent="0.2">
      <c r="A958" s="18">
        <v>23705</v>
      </c>
      <c r="B958" s="25">
        <v>88296</v>
      </c>
      <c r="C958" s="10" t="s">
        <v>25</v>
      </c>
      <c r="D958" s="36">
        <v>0.09</v>
      </c>
      <c r="E958" s="28">
        <v>212.6</v>
      </c>
      <c r="F958" s="32">
        <v>52.2</v>
      </c>
      <c r="G958" s="25">
        <v>2579</v>
      </c>
      <c r="H958" s="10" t="s">
        <v>2409</v>
      </c>
      <c r="I958" s="10" t="s">
        <v>39</v>
      </c>
      <c r="J958" s="10" t="s">
        <v>40</v>
      </c>
      <c r="K958" s="10" t="s">
        <v>41</v>
      </c>
      <c r="L958" s="10" t="s">
        <v>152</v>
      </c>
      <c r="M958" s="10" t="s">
        <v>121</v>
      </c>
      <c r="N958" s="9" t="s">
        <v>1348</v>
      </c>
      <c r="O958" s="22">
        <v>0.64</v>
      </c>
      <c r="P958" s="10" t="s">
        <v>33</v>
      </c>
      <c r="Q958" s="10" t="s">
        <v>136</v>
      </c>
      <c r="R958" s="10" t="s">
        <v>1278</v>
      </c>
      <c r="S958" s="10" t="s">
        <v>2410</v>
      </c>
      <c r="T958" s="25">
        <v>36869</v>
      </c>
      <c r="U958" s="11">
        <v>42007</v>
      </c>
      <c r="V958" s="25">
        <f>YEAR(Table1[[#This Row],[Order Date]])</f>
        <v>2015</v>
      </c>
      <c r="W958" s="25">
        <f>MONTH(Table1[[#This Row],[Order Date]])</f>
        <v>1</v>
      </c>
      <c r="X958" s="25">
        <f>DAY(Table1[[#This Row],[Order Date]])</f>
        <v>3</v>
      </c>
      <c r="Y958" s="11">
        <v>42008</v>
      </c>
      <c r="Z958" s="25">
        <f>DATEDIF(Table1[[#This Row],[Order Date]],Table1[[#This Row],[Ship Date]],"D")</f>
        <v>1</v>
      </c>
      <c r="AA958" s="25">
        <v>-274.49799999999999</v>
      </c>
      <c r="AB958" s="10">
        <v>1</v>
      </c>
      <c r="AC958" s="12">
        <v>174.5</v>
      </c>
      <c r="AD958" s="10" t="str">
        <f>IF(Table1[[#This Row],[Profit]]&gt;0,"Profit","loss")</f>
        <v>loss</v>
      </c>
      <c r="AE958" s="10" t="str">
        <f>_xlfn.CONCAT(Table1[[#This Row],[Customer Name]]," ",Table1[[#This Row],[Product Name]]," ",Table1[[#This Row],[Country]])</f>
        <v>Marshall Sutherland Bush Advantage Collection® Round Conference Table United States</v>
      </c>
      <c r="AF958" s="10" t="str">
        <f>LEFT(Table1[[#This Row],[Product Name]],4)</f>
        <v>Bush</v>
      </c>
    </row>
    <row r="959" spans="1:32" ht="12.75" customHeight="1" x14ac:dyDescent="0.2">
      <c r="A959" s="18">
        <v>22508</v>
      </c>
      <c r="B959" s="25">
        <v>88297</v>
      </c>
      <c r="C959" s="10" t="s">
        <v>56</v>
      </c>
      <c r="D959" s="36">
        <v>7.0000000000000007E-2</v>
      </c>
      <c r="E959" s="28">
        <v>1.76</v>
      </c>
      <c r="F959" s="32">
        <v>4.8600000000000003</v>
      </c>
      <c r="G959" s="25">
        <v>2579</v>
      </c>
      <c r="H959" s="10" t="s">
        <v>2409</v>
      </c>
      <c r="I959" s="10" t="s">
        <v>49</v>
      </c>
      <c r="J959" s="10" t="s">
        <v>40</v>
      </c>
      <c r="K959" s="10" t="s">
        <v>41</v>
      </c>
      <c r="L959" s="10" t="s">
        <v>50</v>
      </c>
      <c r="M959" s="10" t="s">
        <v>59</v>
      </c>
      <c r="N959" s="9" t="s">
        <v>1775</v>
      </c>
      <c r="O959" s="22">
        <v>0.41</v>
      </c>
      <c r="P959" s="10" t="s">
        <v>33</v>
      </c>
      <c r="Q959" s="10" t="s">
        <v>136</v>
      </c>
      <c r="R959" s="10" t="s">
        <v>1278</v>
      </c>
      <c r="S959" s="10" t="s">
        <v>2410</v>
      </c>
      <c r="T959" s="25">
        <v>36869</v>
      </c>
      <c r="U959" s="11">
        <v>42021</v>
      </c>
      <c r="V959" s="25">
        <f>YEAR(Table1[[#This Row],[Order Date]])</f>
        <v>2015</v>
      </c>
      <c r="W959" s="25">
        <f>MONTH(Table1[[#This Row],[Order Date]])</f>
        <v>1</v>
      </c>
      <c r="X959" s="25">
        <f>DAY(Table1[[#This Row],[Order Date]])</f>
        <v>17</v>
      </c>
      <c r="Y959" s="11">
        <v>42021</v>
      </c>
      <c r="Z959" s="25">
        <f>DATEDIF(Table1[[#This Row],[Order Date]],Table1[[#This Row],[Ship Date]],"D")</f>
        <v>0</v>
      </c>
      <c r="AA959" s="25">
        <v>0.58800000000001096</v>
      </c>
      <c r="AB959" s="10">
        <v>15</v>
      </c>
      <c r="AC959" s="12">
        <v>26.01</v>
      </c>
      <c r="AD959" s="10" t="str">
        <f>IF(Table1[[#This Row],[Profit]]&gt;0,"Profit","loss")</f>
        <v>Profit</v>
      </c>
      <c r="AE959" s="10" t="str">
        <f>_xlfn.CONCAT(Table1[[#This Row],[Customer Name]]," ",Table1[[#This Row],[Product Name]]," ",Table1[[#This Row],[Country]])</f>
        <v>Marshall Sutherland Regeneration Desk Collection United States</v>
      </c>
      <c r="AF959" s="10" t="str">
        <f>LEFT(Table1[[#This Row],[Product Name]],4)</f>
        <v>Rege</v>
      </c>
    </row>
    <row r="960" spans="1:32" ht="12.75" customHeight="1" x14ac:dyDescent="0.2">
      <c r="A960" s="18">
        <v>20938</v>
      </c>
      <c r="B960" s="25">
        <v>88298</v>
      </c>
      <c r="C960" s="10" t="s">
        <v>106</v>
      </c>
      <c r="D960" s="36">
        <v>0.04</v>
      </c>
      <c r="E960" s="28">
        <v>8.6</v>
      </c>
      <c r="F960" s="32">
        <v>6.19</v>
      </c>
      <c r="G960" s="25">
        <v>2578</v>
      </c>
      <c r="H960" s="10" t="s">
        <v>2406</v>
      </c>
      <c r="I960" s="10" t="s">
        <v>49</v>
      </c>
      <c r="J960" s="10" t="s">
        <v>40</v>
      </c>
      <c r="K960" s="10" t="s">
        <v>29</v>
      </c>
      <c r="L960" s="10" t="s">
        <v>109</v>
      </c>
      <c r="M960" s="10" t="s">
        <v>59</v>
      </c>
      <c r="N960" s="9" t="s">
        <v>924</v>
      </c>
      <c r="O960" s="22">
        <v>0.38</v>
      </c>
      <c r="P960" s="10" t="s">
        <v>33</v>
      </c>
      <c r="Q960" s="10" t="s">
        <v>136</v>
      </c>
      <c r="R960" s="10" t="s">
        <v>1278</v>
      </c>
      <c r="S960" s="10" t="s">
        <v>2407</v>
      </c>
      <c r="T960" s="25">
        <v>36801</v>
      </c>
      <c r="U960" s="11">
        <v>42126</v>
      </c>
      <c r="V960" s="25">
        <f>YEAR(Table1[[#This Row],[Order Date]])</f>
        <v>2015</v>
      </c>
      <c r="W960" s="25">
        <f>MONTH(Table1[[#This Row],[Order Date]])</f>
        <v>5</v>
      </c>
      <c r="X960" s="25">
        <f>DAY(Table1[[#This Row],[Order Date]])</f>
        <v>2</v>
      </c>
      <c r="Y960" s="11">
        <v>42128</v>
      </c>
      <c r="Z960" s="25">
        <f>DATEDIF(Table1[[#This Row],[Order Date]],Table1[[#This Row],[Ship Date]],"D")</f>
        <v>2</v>
      </c>
      <c r="AA960" s="25">
        <v>309.71159999999998</v>
      </c>
      <c r="AB960" s="10">
        <v>5</v>
      </c>
      <c r="AC960" s="12">
        <v>46.85</v>
      </c>
      <c r="AD960" s="10" t="str">
        <f>IF(Table1[[#This Row],[Profit]]&gt;0,"Profit","loss")</f>
        <v>Profit</v>
      </c>
      <c r="AE960" s="10" t="str">
        <f>_xlfn.CONCAT(Table1[[#This Row],[Customer Name]]," ",Table1[[#This Row],[Product Name]]," ",Table1[[#This Row],[Country]])</f>
        <v>Kent Gill Avery Printable Repositionable Plastic Tabs United States</v>
      </c>
      <c r="AF960" s="10" t="str">
        <f>LEFT(Table1[[#This Row],[Product Name]],4)</f>
        <v>Aver</v>
      </c>
    </row>
    <row r="961" spans="1:32" ht="12.75" customHeight="1" x14ac:dyDescent="0.2">
      <c r="A961" s="18">
        <v>20939</v>
      </c>
      <c r="B961" s="25">
        <v>88298</v>
      </c>
      <c r="C961" s="10" t="s">
        <v>106</v>
      </c>
      <c r="D961" s="36">
        <v>0.01</v>
      </c>
      <c r="E961" s="28">
        <v>3.58</v>
      </c>
      <c r="F961" s="32">
        <v>1.63</v>
      </c>
      <c r="G961" s="25">
        <v>2578</v>
      </c>
      <c r="H961" s="10" t="s">
        <v>2406</v>
      </c>
      <c r="I961" s="10" t="s">
        <v>49</v>
      </c>
      <c r="J961" s="10" t="s">
        <v>40</v>
      </c>
      <c r="K961" s="10" t="s">
        <v>29</v>
      </c>
      <c r="L961" s="10" t="s">
        <v>66</v>
      </c>
      <c r="M961" s="10" t="s">
        <v>31</v>
      </c>
      <c r="N961" s="9" t="s">
        <v>67</v>
      </c>
      <c r="O961" s="22">
        <v>0.36</v>
      </c>
      <c r="P961" s="10" t="s">
        <v>33</v>
      </c>
      <c r="Q961" s="10" t="s">
        <v>136</v>
      </c>
      <c r="R961" s="10" t="s">
        <v>1278</v>
      </c>
      <c r="S961" s="10" t="s">
        <v>2407</v>
      </c>
      <c r="T961" s="25">
        <v>36801</v>
      </c>
      <c r="U961" s="11">
        <v>42126</v>
      </c>
      <c r="V961" s="25">
        <f>YEAR(Table1[[#This Row],[Order Date]])</f>
        <v>2015</v>
      </c>
      <c r="W961" s="25">
        <f>MONTH(Table1[[#This Row],[Order Date]])</f>
        <v>5</v>
      </c>
      <c r="X961" s="25">
        <f>DAY(Table1[[#This Row],[Order Date]])</f>
        <v>2</v>
      </c>
      <c r="Y961" s="11">
        <v>42130</v>
      </c>
      <c r="Z961" s="25">
        <f>DATEDIF(Table1[[#This Row],[Order Date]],Table1[[#This Row],[Ship Date]],"D")</f>
        <v>4</v>
      </c>
      <c r="AA961" s="25">
        <v>-128.85599999999999</v>
      </c>
      <c r="AB961" s="10">
        <v>26</v>
      </c>
      <c r="AC961" s="12">
        <v>93.57</v>
      </c>
      <c r="AD961" s="10" t="str">
        <f>IF(Table1[[#This Row],[Profit]]&gt;0,"Profit","loss")</f>
        <v>loss</v>
      </c>
      <c r="AE961" s="10" t="str">
        <f>_xlfn.CONCAT(Table1[[#This Row],[Customer Name]]," ",Table1[[#This Row],[Product Name]]," ",Table1[[#This Row],[Country]])</f>
        <v>Kent Gill OIC Colored Binder Clips, Assorted Sizes United States</v>
      </c>
      <c r="AF961" s="10" t="str">
        <f>LEFT(Table1[[#This Row],[Product Name]],4)</f>
        <v xml:space="preserve">OIC </v>
      </c>
    </row>
    <row r="962" spans="1:32" ht="12.75" customHeight="1" x14ac:dyDescent="0.2">
      <c r="A962" s="18">
        <v>20940</v>
      </c>
      <c r="B962" s="25">
        <v>88298</v>
      </c>
      <c r="C962" s="10" t="s">
        <v>106</v>
      </c>
      <c r="D962" s="36">
        <v>0.08</v>
      </c>
      <c r="E962" s="28">
        <v>105.49</v>
      </c>
      <c r="F962" s="32">
        <v>41.64</v>
      </c>
      <c r="G962" s="25">
        <v>2578</v>
      </c>
      <c r="H962" s="10" t="s">
        <v>2406</v>
      </c>
      <c r="I962" s="10" t="s">
        <v>39</v>
      </c>
      <c r="J962" s="10" t="s">
        <v>40</v>
      </c>
      <c r="K962" s="10" t="s">
        <v>41</v>
      </c>
      <c r="L962" s="10" t="s">
        <v>152</v>
      </c>
      <c r="M962" s="10" t="s">
        <v>121</v>
      </c>
      <c r="N962" s="9" t="s">
        <v>2408</v>
      </c>
      <c r="O962" s="22">
        <v>0.75</v>
      </c>
      <c r="P962" s="10" t="s">
        <v>33</v>
      </c>
      <c r="Q962" s="10" t="s">
        <v>136</v>
      </c>
      <c r="R962" s="10" t="s">
        <v>1278</v>
      </c>
      <c r="S962" s="10" t="s">
        <v>2407</v>
      </c>
      <c r="T962" s="25">
        <v>36801</v>
      </c>
      <c r="U962" s="11">
        <v>42126</v>
      </c>
      <c r="V962" s="25">
        <f>YEAR(Table1[[#This Row],[Order Date]])</f>
        <v>2015</v>
      </c>
      <c r="W962" s="25">
        <f>MONTH(Table1[[#This Row],[Order Date]])</f>
        <v>5</v>
      </c>
      <c r="X962" s="25">
        <f>DAY(Table1[[#This Row],[Order Date]])</f>
        <v>2</v>
      </c>
      <c r="Y962" s="11">
        <v>42133</v>
      </c>
      <c r="Z962" s="25">
        <f>DATEDIF(Table1[[#This Row],[Order Date]],Table1[[#This Row],[Ship Date]],"D")</f>
        <v>7</v>
      </c>
      <c r="AA962" s="25">
        <v>-36.945999999999998</v>
      </c>
      <c r="AB962" s="10">
        <v>34</v>
      </c>
      <c r="AC962" s="12">
        <v>2694.49</v>
      </c>
      <c r="AD962" s="10" t="str">
        <f>IF(Table1[[#This Row],[Profit]]&gt;0,"Profit","loss")</f>
        <v>loss</v>
      </c>
      <c r="AE962" s="10" t="str">
        <f>_xlfn.CONCAT(Table1[[#This Row],[Customer Name]]," ",Table1[[#This Row],[Product Name]]," ",Table1[[#This Row],[Country]])</f>
        <v>Kent Gill Balt Solid Wood Rectangular Table United States</v>
      </c>
      <c r="AF962" s="10" t="str">
        <f>LEFT(Table1[[#This Row],[Product Name]],4)</f>
        <v>Balt</v>
      </c>
    </row>
    <row r="963" spans="1:32" ht="12.75" customHeight="1" x14ac:dyDescent="0.2">
      <c r="A963" s="18">
        <v>20296</v>
      </c>
      <c r="B963" s="25">
        <v>88319</v>
      </c>
      <c r="C963" s="10" t="s">
        <v>37</v>
      </c>
      <c r="D963" s="36">
        <v>0.09</v>
      </c>
      <c r="E963" s="28">
        <v>355.98</v>
      </c>
      <c r="F963" s="32">
        <v>58.92</v>
      </c>
      <c r="G963" s="25">
        <v>2499</v>
      </c>
      <c r="H963" s="10" t="s">
        <v>2345</v>
      </c>
      <c r="I963" s="10" t="s">
        <v>39</v>
      </c>
      <c r="J963" s="10" t="s">
        <v>28</v>
      </c>
      <c r="K963" s="10" t="s">
        <v>41</v>
      </c>
      <c r="L963" s="10" t="s">
        <v>42</v>
      </c>
      <c r="M963" s="10" t="s">
        <v>43</v>
      </c>
      <c r="N963" s="9" t="s">
        <v>1294</v>
      </c>
      <c r="O963" s="22">
        <v>0.64</v>
      </c>
      <c r="P963" s="10" t="s">
        <v>33</v>
      </c>
      <c r="Q963" s="10" t="s">
        <v>61</v>
      </c>
      <c r="R963" s="10" t="s">
        <v>178</v>
      </c>
      <c r="S963" s="10" t="s">
        <v>2346</v>
      </c>
      <c r="T963" s="25">
        <v>60901</v>
      </c>
      <c r="U963" s="11">
        <v>42053</v>
      </c>
      <c r="V963" s="25">
        <f>YEAR(Table1[[#This Row],[Order Date]])</f>
        <v>2015</v>
      </c>
      <c r="W963" s="25">
        <f>MONTH(Table1[[#This Row],[Order Date]])</f>
        <v>2</v>
      </c>
      <c r="X963" s="25">
        <f>DAY(Table1[[#This Row],[Order Date]])</f>
        <v>18</v>
      </c>
      <c r="Y963" s="11">
        <v>42055</v>
      </c>
      <c r="Z963" s="25">
        <f>DATEDIF(Table1[[#This Row],[Order Date]],Table1[[#This Row],[Ship Date]],"D")</f>
        <v>2</v>
      </c>
      <c r="AA963" s="25">
        <v>1240.25</v>
      </c>
      <c r="AB963" s="10">
        <v>8</v>
      </c>
      <c r="AC963" s="12">
        <v>2814.57</v>
      </c>
      <c r="AD963" s="10" t="str">
        <f>IF(Table1[[#This Row],[Profit]]&gt;0,"Profit","loss")</f>
        <v>Profit</v>
      </c>
      <c r="AE963" s="10" t="str">
        <f>_xlfn.CONCAT(Table1[[#This Row],[Customer Name]]," ",Table1[[#This Row],[Product Name]]," ",Table1[[#This Row],[Country]])</f>
        <v>Geoffrey Koch Hon 4700 Series Mobuis™ Mid-Back Task Chairs with Adjustable Arms United States</v>
      </c>
      <c r="AF963" s="10" t="str">
        <f>LEFT(Table1[[#This Row],[Product Name]],4)</f>
        <v xml:space="preserve">Hon </v>
      </c>
    </row>
    <row r="964" spans="1:32" ht="12.75" customHeight="1" x14ac:dyDescent="0.2">
      <c r="A964" s="18">
        <v>25628</v>
      </c>
      <c r="B964" s="25">
        <v>88320</v>
      </c>
      <c r="C964" s="10" t="s">
        <v>56</v>
      </c>
      <c r="D964" s="36">
        <v>0.09</v>
      </c>
      <c r="E964" s="28">
        <v>6.28</v>
      </c>
      <c r="F964" s="32">
        <v>5.41</v>
      </c>
      <c r="G964" s="25">
        <v>2500</v>
      </c>
      <c r="H964" s="10" t="s">
        <v>2347</v>
      </c>
      <c r="I964" s="10" t="s">
        <v>49</v>
      </c>
      <c r="J964" s="10" t="s">
        <v>58</v>
      </c>
      <c r="K964" s="10" t="s">
        <v>41</v>
      </c>
      <c r="L964" s="10" t="s">
        <v>50</v>
      </c>
      <c r="M964" s="10" t="s">
        <v>59</v>
      </c>
      <c r="N964" s="9" t="s">
        <v>1685</v>
      </c>
      <c r="O964" s="22">
        <v>0.53</v>
      </c>
      <c r="P964" s="10" t="s">
        <v>33</v>
      </c>
      <c r="Q964" s="10" t="s">
        <v>61</v>
      </c>
      <c r="R964" s="10" t="s">
        <v>178</v>
      </c>
      <c r="S964" s="10" t="s">
        <v>2348</v>
      </c>
      <c r="T964" s="25">
        <v>60102</v>
      </c>
      <c r="U964" s="11">
        <v>42037</v>
      </c>
      <c r="V964" s="25">
        <f>YEAR(Table1[[#This Row],[Order Date]])</f>
        <v>2015</v>
      </c>
      <c r="W964" s="25">
        <f>MONTH(Table1[[#This Row],[Order Date]])</f>
        <v>2</v>
      </c>
      <c r="X964" s="25">
        <f>DAY(Table1[[#This Row],[Order Date]])</f>
        <v>2</v>
      </c>
      <c r="Y964" s="11">
        <v>42039</v>
      </c>
      <c r="Z964" s="25">
        <f>DATEDIF(Table1[[#This Row],[Order Date]],Table1[[#This Row],[Ship Date]],"D")</f>
        <v>2</v>
      </c>
      <c r="AA964" s="25">
        <v>-32.026800000000001</v>
      </c>
      <c r="AB964" s="10">
        <v>14</v>
      </c>
      <c r="AC964" s="12">
        <v>88.85</v>
      </c>
      <c r="AD964" s="10" t="str">
        <f>IF(Table1[[#This Row],[Profit]]&gt;0,"Profit","loss")</f>
        <v>loss</v>
      </c>
      <c r="AE964" s="10" t="str">
        <f>_xlfn.CONCAT(Table1[[#This Row],[Customer Name]]," ",Table1[[#This Row],[Product Name]]," ",Table1[[#This Row],[Country]])</f>
        <v>Kevin Smith Eldon® 200 Class™ Desk Accessories United States</v>
      </c>
      <c r="AF964" s="10" t="str">
        <f>LEFT(Table1[[#This Row],[Product Name]],4)</f>
        <v>Eldo</v>
      </c>
    </row>
    <row r="965" spans="1:32" ht="12.75" customHeight="1" x14ac:dyDescent="0.2">
      <c r="A965" s="18">
        <v>23084</v>
      </c>
      <c r="B965" s="25">
        <v>88329</v>
      </c>
      <c r="C965" s="10" t="s">
        <v>25</v>
      </c>
      <c r="D965" s="36">
        <v>0</v>
      </c>
      <c r="E965" s="28">
        <v>7.28</v>
      </c>
      <c r="F965" s="32">
        <v>3.52</v>
      </c>
      <c r="G965" s="25">
        <v>3243</v>
      </c>
      <c r="H965" s="10" t="s">
        <v>2905</v>
      </c>
      <c r="I965" s="10" t="s">
        <v>49</v>
      </c>
      <c r="J965" s="10" t="s">
        <v>58</v>
      </c>
      <c r="K965" s="10" t="s">
        <v>77</v>
      </c>
      <c r="L965" s="10" t="s">
        <v>180</v>
      </c>
      <c r="M965" s="10" t="s">
        <v>51</v>
      </c>
      <c r="N965" s="9" t="s">
        <v>2906</v>
      </c>
      <c r="O965" s="22">
        <v>0.68</v>
      </c>
      <c r="P965" s="10" t="s">
        <v>33</v>
      </c>
      <c r="Q965" s="10" t="s">
        <v>53</v>
      </c>
      <c r="R965" s="10" t="s">
        <v>228</v>
      </c>
      <c r="S965" s="10" t="s">
        <v>916</v>
      </c>
      <c r="T965" s="25">
        <v>6010</v>
      </c>
      <c r="U965" s="11">
        <v>42165</v>
      </c>
      <c r="V965" s="25">
        <f>YEAR(Table1[[#This Row],[Order Date]])</f>
        <v>2015</v>
      </c>
      <c r="W965" s="25">
        <f>MONTH(Table1[[#This Row],[Order Date]])</f>
        <v>6</v>
      </c>
      <c r="X965" s="25">
        <f>DAY(Table1[[#This Row],[Order Date]])</f>
        <v>10</v>
      </c>
      <c r="Y965" s="11">
        <v>42165</v>
      </c>
      <c r="Z965" s="25">
        <f>DATEDIF(Table1[[#This Row],[Order Date]],Table1[[#This Row],[Ship Date]],"D")</f>
        <v>0</v>
      </c>
      <c r="AA965" s="25">
        <v>-25.103999999999999</v>
      </c>
      <c r="AB965" s="10">
        <v>3</v>
      </c>
      <c r="AC965" s="12">
        <v>24.44</v>
      </c>
      <c r="AD965" s="10" t="str">
        <f>IF(Table1[[#This Row],[Profit]]&gt;0,"Profit","loss")</f>
        <v>loss</v>
      </c>
      <c r="AE965" s="10" t="str">
        <f>_xlfn.CONCAT(Table1[[#This Row],[Customer Name]]," ",Table1[[#This Row],[Product Name]]," ",Table1[[#This Row],[Country]])</f>
        <v>Marlene Phillips Imation 3.5" DS-HD Macintosh Formatted Diskettes, 10/Pack United States</v>
      </c>
      <c r="AF965" s="10" t="str">
        <f>LEFT(Table1[[#This Row],[Product Name]],4)</f>
        <v>Imat</v>
      </c>
    </row>
    <row r="966" spans="1:32" ht="12.75" customHeight="1" x14ac:dyDescent="0.2">
      <c r="A966" s="18">
        <v>23267</v>
      </c>
      <c r="B966" s="25">
        <v>88330</v>
      </c>
      <c r="C966" s="10" t="s">
        <v>106</v>
      </c>
      <c r="D966" s="36">
        <v>0.06</v>
      </c>
      <c r="E966" s="28">
        <v>5.18</v>
      </c>
      <c r="F966" s="32">
        <v>2.04</v>
      </c>
      <c r="G966" s="25">
        <v>3246</v>
      </c>
      <c r="H966" s="10" t="s">
        <v>2907</v>
      </c>
      <c r="I966" s="10" t="s">
        <v>49</v>
      </c>
      <c r="J966" s="10" t="s">
        <v>58</v>
      </c>
      <c r="K966" s="10" t="s">
        <v>29</v>
      </c>
      <c r="L966" s="10" t="s">
        <v>93</v>
      </c>
      <c r="M966" s="10" t="s">
        <v>31</v>
      </c>
      <c r="N966" s="9" t="s">
        <v>167</v>
      </c>
      <c r="O966" s="22">
        <v>0.36</v>
      </c>
      <c r="P966" s="10" t="s">
        <v>33</v>
      </c>
      <c r="Q966" s="10" t="s">
        <v>53</v>
      </c>
      <c r="R966" s="10" t="s">
        <v>197</v>
      </c>
      <c r="S966" s="10" t="s">
        <v>2908</v>
      </c>
      <c r="T966" s="25">
        <v>3051</v>
      </c>
      <c r="U966" s="11">
        <v>42095</v>
      </c>
      <c r="V966" s="25">
        <f>YEAR(Table1[[#This Row],[Order Date]])</f>
        <v>2015</v>
      </c>
      <c r="W966" s="25">
        <f>MONTH(Table1[[#This Row],[Order Date]])</f>
        <v>4</v>
      </c>
      <c r="X966" s="25">
        <f>DAY(Table1[[#This Row],[Order Date]])</f>
        <v>1</v>
      </c>
      <c r="Y966" s="11">
        <v>42095</v>
      </c>
      <c r="Z966" s="25">
        <f>DATEDIF(Table1[[#This Row],[Order Date]],Table1[[#This Row],[Ship Date]],"D")</f>
        <v>0</v>
      </c>
      <c r="AA966" s="25">
        <v>1.9504000000000001</v>
      </c>
      <c r="AB966" s="10">
        <v>4</v>
      </c>
      <c r="AC966" s="12">
        <v>21.86</v>
      </c>
      <c r="AD966" s="10" t="str">
        <f>IF(Table1[[#This Row],[Profit]]&gt;0,"Profit","loss")</f>
        <v>Profit</v>
      </c>
      <c r="AE966" s="10" t="str">
        <f>_xlfn.CONCAT(Table1[[#This Row],[Customer Name]]," ",Table1[[#This Row],[Product Name]]," ",Table1[[#This Row],[Country]])</f>
        <v>Wanda Harris Array® Memo Cubes United States</v>
      </c>
      <c r="AF966" s="10" t="str">
        <f>LEFT(Table1[[#This Row],[Product Name]],4)</f>
        <v>Arra</v>
      </c>
    </row>
    <row r="967" spans="1:32" ht="12.75" customHeight="1" x14ac:dyDescent="0.2">
      <c r="A967" s="18">
        <v>21697</v>
      </c>
      <c r="B967" s="25">
        <v>88348</v>
      </c>
      <c r="C967" s="10" t="s">
        <v>106</v>
      </c>
      <c r="D967" s="36">
        <v>0.06</v>
      </c>
      <c r="E967" s="28">
        <v>38.06</v>
      </c>
      <c r="F967" s="32">
        <v>4.5</v>
      </c>
      <c r="G967" s="25">
        <v>2089</v>
      </c>
      <c r="H967" s="10" t="s">
        <v>2005</v>
      </c>
      <c r="I967" s="10" t="s">
        <v>49</v>
      </c>
      <c r="J967" s="10" t="s">
        <v>28</v>
      </c>
      <c r="K967" s="10" t="s">
        <v>29</v>
      </c>
      <c r="L967" s="10" t="s">
        <v>257</v>
      </c>
      <c r="M967" s="10" t="s">
        <v>59</v>
      </c>
      <c r="N967" s="9" t="s">
        <v>2006</v>
      </c>
      <c r="O967" s="22">
        <v>0.56000000000000005</v>
      </c>
      <c r="P967" s="10" t="s">
        <v>33</v>
      </c>
      <c r="Q967" s="10" t="s">
        <v>53</v>
      </c>
      <c r="R967" s="10" t="s">
        <v>71</v>
      </c>
      <c r="S967" s="10" t="s">
        <v>2007</v>
      </c>
      <c r="T967" s="25">
        <v>10956</v>
      </c>
      <c r="U967" s="11">
        <v>42185</v>
      </c>
      <c r="V967" s="25">
        <f>YEAR(Table1[[#This Row],[Order Date]])</f>
        <v>2015</v>
      </c>
      <c r="W967" s="25">
        <f>MONTH(Table1[[#This Row],[Order Date]])</f>
        <v>6</v>
      </c>
      <c r="X967" s="25">
        <f>DAY(Table1[[#This Row],[Order Date]])</f>
        <v>30</v>
      </c>
      <c r="Y967" s="11">
        <v>42191</v>
      </c>
      <c r="Z967" s="25">
        <f>DATEDIF(Table1[[#This Row],[Order Date]],Table1[[#This Row],[Ship Date]],"D")</f>
        <v>6</v>
      </c>
      <c r="AA967" s="25">
        <v>450.45959999999997</v>
      </c>
      <c r="AB967" s="10">
        <v>17</v>
      </c>
      <c r="AC967" s="12">
        <v>652.84</v>
      </c>
      <c r="AD967" s="10" t="str">
        <f>IF(Table1[[#This Row],[Profit]]&gt;0,"Profit","loss")</f>
        <v>Profit</v>
      </c>
      <c r="AE967" s="10" t="str">
        <f>_xlfn.CONCAT(Table1[[#This Row],[Customer Name]]," ",Table1[[#This Row],[Product Name]]," ",Table1[[#This Row],[Country]])</f>
        <v>Annie Odom Fellowes Superior 10 Outlet Split Surge Protector United States</v>
      </c>
      <c r="AF967" s="10" t="str">
        <f>LEFT(Table1[[#This Row],[Product Name]],4)</f>
        <v>Fell</v>
      </c>
    </row>
    <row r="968" spans="1:32" ht="12.75" customHeight="1" x14ac:dyDescent="0.2">
      <c r="A968" s="18">
        <v>21698</v>
      </c>
      <c r="B968" s="25">
        <v>88348</v>
      </c>
      <c r="C968" s="10" t="s">
        <v>106</v>
      </c>
      <c r="D968" s="36">
        <v>0.08</v>
      </c>
      <c r="E968" s="28">
        <v>599.99</v>
      </c>
      <c r="F968" s="32">
        <v>24.49</v>
      </c>
      <c r="G968" s="25">
        <v>2089</v>
      </c>
      <c r="H968" s="10" t="s">
        <v>2005</v>
      </c>
      <c r="I968" s="10" t="s">
        <v>49</v>
      </c>
      <c r="J968" s="10" t="s">
        <v>28</v>
      </c>
      <c r="K968" s="10" t="s">
        <v>77</v>
      </c>
      <c r="L968" s="10" t="s">
        <v>587</v>
      </c>
      <c r="M968" s="10" t="s">
        <v>236</v>
      </c>
      <c r="N968" s="9" t="s">
        <v>2008</v>
      </c>
      <c r="O968" s="22">
        <v>0.37</v>
      </c>
      <c r="P968" s="10" t="s">
        <v>33</v>
      </c>
      <c r="Q968" s="10" t="s">
        <v>53</v>
      </c>
      <c r="R968" s="10" t="s">
        <v>71</v>
      </c>
      <c r="S968" s="10" t="s">
        <v>2007</v>
      </c>
      <c r="T968" s="25">
        <v>10956</v>
      </c>
      <c r="U968" s="11">
        <v>42185</v>
      </c>
      <c r="V968" s="25">
        <f>YEAR(Table1[[#This Row],[Order Date]])</f>
        <v>2015</v>
      </c>
      <c r="W968" s="25">
        <f>MONTH(Table1[[#This Row],[Order Date]])</f>
        <v>6</v>
      </c>
      <c r="X968" s="25">
        <f>DAY(Table1[[#This Row],[Order Date]])</f>
        <v>30</v>
      </c>
      <c r="Y968" s="11">
        <v>42193</v>
      </c>
      <c r="Z968" s="25">
        <f>DATEDIF(Table1[[#This Row],[Order Date]],Table1[[#This Row],[Ship Date]],"D")</f>
        <v>8</v>
      </c>
      <c r="AA968" s="25">
        <v>8798.1830999999984</v>
      </c>
      <c r="AB968" s="10">
        <v>22</v>
      </c>
      <c r="AC968" s="12">
        <v>12750.99</v>
      </c>
      <c r="AD968" s="10" t="str">
        <f>IF(Table1[[#This Row],[Profit]]&gt;0,"Profit","loss")</f>
        <v>Profit</v>
      </c>
      <c r="AE968" s="10" t="str">
        <f>_xlfn.CONCAT(Table1[[#This Row],[Customer Name]]," ",Table1[[#This Row],[Product Name]]," ",Table1[[#This Row],[Country]])</f>
        <v>Annie Odom Hewlett Packard LaserJet 3310 Copier United States</v>
      </c>
      <c r="AF968" s="10" t="str">
        <f>LEFT(Table1[[#This Row],[Product Name]],4)</f>
        <v>Hewl</v>
      </c>
    </row>
    <row r="969" spans="1:32" ht="12.75" customHeight="1" x14ac:dyDescent="0.2">
      <c r="A969" s="18">
        <v>21699</v>
      </c>
      <c r="B969" s="25">
        <v>88348</v>
      </c>
      <c r="C969" s="10" t="s">
        <v>106</v>
      </c>
      <c r="D969" s="36">
        <v>0.1</v>
      </c>
      <c r="E969" s="28">
        <v>3.98</v>
      </c>
      <c r="F969" s="32">
        <v>2.97</v>
      </c>
      <c r="G969" s="25">
        <v>2089</v>
      </c>
      <c r="H969" s="10" t="s">
        <v>2005</v>
      </c>
      <c r="I969" s="10" t="s">
        <v>27</v>
      </c>
      <c r="J969" s="10" t="s">
        <v>28</v>
      </c>
      <c r="K969" s="10" t="s">
        <v>29</v>
      </c>
      <c r="L969" s="10" t="s">
        <v>93</v>
      </c>
      <c r="M969" s="10" t="s">
        <v>31</v>
      </c>
      <c r="N969" s="9" t="s">
        <v>2009</v>
      </c>
      <c r="O969" s="22">
        <v>0.35</v>
      </c>
      <c r="P969" s="10" t="s">
        <v>33</v>
      </c>
      <c r="Q969" s="10" t="s">
        <v>53</v>
      </c>
      <c r="R969" s="10" t="s">
        <v>71</v>
      </c>
      <c r="S969" s="10" t="s">
        <v>2007</v>
      </c>
      <c r="T969" s="25">
        <v>10956</v>
      </c>
      <c r="U969" s="11">
        <v>42185</v>
      </c>
      <c r="V969" s="25">
        <f>YEAR(Table1[[#This Row],[Order Date]])</f>
        <v>2015</v>
      </c>
      <c r="W969" s="25">
        <f>MONTH(Table1[[#This Row],[Order Date]])</f>
        <v>6</v>
      </c>
      <c r="X969" s="25">
        <f>DAY(Table1[[#This Row],[Order Date]])</f>
        <v>30</v>
      </c>
      <c r="Y969" s="11">
        <v>42189</v>
      </c>
      <c r="Z969" s="25">
        <f>DATEDIF(Table1[[#This Row],[Order Date]],Table1[[#This Row],[Ship Date]],"D")</f>
        <v>4</v>
      </c>
      <c r="AA969" s="25">
        <v>-5.3849999999999998</v>
      </c>
      <c r="AB969" s="10">
        <v>5</v>
      </c>
      <c r="AC969" s="12">
        <v>20.54</v>
      </c>
      <c r="AD969" s="10" t="str">
        <f>IF(Table1[[#This Row],[Profit]]&gt;0,"Profit","loss")</f>
        <v>loss</v>
      </c>
      <c r="AE969" s="10" t="str">
        <f>_xlfn.CONCAT(Table1[[#This Row],[Customer Name]]," ",Table1[[#This Row],[Product Name]]," ",Table1[[#This Row],[Country]])</f>
        <v>Annie Odom Unpadded Memo Slips United States</v>
      </c>
      <c r="AF969" s="10" t="str">
        <f>LEFT(Table1[[#This Row],[Product Name]],4)</f>
        <v>Unpa</v>
      </c>
    </row>
    <row r="970" spans="1:32" ht="12.75" customHeight="1" x14ac:dyDescent="0.2">
      <c r="A970" s="18">
        <v>23361</v>
      </c>
      <c r="B970" s="25">
        <v>88360</v>
      </c>
      <c r="C970" s="10" t="s">
        <v>47</v>
      </c>
      <c r="D970" s="36">
        <v>0.02</v>
      </c>
      <c r="E970" s="28">
        <v>49.99</v>
      </c>
      <c r="F970" s="32">
        <v>19.989999999999998</v>
      </c>
      <c r="G970" s="25">
        <v>184</v>
      </c>
      <c r="H970" s="10" t="s">
        <v>277</v>
      </c>
      <c r="I970" s="10" t="s">
        <v>49</v>
      </c>
      <c r="J970" s="10" t="s">
        <v>58</v>
      </c>
      <c r="K970" s="10" t="s">
        <v>77</v>
      </c>
      <c r="L970" s="10" t="s">
        <v>180</v>
      </c>
      <c r="M970" s="10" t="s">
        <v>59</v>
      </c>
      <c r="N970" s="9" t="s">
        <v>275</v>
      </c>
      <c r="O970" s="22">
        <v>0.41</v>
      </c>
      <c r="P970" s="10" t="s">
        <v>33</v>
      </c>
      <c r="Q970" s="10" t="s">
        <v>53</v>
      </c>
      <c r="R970" s="10" t="s">
        <v>193</v>
      </c>
      <c r="S970" s="10" t="s">
        <v>278</v>
      </c>
      <c r="T970" s="25">
        <v>2474</v>
      </c>
      <c r="U970" s="11">
        <v>42056</v>
      </c>
      <c r="V970" s="25">
        <f>YEAR(Table1[[#This Row],[Order Date]])</f>
        <v>2015</v>
      </c>
      <c r="W970" s="25">
        <f>MONTH(Table1[[#This Row],[Order Date]])</f>
        <v>2</v>
      </c>
      <c r="X970" s="25">
        <f>DAY(Table1[[#This Row],[Order Date]])</f>
        <v>21</v>
      </c>
      <c r="Y970" s="11">
        <v>42056</v>
      </c>
      <c r="Z970" s="25">
        <f>DATEDIF(Table1[[#This Row],[Order Date]],Table1[[#This Row],[Ship Date]],"D")</f>
        <v>0</v>
      </c>
      <c r="AA970" s="25">
        <v>-76.89</v>
      </c>
      <c r="AB970" s="10">
        <v>5</v>
      </c>
      <c r="AC970" s="12">
        <v>250.5</v>
      </c>
      <c r="AD970" s="10" t="str">
        <f>IF(Table1[[#This Row],[Profit]]&gt;0,"Profit","loss")</f>
        <v>loss</v>
      </c>
      <c r="AE970" s="10" t="str">
        <f>_xlfn.CONCAT(Table1[[#This Row],[Customer Name]]," ",Table1[[#This Row],[Product Name]]," ",Table1[[#This Row],[Country]])</f>
        <v>Phillip Holmes Zoom V.92 USB External Faxmodem United States</v>
      </c>
      <c r="AF970" s="10" t="str">
        <f>LEFT(Table1[[#This Row],[Product Name]],4)</f>
        <v>Zoom</v>
      </c>
    </row>
    <row r="971" spans="1:32" ht="12.75" customHeight="1" x14ac:dyDescent="0.2">
      <c r="A971" s="18">
        <v>18521</v>
      </c>
      <c r="B971" s="25">
        <v>88361</v>
      </c>
      <c r="C971" s="10" t="s">
        <v>25</v>
      </c>
      <c r="D971" s="36">
        <v>7.0000000000000007E-2</v>
      </c>
      <c r="E971" s="28">
        <v>10.06</v>
      </c>
      <c r="F971" s="32">
        <v>2.06</v>
      </c>
      <c r="G971" s="25">
        <v>188</v>
      </c>
      <c r="H971" s="10" t="s">
        <v>279</v>
      </c>
      <c r="I971" s="10" t="s">
        <v>49</v>
      </c>
      <c r="J971" s="10" t="s">
        <v>28</v>
      </c>
      <c r="K971" s="10" t="s">
        <v>29</v>
      </c>
      <c r="L971" s="10" t="s">
        <v>93</v>
      </c>
      <c r="M971" s="10" t="s">
        <v>31</v>
      </c>
      <c r="N971" s="9" t="s">
        <v>280</v>
      </c>
      <c r="O971" s="22">
        <v>0.39</v>
      </c>
      <c r="P971" s="10" t="s">
        <v>33</v>
      </c>
      <c r="Q971" s="10" t="s">
        <v>61</v>
      </c>
      <c r="R971" s="10" t="s">
        <v>130</v>
      </c>
      <c r="S971" s="10" t="s">
        <v>281</v>
      </c>
      <c r="T971" s="25">
        <v>76240</v>
      </c>
      <c r="U971" s="11">
        <v>42146</v>
      </c>
      <c r="V971" s="25">
        <f>YEAR(Table1[[#This Row],[Order Date]])</f>
        <v>2015</v>
      </c>
      <c r="W971" s="25">
        <f>MONTH(Table1[[#This Row],[Order Date]])</f>
        <v>5</v>
      </c>
      <c r="X971" s="25">
        <f>DAY(Table1[[#This Row],[Order Date]])</f>
        <v>22</v>
      </c>
      <c r="Y971" s="11">
        <v>42146</v>
      </c>
      <c r="Z971" s="25">
        <f>DATEDIF(Table1[[#This Row],[Order Date]],Table1[[#This Row],[Ship Date]],"D")</f>
        <v>0</v>
      </c>
      <c r="AA971" s="25">
        <v>152.65559999999999</v>
      </c>
      <c r="AB971" s="10">
        <v>23</v>
      </c>
      <c r="AC971" s="12">
        <v>221.24</v>
      </c>
      <c r="AD971" s="10" t="str">
        <f>IF(Table1[[#This Row],[Profit]]&gt;0,"Profit","loss")</f>
        <v>Profit</v>
      </c>
      <c r="AE971" s="10" t="str">
        <f>_xlfn.CONCAT(Table1[[#This Row],[Customer Name]]," ",Table1[[#This Row],[Product Name]]," ",Table1[[#This Row],[Country]])</f>
        <v>Alex Harrell Riverleaf Stik-Withit® Designer Note Cubes® United States</v>
      </c>
      <c r="AF971" s="10" t="str">
        <f>LEFT(Table1[[#This Row],[Product Name]],4)</f>
        <v>Rive</v>
      </c>
    </row>
    <row r="972" spans="1:32" ht="12.75" customHeight="1" x14ac:dyDescent="0.2">
      <c r="A972" s="18">
        <v>18522</v>
      </c>
      <c r="B972" s="25">
        <v>88361</v>
      </c>
      <c r="C972" s="10" t="s">
        <v>25</v>
      </c>
      <c r="D972" s="36">
        <v>7.0000000000000007E-2</v>
      </c>
      <c r="E972" s="28">
        <v>1.68</v>
      </c>
      <c r="F972" s="32">
        <v>1.57</v>
      </c>
      <c r="G972" s="25">
        <v>188</v>
      </c>
      <c r="H972" s="10" t="s">
        <v>279</v>
      </c>
      <c r="I972" s="10" t="s">
        <v>49</v>
      </c>
      <c r="J972" s="10" t="s">
        <v>28</v>
      </c>
      <c r="K972" s="10" t="s">
        <v>29</v>
      </c>
      <c r="L972" s="10" t="s">
        <v>30</v>
      </c>
      <c r="M972" s="10" t="s">
        <v>31</v>
      </c>
      <c r="N972" s="9" t="s">
        <v>96</v>
      </c>
      <c r="O972" s="22">
        <v>0.59</v>
      </c>
      <c r="P972" s="10" t="s">
        <v>33</v>
      </c>
      <c r="Q972" s="10" t="s">
        <v>61</v>
      </c>
      <c r="R972" s="10" t="s">
        <v>130</v>
      </c>
      <c r="S972" s="10" t="s">
        <v>281</v>
      </c>
      <c r="T972" s="25">
        <v>76240</v>
      </c>
      <c r="U972" s="11">
        <v>42146</v>
      </c>
      <c r="V972" s="25">
        <f>YEAR(Table1[[#This Row],[Order Date]])</f>
        <v>2015</v>
      </c>
      <c r="W972" s="25">
        <f>MONTH(Table1[[#This Row],[Order Date]])</f>
        <v>5</v>
      </c>
      <c r="X972" s="25">
        <f>DAY(Table1[[#This Row],[Order Date]])</f>
        <v>22</v>
      </c>
      <c r="Y972" s="11">
        <v>42147</v>
      </c>
      <c r="Z972" s="25">
        <f>DATEDIF(Table1[[#This Row],[Order Date]],Table1[[#This Row],[Ship Date]],"D")</f>
        <v>1</v>
      </c>
      <c r="AA972" s="25">
        <v>7.1500000000000057</v>
      </c>
      <c r="AB972" s="10">
        <v>29</v>
      </c>
      <c r="AC972" s="12">
        <v>46.65</v>
      </c>
      <c r="AD972" s="10" t="str">
        <f>IF(Table1[[#This Row],[Profit]]&gt;0,"Profit","loss")</f>
        <v>Profit</v>
      </c>
      <c r="AE972" s="10" t="str">
        <f>_xlfn.CONCAT(Table1[[#This Row],[Customer Name]]," ",Table1[[#This Row],[Product Name]]," ",Table1[[#This Row],[Country]])</f>
        <v>Alex Harrell Newell 323 United States</v>
      </c>
      <c r="AF972" s="10" t="str">
        <f>LEFT(Table1[[#This Row],[Product Name]],4)</f>
        <v>Newe</v>
      </c>
    </row>
    <row r="973" spans="1:32" ht="12.75" customHeight="1" x14ac:dyDescent="0.2">
      <c r="A973" s="18">
        <v>18989</v>
      </c>
      <c r="B973" s="25">
        <v>88367</v>
      </c>
      <c r="C973" s="10" t="s">
        <v>25</v>
      </c>
      <c r="D973" s="36">
        <v>7.0000000000000007E-2</v>
      </c>
      <c r="E973" s="28">
        <v>39.479999999999997</v>
      </c>
      <c r="F973" s="32">
        <v>1.99</v>
      </c>
      <c r="G973" s="25">
        <v>2014</v>
      </c>
      <c r="H973" s="10" t="s">
        <v>1948</v>
      </c>
      <c r="I973" s="10" t="s">
        <v>49</v>
      </c>
      <c r="J973" s="10" t="s">
        <v>40</v>
      </c>
      <c r="K973" s="10" t="s">
        <v>77</v>
      </c>
      <c r="L973" s="10" t="s">
        <v>180</v>
      </c>
      <c r="M973" s="10" t="s">
        <v>51</v>
      </c>
      <c r="N973" s="9" t="s">
        <v>705</v>
      </c>
      <c r="O973" s="22">
        <v>0.54</v>
      </c>
      <c r="P973" s="10" t="s">
        <v>33</v>
      </c>
      <c r="Q973" s="10" t="s">
        <v>61</v>
      </c>
      <c r="R973" s="10" t="s">
        <v>330</v>
      </c>
      <c r="S973" s="10" t="s">
        <v>1949</v>
      </c>
      <c r="T973" s="25">
        <v>51503</v>
      </c>
      <c r="U973" s="11">
        <v>42085</v>
      </c>
      <c r="V973" s="25">
        <f>YEAR(Table1[[#This Row],[Order Date]])</f>
        <v>2015</v>
      </c>
      <c r="W973" s="25">
        <f>MONTH(Table1[[#This Row],[Order Date]])</f>
        <v>3</v>
      </c>
      <c r="X973" s="25">
        <f>DAY(Table1[[#This Row],[Order Date]])</f>
        <v>22</v>
      </c>
      <c r="Y973" s="11">
        <v>42087</v>
      </c>
      <c r="Z973" s="25">
        <f>DATEDIF(Table1[[#This Row],[Order Date]],Table1[[#This Row],[Ship Date]],"D")</f>
        <v>2</v>
      </c>
      <c r="AA973" s="25">
        <v>88.72</v>
      </c>
      <c r="AB973" s="10">
        <v>4</v>
      </c>
      <c r="AC973" s="12">
        <v>151.27000000000001</v>
      </c>
      <c r="AD973" s="10" t="str">
        <f>IF(Table1[[#This Row],[Profit]]&gt;0,"Profit","loss")</f>
        <v>Profit</v>
      </c>
      <c r="AE973" s="10" t="str">
        <f>_xlfn.CONCAT(Table1[[#This Row],[Customer Name]]," ",Table1[[#This Row],[Product Name]]," ",Table1[[#This Row],[Country]])</f>
        <v>Cathy Simon 80 Minute CD-R Spindle, 100/Pack - Staples United States</v>
      </c>
      <c r="AF973" s="10" t="str">
        <f>LEFT(Table1[[#This Row],[Product Name]],4)</f>
        <v>80 M</v>
      </c>
    </row>
    <row r="974" spans="1:32" ht="12.75" customHeight="1" x14ac:dyDescent="0.2">
      <c r="A974" s="18">
        <v>18990</v>
      </c>
      <c r="B974" s="25">
        <v>88367</v>
      </c>
      <c r="C974" s="10" t="s">
        <v>25</v>
      </c>
      <c r="D974" s="36">
        <v>0</v>
      </c>
      <c r="E974" s="28">
        <v>4.91</v>
      </c>
      <c r="F974" s="32">
        <v>0.5</v>
      </c>
      <c r="G974" s="25">
        <v>2014</v>
      </c>
      <c r="H974" s="10" t="s">
        <v>1948</v>
      </c>
      <c r="I974" s="10" t="s">
        <v>49</v>
      </c>
      <c r="J974" s="10" t="s">
        <v>40</v>
      </c>
      <c r="K974" s="10" t="s">
        <v>29</v>
      </c>
      <c r="L974" s="10" t="s">
        <v>134</v>
      </c>
      <c r="M974" s="10" t="s">
        <v>59</v>
      </c>
      <c r="N974" s="9" t="s">
        <v>163</v>
      </c>
      <c r="O974" s="22">
        <v>0.36</v>
      </c>
      <c r="P974" s="10" t="s">
        <v>33</v>
      </c>
      <c r="Q974" s="10" t="s">
        <v>61</v>
      </c>
      <c r="R974" s="10" t="s">
        <v>330</v>
      </c>
      <c r="S974" s="10" t="s">
        <v>1949</v>
      </c>
      <c r="T974" s="25">
        <v>51503</v>
      </c>
      <c r="U974" s="11">
        <v>42085</v>
      </c>
      <c r="V974" s="25">
        <f>YEAR(Table1[[#This Row],[Order Date]])</f>
        <v>2015</v>
      </c>
      <c r="W974" s="25">
        <f>MONTH(Table1[[#This Row],[Order Date]])</f>
        <v>3</v>
      </c>
      <c r="X974" s="25">
        <f>DAY(Table1[[#This Row],[Order Date]])</f>
        <v>22</v>
      </c>
      <c r="Y974" s="11">
        <v>42087</v>
      </c>
      <c r="Z974" s="25">
        <f>DATEDIF(Table1[[#This Row],[Order Date]],Table1[[#This Row],[Ship Date]],"D")</f>
        <v>2</v>
      </c>
      <c r="AA974" s="25">
        <v>7.2518999999999991</v>
      </c>
      <c r="AB974" s="10">
        <v>2</v>
      </c>
      <c r="AC974" s="12">
        <v>10.51</v>
      </c>
      <c r="AD974" s="10" t="str">
        <f>IF(Table1[[#This Row],[Profit]]&gt;0,"Profit","loss")</f>
        <v>Profit</v>
      </c>
      <c r="AE974" s="10" t="str">
        <f>_xlfn.CONCAT(Table1[[#This Row],[Customer Name]]," ",Table1[[#This Row],[Product Name]]," ",Table1[[#This Row],[Country]])</f>
        <v>Cathy Simon Avery 493 United States</v>
      </c>
      <c r="AF974" s="10" t="str">
        <f>LEFT(Table1[[#This Row],[Product Name]],4)</f>
        <v>Aver</v>
      </c>
    </row>
    <row r="975" spans="1:32" ht="12.75" customHeight="1" x14ac:dyDescent="0.2">
      <c r="A975" s="18">
        <v>21573</v>
      </c>
      <c r="B975" s="25">
        <v>88368</v>
      </c>
      <c r="C975" s="10" t="s">
        <v>47</v>
      </c>
      <c r="D975" s="36">
        <v>0.06</v>
      </c>
      <c r="E975" s="28">
        <v>6.48</v>
      </c>
      <c r="F975" s="32">
        <v>7.49</v>
      </c>
      <c r="G975" s="25">
        <v>2014</v>
      </c>
      <c r="H975" s="10" t="s">
        <v>1948</v>
      </c>
      <c r="I975" s="10" t="s">
        <v>49</v>
      </c>
      <c r="J975" s="10" t="s">
        <v>40</v>
      </c>
      <c r="K975" s="10" t="s">
        <v>29</v>
      </c>
      <c r="L975" s="10" t="s">
        <v>93</v>
      </c>
      <c r="M975" s="10" t="s">
        <v>59</v>
      </c>
      <c r="N975" s="9" t="s">
        <v>1950</v>
      </c>
      <c r="O975" s="22">
        <v>0.37</v>
      </c>
      <c r="P975" s="10" t="s">
        <v>33</v>
      </c>
      <c r="Q975" s="10" t="s">
        <v>61</v>
      </c>
      <c r="R975" s="10" t="s">
        <v>330</v>
      </c>
      <c r="S975" s="10" t="s">
        <v>1949</v>
      </c>
      <c r="T975" s="25">
        <v>51503</v>
      </c>
      <c r="U975" s="11">
        <v>42098</v>
      </c>
      <c r="V975" s="25">
        <f>YEAR(Table1[[#This Row],[Order Date]])</f>
        <v>2015</v>
      </c>
      <c r="W975" s="25">
        <f>MONTH(Table1[[#This Row],[Order Date]])</f>
        <v>4</v>
      </c>
      <c r="X975" s="25">
        <f>DAY(Table1[[#This Row],[Order Date]])</f>
        <v>4</v>
      </c>
      <c r="Y975" s="11">
        <v>42098</v>
      </c>
      <c r="Z975" s="25">
        <f>DATEDIF(Table1[[#This Row],[Order Date]],Table1[[#This Row],[Ship Date]],"D")</f>
        <v>0</v>
      </c>
      <c r="AA975" s="25">
        <v>-191.49</v>
      </c>
      <c r="AB975" s="10">
        <v>12</v>
      </c>
      <c r="AC975" s="12">
        <v>74.930000000000007</v>
      </c>
      <c r="AD975" s="10" t="str">
        <f>IF(Table1[[#This Row],[Profit]]&gt;0,"Profit","loss")</f>
        <v>loss</v>
      </c>
      <c r="AE975" s="10" t="str">
        <f>_xlfn.CONCAT(Table1[[#This Row],[Customer Name]]," ",Table1[[#This Row],[Product Name]]," ",Table1[[#This Row],[Country]])</f>
        <v>Cathy Simon Xerox 220 United States</v>
      </c>
      <c r="AF975" s="10" t="str">
        <f>LEFT(Table1[[#This Row],[Product Name]],4)</f>
        <v>Xero</v>
      </c>
    </row>
    <row r="976" spans="1:32" ht="12.75" customHeight="1" x14ac:dyDescent="0.2">
      <c r="A976" s="18">
        <v>18529</v>
      </c>
      <c r="B976" s="25">
        <v>88371</v>
      </c>
      <c r="C976" s="10" t="s">
        <v>25</v>
      </c>
      <c r="D976" s="36">
        <v>0.01</v>
      </c>
      <c r="E976" s="28">
        <v>3.15</v>
      </c>
      <c r="F976" s="32">
        <v>0.49</v>
      </c>
      <c r="G976" s="25">
        <v>1008</v>
      </c>
      <c r="H976" s="10" t="s">
        <v>1107</v>
      </c>
      <c r="I976" s="10" t="s">
        <v>49</v>
      </c>
      <c r="J976" s="10" t="s">
        <v>40</v>
      </c>
      <c r="K976" s="10" t="s">
        <v>29</v>
      </c>
      <c r="L976" s="10" t="s">
        <v>134</v>
      </c>
      <c r="M976" s="10" t="s">
        <v>59</v>
      </c>
      <c r="N976" s="9" t="s">
        <v>1108</v>
      </c>
      <c r="O976" s="22">
        <v>0.37</v>
      </c>
      <c r="P976" s="10" t="s">
        <v>33</v>
      </c>
      <c r="Q976" s="10" t="s">
        <v>53</v>
      </c>
      <c r="R976" s="10" t="s">
        <v>188</v>
      </c>
      <c r="S976" s="10" t="s">
        <v>1109</v>
      </c>
      <c r="T976" s="25">
        <v>4038</v>
      </c>
      <c r="U976" s="11">
        <v>42149</v>
      </c>
      <c r="V976" s="25">
        <f>YEAR(Table1[[#This Row],[Order Date]])</f>
        <v>2015</v>
      </c>
      <c r="W976" s="25">
        <f>MONTH(Table1[[#This Row],[Order Date]])</f>
        <v>5</v>
      </c>
      <c r="X976" s="25">
        <f>DAY(Table1[[#This Row],[Order Date]])</f>
        <v>25</v>
      </c>
      <c r="Y976" s="11">
        <v>42151</v>
      </c>
      <c r="Z976" s="25">
        <f>DATEDIF(Table1[[#This Row],[Order Date]],Table1[[#This Row],[Ship Date]],"D")</f>
        <v>2</v>
      </c>
      <c r="AA976" s="25">
        <v>17.505299999999998</v>
      </c>
      <c r="AB976" s="10">
        <v>8</v>
      </c>
      <c r="AC976" s="12">
        <v>25.37</v>
      </c>
      <c r="AD976" s="10" t="str">
        <f>IF(Table1[[#This Row],[Profit]]&gt;0,"Profit","loss")</f>
        <v>Profit</v>
      </c>
      <c r="AE976" s="10" t="str">
        <f>_xlfn.CONCAT(Table1[[#This Row],[Customer Name]]," ",Table1[[#This Row],[Product Name]]," ",Table1[[#This Row],[Country]])</f>
        <v>Priscilla Frank Self-Adhesive Removable Labels United States</v>
      </c>
      <c r="AF976" s="10" t="str">
        <f>LEFT(Table1[[#This Row],[Product Name]],4)</f>
        <v>Self</v>
      </c>
    </row>
    <row r="977" spans="1:32" ht="12.75" customHeight="1" x14ac:dyDescent="0.2">
      <c r="A977" s="18">
        <v>18886</v>
      </c>
      <c r="B977" s="25">
        <v>88372</v>
      </c>
      <c r="C977" s="10" t="s">
        <v>25</v>
      </c>
      <c r="D977" s="36">
        <v>0.1</v>
      </c>
      <c r="E977" s="28">
        <v>550.98</v>
      </c>
      <c r="F977" s="32">
        <v>45.7</v>
      </c>
      <c r="G977" s="25">
        <v>1009</v>
      </c>
      <c r="H977" s="10" t="s">
        <v>1110</v>
      </c>
      <c r="I977" s="10" t="s">
        <v>39</v>
      </c>
      <c r="J977" s="10" t="s">
        <v>28</v>
      </c>
      <c r="K977" s="10" t="s">
        <v>41</v>
      </c>
      <c r="L977" s="10" t="s">
        <v>152</v>
      </c>
      <c r="M977" s="10" t="s">
        <v>121</v>
      </c>
      <c r="N977" s="9" t="s">
        <v>1111</v>
      </c>
      <c r="O977" s="22">
        <v>0.71</v>
      </c>
      <c r="P977" s="10" t="s">
        <v>33</v>
      </c>
      <c r="Q977" s="10" t="s">
        <v>53</v>
      </c>
      <c r="R977" s="10" t="s">
        <v>188</v>
      </c>
      <c r="S977" s="10" t="s">
        <v>1112</v>
      </c>
      <c r="T977" s="25">
        <v>4072</v>
      </c>
      <c r="U977" s="11">
        <v>42174</v>
      </c>
      <c r="V977" s="25">
        <f>YEAR(Table1[[#This Row],[Order Date]])</f>
        <v>2015</v>
      </c>
      <c r="W977" s="25">
        <f>MONTH(Table1[[#This Row],[Order Date]])</f>
        <v>6</v>
      </c>
      <c r="X977" s="25">
        <f>DAY(Table1[[#This Row],[Order Date]])</f>
        <v>19</v>
      </c>
      <c r="Y977" s="11">
        <v>42176</v>
      </c>
      <c r="Z977" s="25">
        <f>DATEDIF(Table1[[#This Row],[Order Date]],Table1[[#This Row],[Ship Date]],"D")</f>
        <v>2</v>
      </c>
      <c r="AA977" s="25">
        <v>818.54617499999995</v>
      </c>
      <c r="AB977" s="10">
        <v>14</v>
      </c>
      <c r="AC977" s="12">
        <v>6963.67</v>
      </c>
      <c r="AD977" s="10" t="str">
        <f>IF(Table1[[#This Row],[Profit]]&gt;0,"Profit","loss")</f>
        <v>Profit</v>
      </c>
      <c r="AE977" s="10" t="str">
        <f>_xlfn.CONCAT(Table1[[#This Row],[Customer Name]]," ",Table1[[#This Row],[Product Name]]," ",Table1[[#This Row],[Country]])</f>
        <v>Kristin George Chromcraft Bull-Nose Wood Oval Conference Tables &amp; Bases United States</v>
      </c>
      <c r="AF977" s="10" t="str">
        <f>LEFT(Table1[[#This Row],[Product Name]],4)</f>
        <v>Chro</v>
      </c>
    </row>
    <row r="978" spans="1:32" ht="12.75" customHeight="1" x14ac:dyDescent="0.2">
      <c r="A978" s="18">
        <v>20008</v>
      </c>
      <c r="B978" s="25">
        <v>88380</v>
      </c>
      <c r="C978" s="10" t="s">
        <v>25</v>
      </c>
      <c r="D978" s="36">
        <v>0.05</v>
      </c>
      <c r="E978" s="28">
        <v>39.99</v>
      </c>
      <c r="F978" s="32">
        <v>10.25</v>
      </c>
      <c r="G978" s="25">
        <v>3086</v>
      </c>
      <c r="H978" s="10" t="s">
        <v>2782</v>
      </c>
      <c r="I978" s="10" t="s">
        <v>27</v>
      </c>
      <c r="J978" s="10" t="s">
        <v>114</v>
      </c>
      <c r="K978" s="10" t="s">
        <v>77</v>
      </c>
      <c r="L978" s="10" t="s">
        <v>180</v>
      </c>
      <c r="M978" s="10" t="s">
        <v>59</v>
      </c>
      <c r="N978" s="9" t="s">
        <v>2783</v>
      </c>
      <c r="O978" s="22">
        <v>0.55000000000000004</v>
      </c>
      <c r="P978" s="10" t="s">
        <v>33</v>
      </c>
      <c r="Q978" s="10" t="s">
        <v>136</v>
      </c>
      <c r="R978" s="10" t="s">
        <v>362</v>
      </c>
      <c r="S978" s="10" t="s">
        <v>2784</v>
      </c>
      <c r="T978" s="25">
        <v>34287</v>
      </c>
      <c r="U978" s="11">
        <v>42142</v>
      </c>
      <c r="V978" s="25">
        <f>YEAR(Table1[[#This Row],[Order Date]])</f>
        <v>2015</v>
      </c>
      <c r="W978" s="25">
        <f>MONTH(Table1[[#This Row],[Order Date]])</f>
        <v>5</v>
      </c>
      <c r="X978" s="25">
        <f>DAY(Table1[[#This Row],[Order Date]])</f>
        <v>18</v>
      </c>
      <c r="Y978" s="11">
        <v>42143</v>
      </c>
      <c r="Z978" s="25">
        <f>DATEDIF(Table1[[#This Row],[Order Date]],Table1[[#This Row],[Ship Date]],"D")</f>
        <v>1</v>
      </c>
      <c r="AA978" s="25">
        <v>4.29</v>
      </c>
      <c r="AB978" s="10">
        <v>3</v>
      </c>
      <c r="AC978" s="12">
        <v>130.91</v>
      </c>
      <c r="AD978" s="10" t="str">
        <f>IF(Table1[[#This Row],[Profit]]&gt;0,"Profit","loss")</f>
        <v>Profit</v>
      </c>
      <c r="AE978" s="10" t="str">
        <f>_xlfn.CONCAT(Table1[[#This Row],[Customer Name]]," ",Table1[[#This Row],[Product Name]]," ",Table1[[#This Row],[Country]])</f>
        <v>Ted Durham Zoom V.92 V.44 PCI Internal Controllerless FaxModem United States</v>
      </c>
      <c r="AF978" s="10" t="str">
        <f>LEFT(Table1[[#This Row],[Product Name]],4)</f>
        <v>Zoom</v>
      </c>
    </row>
    <row r="979" spans="1:32" ht="12.75" customHeight="1" x14ac:dyDescent="0.2">
      <c r="A979" s="18">
        <v>21184</v>
      </c>
      <c r="B979" s="25">
        <v>88387</v>
      </c>
      <c r="C979" s="10" t="s">
        <v>47</v>
      </c>
      <c r="D979" s="36">
        <v>0.09</v>
      </c>
      <c r="E979" s="28">
        <v>28.48</v>
      </c>
      <c r="F979" s="32">
        <v>1.99</v>
      </c>
      <c r="G979" s="25">
        <v>1014</v>
      </c>
      <c r="H979" s="10" t="s">
        <v>1113</v>
      </c>
      <c r="I979" s="10" t="s">
        <v>49</v>
      </c>
      <c r="J979" s="10" t="s">
        <v>40</v>
      </c>
      <c r="K979" s="10" t="s">
        <v>77</v>
      </c>
      <c r="L979" s="10" t="s">
        <v>180</v>
      </c>
      <c r="M979" s="10" t="s">
        <v>51</v>
      </c>
      <c r="N979" s="9" t="s">
        <v>407</v>
      </c>
      <c r="O979" s="22">
        <v>0.4</v>
      </c>
      <c r="P979" s="10" t="s">
        <v>33</v>
      </c>
      <c r="Q979" s="10" t="s">
        <v>136</v>
      </c>
      <c r="R979" s="10" t="s">
        <v>958</v>
      </c>
      <c r="S979" s="10" t="s">
        <v>1114</v>
      </c>
      <c r="T979" s="25">
        <v>72022</v>
      </c>
      <c r="U979" s="11">
        <v>42064</v>
      </c>
      <c r="V979" s="25">
        <f>YEAR(Table1[[#This Row],[Order Date]])</f>
        <v>2015</v>
      </c>
      <c r="W979" s="25">
        <f>MONTH(Table1[[#This Row],[Order Date]])</f>
        <v>3</v>
      </c>
      <c r="X979" s="25">
        <f>DAY(Table1[[#This Row],[Order Date]])</f>
        <v>1</v>
      </c>
      <c r="Y979" s="11">
        <v>42065</v>
      </c>
      <c r="Z979" s="25">
        <f>DATEDIF(Table1[[#This Row],[Order Date]],Table1[[#This Row],[Ship Date]],"D")</f>
        <v>1</v>
      </c>
      <c r="AA979" s="25">
        <v>-17.149999999999999</v>
      </c>
      <c r="AB979" s="10">
        <v>6</v>
      </c>
      <c r="AC979" s="12">
        <v>160.16999999999999</v>
      </c>
      <c r="AD979" s="10" t="str">
        <f>IF(Table1[[#This Row],[Profit]]&gt;0,"Profit","loss")</f>
        <v>loss</v>
      </c>
      <c r="AE979" s="10" t="str">
        <f>_xlfn.CONCAT(Table1[[#This Row],[Customer Name]]," ",Table1[[#This Row],[Product Name]]," ",Table1[[#This Row],[Country]])</f>
        <v>Theresa Winters Memorex 4.7GB DVD+RW, 3/Pack United States</v>
      </c>
      <c r="AF979" s="10" t="str">
        <f>LEFT(Table1[[#This Row],[Product Name]],4)</f>
        <v>Memo</v>
      </c>
    </row>
    <row r="980" spans="1:32" ht="12.75" customHeight="1" x14ac:dyDescent="0.2">
      <c r="A980" s="18">
        <v>21185</v>
      </c>
      <c r="B980" s="25">
        <v>88387</v>
      </c>
      <c r="C980" s="10" t="s">
        <v>47</v>
      </c>
      <c r="D980" s="36">
        <v>0</v>
      </c>
      <c r="E980" s="28">
        <v>2.08</v>
      </c>
      <c r="F980" s="32">
        <v>5.33</v>
      </c>
      <c r="G980" s="25">
        <v>1014</v>
      </c>
      <c r="H980" s="10" t="s">
        <v>1113</v>
      </c>
      <c r="I980" s="10" t="s">
        <v>49</v>
      </c>
      <c r="J980" s="10" t="s">
        <v>40</v>
      </c>
      <c r="K980" s="10" t="s">
        <v>41</v>
      </c>
      <c r="L980" s="10" t="s">
        <v>50</v>
      </c>
      <c r="M980" s="10" t="s">
        <v>59</v>
      </c>
      <c r="N980" s="9" t="s">
        <v>744</v>
      </c>
      <c r="O980" s="22">
        <v>0.43</v>
      </c>
      <c r="P980" s="10" t="s">
        <v>33</v>
      </c>
      <c r="Q980" s="10" t="s">
        <v>136</v>
      </c>
      <c r="R980" s="10" t="s">
        <v>958</v>
      </c>
      <c r="S980" s="10" t="s">
        <v>1114</v>
      </c>
      <c r="T980" s="25">
        <v>72022</v>
      </c>
      <c r="U980" s="11">
        <v>42064</v>
      </c>
      <c r="V980" s="25">
        <f>YEAR(Table1[[#This Row],[Order Date]])</f>
        <v>2015</v>
      </c>
      <c r="W980" s="25">
        <f>MONTH(Table1[[#This Row],[Order Date]])</f>
        <v>3</v>
      </c>
      <c r="X980" s="25">
        <f>DAY(Table1[[#This Row],[Order Date]])</f>
        <v>1</v>
      </c>
      <c r="Y980" s="11">
        <v>42066</v>
      </c>
      <c r="Z980" s="25">
        <f>DATEDIF(Table1[[#This Row],[Order Date]],Table1[[#This Row],[Ship Date]],"D")</f>
        <v>2</v>
      </c>
      <c r="AA980" s="25">
        <v>-29.540000000000003</v>
      </c>
      <c r="AB980" s="10">
        <v>3</v>
      </c>
      <c r="AC980" s="12">
        <v>7.47</v>
      </c>
      <c r="AD980" s="10" t="str">
        <f>IF(Table1[[#This Row],[Profit]]&gt;0,"Profit","loss")</f>
        <v>loss</v>
      </c>
      <c r="AE980" s="10" t="str">
        <f>_xlfn.CONCAT(Table1[[#This Row],[Customer Name]]," ",Table1[[#This Row],[Product Name]]," ",Table1[[#This Row],[Country]])</f>
        <v>Theresa Winters Eldon® Wave Desk Accessories United States</v>
      </c>
      <c r="AF980" s="10" t="str">
        <f>LEFT(Table1[[#This Row],[Product Name]],4)</f>
        <v>Eldo</v>
      </c>
    </row>
    <row r="981" spans="1:32" ht="12.75" customHeight="1" x14ac:dyDescent="0.2">
      <c r="A981" s="18">
        <v>21186</v>
      </c>
      <c r="B981" s="25">
        <v>88387</v>
      </c>
      <c r="C981" s="10" t="s">
        <v>47</v>
      </c>
      <c r="D981" s="36">
        <v>0.06</v>
      </c>
      <c r="E981" s="28">
        <v>45.99</v>
      </c>
      <c r="F981" s="32">
        <v>4.99</v>
      </c>
      <c r="G981" s="25">
        <v>1014</v>
      </c>
      <c r="H981" s="10" t="s">
        <v>1113</v>
      </c>
      <c r="I981" s="10" t="s">
        <v>27</v>
      </c>
      <c r="J981" s="10" t="s">
        <v>40</v>
      </c>
      <c r="K981" s="10" t="s">
        <v>77</v>
      </c>
      <c r="L981" s="10" t="s">
        <v>78</v>
      </c>
      <c r="M981" s="10" t="s">
        <v>59</v>
      </c>
      <c r="N981" s="9" t="s">
        <v>1115</v>
      </c>
      <c r="O981" s="22">
        <v>0.56000000000000005</v>
      </c>
      <c r="P981" s="10" t="s">
        <v>33</v>
      </c>
      <c r="Q981" s="10" t="s">
        <v>136</v>
      </c>
      <c r="R981" s="10" t="s">
        <v>958</v>
      </c>
      <c r="S981" s="10" t="s">
        <v>1114</v>
      </c>
      <c r="T981" s="25">
        <v>72022</v>
      </c>
      <c r="U981" s="11">
        <v>42064</v>
      </c>
      <c r="V981" s="25">
        <f>YEAR(Table1[[#This Row],[Order Date]])</f>
        <v>2015</v>
      </c>
      <c r="W981" s="25">
        <f>MONTH(Table1[[#This Row],[Order Date]])</f>
        <v>3</v>
      </c>
      <c r="X981" s="25">
        <f>DAY(Table1[[#This Row],[Order Date]])</f>
        <v>1</v>
      </c>
      <c r="Y981" s="11">
        <v>42065</v>
      </c>
      <c r="Z981" s="25">
        <f>DATEDIF(Table1[[#This Row],[Order Date]],Table1[[#This Row],[Ship Date]],"D")</f>
        <v>1</v>
      </c>
      <c r="AA981" s="25">
        <v>-329.78399999999999</v>
      </c>
      <c r="AB981" s="10">
        <v>10</v>
      </c>
      <c r="AC981" s="12">
        <v>370.81</v>
      </c>
      <c r="AD981" s="10" t="str">
        <f>IF(Table1[[#This Row],[Profit]]&gt;0,"Profit","loss")</f>
        <v>loss</v>
      </c>
      <c r="AE981" s="10" t="str">
        <f>_xlfn.CONCAT(Table1[[#This Row],[Customer Name]]," ",Table1[[#This Row],[Product Name]]," ",Table1[[#This Row],[Country]])</f>
        <v>Theresa Winters KF 788 United States</v>
      </c>
      <c r="AF981" s="10" t="str">
        <f>LEFT(Table1[[#This Row],[Product Name]],4)</f>
        <v>KF 7</v>
      </c>
    </row>
    <row r="982" spans="1:32" ht="12.75" customHeight="1" x14ac:dyDescent="0.2">
      <c r="A982" s="18">
        <v>20880</v>
      </c>
      <c r="B982" s="25">
        <v>88388</v>
      </c>
      <c r="C982" s="10" t="s">
        <v>37</v>
      </c>
      <c r="D982" s="36">
        <v>0.08</v>
      </c>
      <c r="E982" s="28">
        <v>10.91</v>
      </c>
      <c r="F982" s="32">
        <v>2.99</v>
      </c>
      <c r="G982" s="25">
        <v>1014</v>
      </c>
      <c r="H982" s="10" t="s">
        <v>1113</v>
      </c>
      <c r="I982" s="10" t="s">
        <v>49</v>
      </c>
      <c r="J982" s="10" t="s">
        <v>40</v>
      </c>
      <c r="K982" s="10" t="s">
        <v>29</v>
      </c>
      <c r="L982" s="10" t="s">
        <v>109</v>
      </c>
      <c r="M982" s="10" t="s">
        <v>59</v>
      </c>
      <c r="N982" s="9" t="s">
        <v>1116</v>
      </c>
      <c r="O982" s="22">
        <v>0.38</v>
      </c>
      <c r="P982" s="10" t="s">
        <v>33</v>
      </c>
      <c r="Q982" s="10" t="s">
        <v>136</v>
      </c>
      <c r="R982" s="10" t="s">
        <v>958</v>
      </c>
      <c r="S982" s="10" t="s">
        <v>1114</v>
      </c>
      <c r="T982" s="25">
        <v>72022</v>
      </c>
      <c r="U982" s="11">
        <v>42068</v>
      </c>
      <c r="V982" s="25">
        <f>YEAR(Table1[[#This Row],[Order Date]])</f>
        <v>2015</v>
      </c>
      <c r="W982" s="25">
        <f>MONTH(Table1[[#This Row],[Order Date]])</f>
        <v>3</v>
      </c>
      <c r="X982" s="25">
        <f>DAY(Table1[[#This Row],[Order Date]])</f>
        <v>5</v>
      </c>
      <c r="Y982" s="11">
        <v>42069</v>
      </c>
      <c r="Z982" s="25">
        <f>DATEDIF(Table1[[#This Row],[Order Date]],Table1[[#This Row],[Ship Date]],"D")</f>
        <v>1</v>
      </c>
      <c r="AA982" s="25">
        <v>-2.1</v>
      </c>
      <c r="AB982" s="10">
        <v>11</v>
      </c>
      <c r="AC982" s="12">
        <v>119.99</v>
      </c>
      <c r="AD982" s="10" t="str">
        <f>IF(Table1[[#This Row],[Profit]]&gt;0,"Profit","loss")</f>
        <v>loss</v>
      </c>
      <c r="AE982" s="10" t="str">
        <f>_xlfn.CONCAT(Table1[[#This Row],[Customer Name]]," ",Table1[[#This Row],[Product Name]]," ",Table1[[#This Row],[Country]])</f>
        <v>Theresa Winters Heavy-Duty E-Z-D® Binders United States</v>
      </c>
      <c r="AF982" s="10" t="str">
        <f>LEFT(Table1[[#This Row],[Product Name]],4)</f>
        <v>Heav</v>
      </c>
    </row>
    <row r="983" spans="1:32" ht="12.75" customHeight="1" x14ac:dyDescent="0.2">
      <c r="A983" s="18">
        <v>24752</v>
      </c>
      <c r="B983" s="25">
        <v>88389</v>
      </c>
      <c r="C983" s="10" t="s">
        <v>25</v>
      </c>
      <c r="D983" s="36">
        <v>0.02</v>
      </c>
      <c r="E983" s="28">
        <v>6.48</v>
      </c>
      <c r="F983" s="32">
        <v>7.86</v>
      </c>
      <c r="G983" s="25">
        <v>1016</v>
      </c>
      <c r="H983" s="10" t="s">
        <v>1120</v>
      </c>
      <c r="I983" s="10" t="s">
        <v>27</v>
      </c>
      <c r="J983" s="10" t="s">
        <v>40</v>
      </c>
      <c r="K983" s="10" t="s">
        <v>29</v>
      </c>
      <c r="L983" s="10" t="s">
        <v>93</v>
      </c>
      <c r="M983" s="10" t="s">
        <v>59</v>
      </c>
      <c r="N983" s="9" t="s">
        <v>1121</v>
      </c>
      <c r="O983" s="22">
        <v>0.37</v>
      </c>
      <c r="P983" s="10" t="s">
        <v>33</v>
      </c>
      <c r="Q983" s="10" t="s">
        <v>136</v>
      </c>
      <c r="R983" s="10" t="s">
        <v>322</v>
      </c>
      <c r="S983" s="10" t="s">
        <v>1122</v>
      </c>
      <c r="T983" s="25">
        <v>28806</v>
      </c>
      <c r="U983" s="11">
        <v>42167</v>
      </c>
      <c r="V983" s="25">
        <f>YEAR(Table1[[#This Row],[Order Date]])</f>
        <v>2015</v>
      </c>
      <c r="W983" s="25">
        <f>MONTH(Table1[[#This Row],[Order Date]])</f>
        <v>6</v>
      </c>
      <c r="X983" s="25">
        <f>DAY(Table1[[#This Row],[Order Date]])</f>
        <v>12</v>
      </c>
      <c r="Y983" s="11">
        <v>42168</v>
      </c>
      <c r="Z983" s="25">
        <f>DATEDIF(Table1[[#This Row],[Order Date]],Table1[[#This Row],[Ship Date]],"D")</f>
        <v>1</v>
      </c>
      <c r="AA983" s="25">
        <v>111.22199999999999</v>
      </c>
      <c r="AB983" s="10">
        <v>1</v>
      </c>
      <c r="AC983" s="12">
        <v>11.41</v>
      </c>
      <c r="AD983" s="10" t="str">
        <f>IF(Table1[[#This Row],[Profit]]&gt;0,"Profit","loss")</f>
        <v>Profit</v>
      </c>
      <c r="AE983" s="10" t="str">
        <f>_xlfn.CONCAT(Table1[[#This Row],[Customer Name]]," ",Table1[[#This Row],[Product Name]]," ",Table1[[#This Row],[Country]])</f>
        <v>Francis Sherrill Xerox 213 United States</v>
      </c>
      <c r="AF983" s="10" t="str">
        <f>LEFT(Table1[[#This Row],[Product Name]],4)</f>
        <v>Xero</v>
      </c>
    </row>
    <row r="984" spans="1:32" ht="12.75" customHeight="1" x14ac:dyDescent="0.2">
      <c r="A984" s="18">
        <v>20531</v>
      </c>
      <c r="B984" s="25">
        <v>88390</v>
      </c>
      <c r="C984" s="10" t="s">
        <v>56</v>
      </c>
      <c r="D984" s="36">
        <v>0</v>
      </c>
      <c r="E984" s="28">
        <v>43.98</v>
      </c>
      <c r="F984" s="32">
        <v>8.99</v>
      </c>
      <c r="G984" s="25">
        <v>1015</v>
      </c>
      <c r="H984" s="10" t="s">
        <v>1117</v>
      </c>
      <c r="I984" s="10" t="s">
        <v>49</v>
      </c>
      <c r="J984" s="10" t="s">
        <v>40</v>
      </c>
      <c r="K984" s="10" t="s">
        <v>29</v>
      </c>
      <c r="L984" s="10" t="s">
        <v>30</v>
      </c>
      <c r="M984" s="10" t="s">
        <v>51</v>
      </c>
      <c r="N984" s="9" t="s">
        <v>1118</v>
      </c>
      <c r="O984" s="22">
        <v>0.57999999999999996</v>
      </c>
      <c r="P984" s="10" t="s">
        <v>33</v>
      </c>
      <c r="Q984" s="10" t="s">
        <v>136</v>
      </c>
      <c r="R984" s="10" t="s">
        <v>322</v>
      </c>
      <c r="S984" s="10" t="s">
        <v>1119</v>
      </c>
      <c r="T984" s="25">
        <v>27502</v>
      </c>
      <c r="U984" s="11">
        <v>42081</v>
      </c>
      <c r="V984" s="25">
        <f>YEAR(Table1[[#This Row],[Order Date]])</f>
        <v>2015</v>
      </c>
      <c r="W984" s="25">
        <f>MONTH(Table1[[#This Row],[Order Date]])</f>
        <v>3</v>
      </c>
      <c r="X984" s="25">
        <f>DAY(Table1[[#This Row],[Order Date]])</f>
        <v>18</v>
      </c>
      <c r="Y984" s="11">
        <v>42081</v>
      </c>
      <c r="Z984" s="25">
        <f>DATEDIF(Table1[[#This Row],[Order Date]],Table1[[#This Row],[Ship Date]],"D")</f>
        <v>0</v>
      </c>
      <c r="AA984" s="25">
        <v>829.46699999999998</v>
      </c>
      <c r="AB984" s="10">
        <v>14</v>
      </c>
      <c r="AC984" s="12">
        <v>650.70000000000005</v>
      </c>
      <c r="AD984" s="10" t="str">
        <f>IF(Table1[[#This Row],[Profit]]&gt;0,"Profit","loss")</f>
        <v>Profit</v>
      </c>
      <c r="AE984" s="10" t="str">
        <f>_xlfn.CONCAT(Table1[[#This Row],[Customer Name]]," ",Table1[[#This Row],[Product Name]]," ",Table1[[#This Row],[Country]])</f>
        <v>Beverly Cameron Boston 1645 Deluxe Heavier-Duty Electric Pencil Sharpener United States</v>
      </c>
      <c r="AF984" s="10" t="str">
        <f>LEFT(Table1[[#This Row],[Product Name]],4)</f>
        <v>Bost</v>
      </c>
    </row>
    <row r="985" spans="1:32" ht="12.75" customHeight="1" x14ac:dyDescent="0.2">
      <c r="A985" s="18">
        <v>25027</v>
      </c>
      <c r="B985" s="25">
        <v>88391</v>
      </c>
      <c r="C985" s="10" t="s">
        <v>56</v>
      </c>
      <c r="D985" s="36">
        <v>0.05</v>
      </c>
      <c r="E985" s="28">
        <v>35.89</v>
      </c>
      <c r="F985" s="32">
        <v>14.72</v>
      </c>
      <c r="G985" s="25">
        <v>1018</v>
      </c>
      <c r="H985" s="10" t="s">
        <v>1123</v>
      </c>
      <c r="I985" s="10" t="s">
        <v>49</v>
      </c>
      <c r="J985" s="10" t="s">
        <v>40</v>
      </c>
      <c r="K985" s="10" t="s">
        <v>29</v>
      </c>
      <c r="L985" s="10" t="s">
        <v>69</v>
      </c>
      <c r="M985" s="10" t="s">
        <v>59</v>
      </c>
      <c r="N985" s="9" t="s">
        <v>1124</v>
      </c>
      <c r="O985" s="22">
        <v>0.4</v>
      </c>
      <c r="P985" s="10" t="s">
        <v>33</v>
      </c>
      <c r="Q985" s="10" t="s">
        <v>136</v>
      </c>
      <c r="R985" s="10" t="s">
        <v>322</v>
      </c>
      <c r="S985" s="10" t="s">
        <v>1125</v>
      </c>
      <c r="T985" s="25">
        <v>27511</v>
      </c>
      <c r="U985" s="11">
        <v>42102</v>
      </c>
      <c r="V985" s="25">
        <f>YEAR(Table1[[#This Row],[Order Date]])</f>
        <v>2015</v>
      </c>
      <c r="W985" s="25">
        <f>MONTH(Table1[[#This Row],[Order Date]])</f>
        <v>4</v>
      </c>
      <c r="X985" s="25">
        <f>DAY(Table1[[#This Row],[Order Date]])</f>
        <v>8</v>
      </c>
      <c r="Y985" s="11">
        <v>42103</v>
      </c>
      <c r="Z985" s="25">
        <f>DATEDIF(Table1[[#This Row],[Order Date]],Table1[[#This Row],[Ship Date]],"D")</f>
        <v>1</v>
      </c>
      <c r="AA985" s="25">
        <v>22.866</v>
      </c>
      <c r="AB985" s="10">
        <v>19</v>
      </c>
      <c r="AC985" s="12">
        <v>680.39</v>
      </c>
      <c r="AD985" s="10" t="str">
        <f>IF(Table1[[#This Row],[Profit]]&gt;0,"Profit","loss")</f>
        <v>Profit</v>
      </c>
      <c r="AE985" s="10" t="str">
        <f>_xlfn.CONCAT(Table1[[#This Row],[Customer Name]]," ",Table1[[#This Row],[Product Name]]," ",Table1[[#This Row],[Country]])</f>
        <v>Meredith Humphrey Jet-Pak Recycled Peel 'N' Seal Padded Mailers United States</v>
      </c>
      <c r="AF985" s="10" t="str">
        <f>LEFT(Table1[[#This Row],[Product Name]],4)</f>
        <v>Jet-</v>
      </c>
    </row>
    <row r="986" spans="1:32" ht="12.75" customHeight="1" x14ac:dyDescent="0.2">
      <c r="A986" s="18">
        <v>25028</v>
      </c>
      <c r="B986" s="25">
        <v>88391</v>
      </c>
      <c r="C986" s="10" t="s">
        <v>56</v>
      </c>
      <c r="D986" s="36">
        <v>0</v>
      </c>
      <c r="E986" s="28">
        <v>11.48</v>
      </c>
      <c r="F986" s="32">
        <v>5.43</v>
      </c>
      <c r="G986" s="25">
        <v>1018</v>
      </c>
      <c r="H986" s="10" t="s">
        <v>1123</v>
      </c>
      <c r="I986" s="10" t="s">
        <v>49</v>
      </c>
      <c r="J986" s="10" t="s">
        <v>40</v>
      </c>
      <c r="K986" s="10" t="s">
        <v>29</v>
      </c>
      <c r="L986" s="10" t="s">
        <v>93</v>
      </c>
      <c r="M986" s="10" t="s">
        <v>59</v>
      </c>
      <c r="N986" s="9" t="s">
        <v>1126</v>
      </c>
      <c r="O986" s="22">
        <v>0.36</v>
      </c>
      <c r="P986" s="10" t="s">
        <v>33</v>
      </c>
      <c r="Q986" s="10" t="s">
        <v>136</v>
      </c>
      <c r="R986" s="10" t="s">
        <v>322</v>
      </c>
      <c r="S986" s="10" t="s">
        <v>1125</v>
      </c>
      <c r="T986" s="25">
        <v>27511</v>
      </c>
      <c r="U986" s="11">
        <v>42102</v>
      </c>
      <c r="V986" s="25">
        <f>YEAR(Table1[[#This Row],[Order Date]])</f>
        <v>2015</v>
      </c>
      <c r="W986" s="25">
        <f>MONTH(Table1[[#This Row],[Order Date]])</f>
        <v>4</v>
      </c>
      <c r="X986" s="25">
        <f>DAY(Table1[[#This Row],[Order Date]])</f>
        <v>8</v>
      </c>
      <c r="Y986" s="11">
        <v>42102</v>
      </c>
      <c r="Z986" s="25">
        <f>DATEDIF(Table1[[#This Row],[Order Date]],Table1[[#This Row],[Ship Date]],"D")</f>
        <v>0</v>
      </c>
      <c r="AA986" s="25">
        <v>115.72799999999999</v>
      </c>
      <c r="AB986" s="10">
        <v>6</v>
      </c>
      <c r="AC986" s="12">
        <v>75.52</v>
      </c>
      <c r="AD986" s="10" t="str">
        <f>IF(Table1[[#This Row],[Profit]]&gt;0,"Profit","loss")</f>
        <v>Profit</v>
      </c>
      <c r="AE986" s="10" t="str">
        <f>_xlfn.CONCAT(Table1[[#This Row],[Customer Name]]," ",Table1[[#This Row],[Product Name]]," ",Table1[[#This Row],[Country]])</f>
        <v>Meredith Humphrey Personal Creations™ Ink Jet Cards and Labels United States</v>
      </c>
      <c r="AF986" s="10" t="str">
        <f>LEFT(Table1[[#This Row],[Product Name]],4)</f>
        <v>Pers</v>
      </c>
    </row>
    <row r="987" spans="1:32" ht="12.75" customHeight="1" x14ac:dyDescent="0.2">
      <c r="A987" s="18">
        <v>18540</v>
      </c>
      <c r="B987" s="25">
        <v>88403</v>
      </c>
      <c r="C987" s="10" t="s">
        <v>47</v>
      </c>
      <c r="D987" s="36">
        <v>0.08</v>
      </c>
      <c r="E987" s="28">
        <v>6.68</v>
      </c>
      <c r="F987" s="32">
        <v>1.5</v>
      </c>
      <c r="G987" s="25">
        <v>2114</v>
      </c>
      <c r="H987" s="10" t="s">
        <v>2022</v>
      </c>
      <c r="I987" s="10" t="s">
        <v>49</v>
      </c>
      <c r="J987" s="10" t="s">
        <v>28</v>
      </c>
      <c r="K987" s="10" t="s">
        <v>29</v>
      </c>
      <c r="L987" s="10" t="s">
        <v>30</v>
      </c>
      <c r="M987" s="10" t="s">
        <v>31</v>
      </c>
      <c r="N987" s="9" t="s">
        <v>2023</v>
      </c>
      <c r="O987" s="22">
        <v>0.48</v>
      </c>
      <c r="P987" s="10" t="s">
        <v>33</v>
      </c>
      <c r="Q987" s="10" t="s">
        <v>136</v>
      </c>
      <c r="R987" s="10" t="s">
        <v>137</v>
      </c>
      <c r="S987" s="10" t="s">
        <v>543</v>
      </c>
      <c r="T987" s="25">
        <v>23518</v>
      </c>
      <c r="U987" s="11">
        <v>42089</v>
      </c>
      <c r="V987" s="25">
        <f>YEAR(Table1[[#This Row],[Order Date]])</f>
        <v>2015</v>
      </c>
      <c r="W987" s="25">
        <f>MONTH(Table1[[#This Row],[Order Date]])</f>
        <v>3</v>
      </c>
      <c r="X987" s="25">
        <f>DAY(Table1[[#This Row],[Order Date]])</f>
        <v>26</v>
      </c>
      <c r="Y987" s="11">
        <v>42091</v>
      </c>
      <c r="Z987" s="25">
        <f>DATEDIF(Table1[[#This Row],[Order Date]],Table1[[#This Row],[Ship Date]],"D")</f>
        <v>2</v>
      </c>
      <c r="AA987" s="25">
        <v>-601.80400000000009</v>
      </c>
      <c r="AB987" s="10">
        <v>10</v>
      </c>
      <c r="AC987" s="12">
        <v>66.12</v>
      </c>
      <c r="AD987" s="10" t="str">
        <f>IF(Table1[[#This Row],[Profit]]&gt;0,"Profit","loss")</f>
        <v>loss</v>
      </c>
      <c r="AE987" s="10" t="str">
        <f>_xlfn.CONCAT(Table1[[#This Row],[Customer Name]]," ",Table1[[#This Row],[Product Name]]," ",Table1[[#This Row],[Country]])</f>
        <v>Paige Mason Sanford Liquid Accent Highlighters United States</v>
      </c>
      <c r="AF987" s="10" t="str">
        <f>LEFT(Table1[[#This Row],[Product Name]],4)</f>
        <v>Sanf</v>
      </c>
    </row>
    <row r="988" spans="1:32" ht="12.75" customHeight="1" x14ac:dyDescent="0.2">
      <c r="A988" s="18">
        <v>18562</v>
      </c>
      <c r="B988" s="25">
        <v>88404</v>
      </c>
      <c r="C988" s="10" t="s">
        <v>47</v>
      </c>
      <c r="D988" s="36">
        <v>0.08</v>
      </c>
      <c r="E988" s="28">
        <v>2.89</v>
      </c>
      <c r="F988" s="32">
        <v>0.49</v>
      </c>
      <c r="G988" s="25">
        <v>2114</v>
      </c>
      <c r="H988" s="10" t="s">
        <v>2022</v>
      </c>
      <c r="I988" s="10" t="s">
        <v>49</v>
      </c>
      <c r="J988" s="10" t="s">
        <v>28</v>
      </c>
      <c r="K988" s="10" t="s">
        <v>29</v>
      </c>
      <c r="L988" s="10" t="s">
        <v>134</v>
      </c>
      <c r="M988" s="10" t="s">
        <v>59</v>
      </c>
      <c r="N988" s="9" t="s">
        <v>2024</v>
      </c>
      <c r="O988" s="22">
        <v>0.38</v>
      </c>
      <c r="P988" s="10" t="s">
        <v>33</v>
      </c>
      <c r="Q988" s="10" t="s">
        <v>136</v>
      </c>
      <c r="R988" s="10" t="s">
        <v>137</v>
      </c>
      <c r="S988" s="10" t="s">
        <v>543</v>
      </c>
      <c r="T988" s="25">
        <v>23518</v>
      </c>
      <c r="U988" s="11">
        <v>42117</v>
      </c>
      <c r="V988" s="25">
        <f>YEAR(Table1[[#This Row],[Order Date]])</f>
        <v>2015</v>
      </c>
      <c r="W988" s="25">
        <f>MONTH(Table1[[#This Row],[Order Date]])</f>
        <v>4</v>
      </c>
      <c r="X988" s="25">
        <f>DAY(Table1[[#This Row],[Order Date]])</f>
        <v>23</v>
      </c>
      <c r="Y988" s="11">
        <v>42117</v>
      </c>
      <c r="Z988" s="25">
        <f>DATEDIF(Table1[[#This Row],[Order Date]],Table1[[#This Row],[Ship Date]],"D")</f>
        <v>0</v>
      </c>
      <c r="AA988" s="25">
        <v>38.406000000000006</v>
      </c>
      <c r="AB988" s="10">
        <v>1</v>
      </c>
      <c r="AC988" s="12">
        <v>3.07</v>
      </c>
      <c r="AD988" s="10" t="str">
        <f>IF(Table1[[#This Row],[Profit]]&gt;0,"Profit","loss")</f>
        <v>Profit</v>
      </c>
      <c r="AE988" s="10" t="str">
        <f>_xlfn.CONCAT(Table1[[#This Row],[Customer Name]]," ",Table1[[#This Row],[Product Name]]," ",Table1[[#This Row],[Country]])</f>
        <v>Paige Mason *Staples* Packaging Labels United States</v>
      </c>
      <c r="AF988" s="10" t="str">
        <f>LEFT(Table1[[#This Row],[Product Name]],4)</f>
        <v>*Sta</v>
      </c>
    </row>
    <row r="989" spans="1:32" ht="12.75" customHeight="1" x14ac:dyDescent="0.2">
      <c r="A989" s="18">
        <v>21066</v>
      </c>
      <c r="B989" s="25">
        <v>88405</v>
      </c>
      <c r="C989" s="10" t="s">
        <v>47</v>
      </c>
      <c r="D989" s="36">
        <v>7.0000000000000007E-2</v>
      </c>
      <c r="E989" s="28">
        <v>226.67</v>
      </c>
      <c r="F989" s="32">
        <v>28.16</v>
      </c>
      <c r="G989" s="25">
        <v>2114</v>
      </c>
      <c r="H989" s="10" t="s">
        <v>2022</v>
      </c>
      <c r="I989" s="10" t="s">
        <v>39</v>
      </c>
      <c r="J989" s="10" t="s">
        <v>28</v>
      </c>
      <c r="K989" s="10" t="s">
        <v>41</v>
      </c>
      <c r="L989" s="10" t="s">
        <v>42</v>
      </c>
      <c r="M989" s="10" t="s">
        <v>43</v>
      </c>
      <c r="N989" s="9" t="s">
        <v>1586</v>
      </c>
      <c r="O989" s="22">
        <v>0.59</v>
      </c>
      <c r="P989" s="10" t="s">
        <v>33</v>
      </c>
      <c r="Q989" s="10" t="s">
        <v>136</v>
      </c>
      <c r="R989" s="10" t="s">
        <v>137</v>
      </c>
      <c r="S989" s="10" t="s">
        <v>543</v>
      </c>
      <c r="T989" s="25">
        <v>23518</v>
      </c>
      <c r="U989" s="11">
        <v>42061</v>
      </c>
      <c r="V989" s="25">
        <f>YEAR(Table1[[#This Row],[Order Date]])</f>
        <v>2015</v>
      </c>
      <c r="W989" s="25">
        <f>MONTH(Table1[[#This Row],[Order Date]])</f>
        <v>2</v>
      </c>
      <c r="X989" s="25">
        <f>DAY(Table1[[#This Row],[Order Date]])</f>
        <v>26</v>
      </c>
      <c r="Y989" s="11">
        <v>42062</v>
      </c>
      <c r="Z989" s="25">
        <f>DATEDIF(Table1[[#This Row],[Order Date]],Table1[[#This Row],[Ship Date]],"D")</f>
        <v>1</v>
      </c>
      <c r="AA989" s="25">
        <v>53.114399999999996</v>
      </c>
      <c r="AB989" s="10">
        <v>1</v>
      </c>
      <c r="AC989" s="12">
        <v>255.83</v>
      </c>
      <c r="AD989" s="10" t="str">
        <f>IF(Table1[[#This Row],[Profit]]&gt;0,"Profit","loss")</f>
        <v>Profit</v>
      </c>
      <c r="AE989" s="10" t="str">
        <f>_xlfn.CONCAT(Table1[[#This Row],[Customer Name]]," ",Table1[[#This Row],[Product Name]]," ",Table1[[#This Row],[Country]])</f>
        <v>Paige Mason Hon GuestStacker Chair United States</v>
      </c>
      <c r="AF989" s="10" t="str">
        <f>LEFT(Table1[[#This Row],[Product Name]],4)</f>
        <v xml:space="preserve">Hon </v>
      </c>
    </row>
    <row r="990" spans="1:32" ht="12.75" customHeight="1" x14ac:dyDescent="0.2">
      <c r="A990" s="18">
        <v>21067</v>
      </c>
      <c r="B990" s="25">
        <v>88405</v>
      </c>
      <c r="C990" s="10" t="s">
        <v>47</v>
      </c>
      <c r="D990" s="36">
        <v>0.08</v>
      </c>
      <c r="E990" s="28">
        <v>20.98</v>
      </c>
      <c r="F990" s="32">
        <v>53.03</v>
      </c>
      <c r="G990" s="25">
        <v>2114</v>
      </c>
      <c r="H990" s="10" t="s">
        <v>2022</v>
      </c>
      <c r="I990" s="10" t="s">
        <v>39</v>
      </c>
      <c r="J990" s="10" t="s">
        <v>28</v>
      </c>
      <c r="K990" s="10" t="s">
        <v>29</v>
      </c>
      <c r="L990" s="10" t="s">
        <v>141</v>
      </c>
      <c r="M990" s="10" t="s">
        <v>43</v>
      </c>
      <c r="N990" s="9" t="s">
        <v>617</v>
      </c>
      <c r="O990" s="22">
        <v>0.78</v>
      </c>
      <c r="P990" s="10" t="s">
        <v>33</v>
      </c>
      <c r="Q990" s="10" t="s">
        <v>136</v>
      </c>
      <c r="R990" s="10" t="s">
        <v>137</v>
      </c>
      <c r="S990" s="10" t="s">
        <v>543</v>
      </c>
      <c r="T990" s="25">
        <v>23518</v>
      </c>
      <c r="U990" s="11">
        <v>42061</v>
      </c>
      <c r="V990" s="25">
        <f>YEAR(Table1[[#This Row],[Order Date]])</f>
        <v>2015</v>
      </c>
      <c r="W990" s="25">
        <f>MONTH(Table1[[#This Row],[Order Date]])</f>
        <v>2</v>
      </c>
      <c r="X990" s="25">
        <f>DAY(Table1[[#This Row],[Order Date]])</f>
        <v>26</v>
      </c>
      <c r="Y990" s="11">
        <v>42063</v>
      </c>
      <c r="Z990" s="25">
        <f>DATEDIF(Table1[[#This Row],[Order Date]],Table1[[#This Row],[Ship Date]],"D")</f>
        <v>2</v>
      </c>
      <c r="AA990" s="25">
        <v>8.7420000000000009</v>
      </c>
      <c r="AB990" s="10">
        <v>20</v>
      </c>
      <c r="AC990" s="12">
        <v>421.18</v>
      </c>
      <c r="AD990" s="10" t="str">
        <f>IF(Table1[[#This Row],[Profit]]&gt;0,"Profit","loss")</f>
        <v>Profit</v>
      </c>
      <c r="AE990" s="10" t="str">
        <f>_xlfn.CONCAT(Table1[[#This Row],[Customer Name]]," ",Table1[[#This Row],[Product Name]]," ",Table1[[#This Row],[Country]])</f>
        <v>Paige Mason Tennsco Lockers, Gray United States</v>
      </c>
      <c r="AF990" s="10" t="str">
        <f>LEFT(Table1[[#This Row],[Product Name]],4)</f>
        <v>Tenn</v>
      </c>
    </row>
    <row r="991" spans="1:32" ht="12.75" customHeight="1" x14ac:dyDescent="0.2">
      <c r="A991" s="18">
        <v>21153</v>
      </c>
      <c r="B991" s="25">
        <v>88406</v>
      </c>
      <c r="C991" s="10" t="s">
        <v>56</v>
      </c>
      <c r="D991" s="36">
        <v>0.02</v>
      </c>
      <c r="E991" s="28">
        <v>95.95</v>
      </c>
      <c r="F991" s="32">
        <v>74.349999999999994</v>
      </c>
      <c r="G991" s="25">
        <v>2115</v>
      </c>
      <c r="H991" s="10" t="s">
        <v>2025</v>
      </c>
      <c r="I991" s="10" t="s">
        <v>39</v>
      </c>
      <c r="J991" s="10" t="s">
        <v>28</v>
      </c>
      <c r="K991" s="10" t="s">
        <v>41</v>
      </c>
      <c r="L991" s="10" t="s">
        <v>42</v>
      </c>
      <c r="M991" s="10" t="s">
        <v>43</v>
      </c>
      <c r="N991" s="9" t="s">
        <v>2026</v>
      </c>
      <c r="O991" s="22">
        <v>0.56999999999999995</v>
      </c>
      <c r="P991" s="10" t="s">
        <v>33</v>
      </c>
      <c r="Q991" s="10" t="s">
        <v>136</v>
      </c>
      <c r="R991" s="10" t="s">
        <v>137</v>
      </c>
      <c r="S991" s="10" t="s">
        <v>2027</v>
      </c>
      <c r="T991" s="25">
        <v>22124</v>
      </c>
      <c r="U991" s="11">
        <v>42123</v>
      </c>
      <c r="V991" s="25">
        <f>YEAR(Table1[[#This Row],[Order Date]])</f>
        <v>2015</v>
      </c>
      <c r="W991" s="25">
        <f>MONTH(Table1[[#This Row],[Order Date]])</f>
        <v>4</v>
      </c>
      <c r="X991" s="25">
        <f>DAY(Table1[[#This Row],[Order Date]])</f>
        <v>29</v>
      </c>
      <c r="Y991" s="11">
        <v>42125</v>
      </c>
      <c r="Z991" s="25">
        <f>DATEDIF(Table1[[#This Row],[Order Date]],Table1[[#This Row],[Ship Date]],"D")</f>
        <v>2</v>
      </c>
      <c r="AA991" s="25">
        <v>636.52199999999993</v>
      </c>
      <c r="AB991" s="10">
        <v>14</v>
      </c>
      <c r="AC991" s="12">
        <v>1377.46</v>
      </c>
      <c r="AD991" s="10" t="str">
        <f>IF(Table1[[#This Row],[Profit]]&gt;0,"Profit","loss")</f>
        <v>Profit</v>
      </c>
      <c r="AE991" s="10" t="str">
        <f>_xlfn.CONCAT(Table1[[#This Row],[Customer Name]]," ",Table1[[#This Row],[Product Name]]," ",Table1[[#This Row],[Country]])</f>
        <v>Jeffrey Lloyd Bevis Steel Folding Chairs United States</v>
      </c>
      <c r="AF991" s="10" t="str">
        <f>LEFT(Table1[[#This Row],[Product Name]],4)</f>
        <v>Bevi</v>
      </c>
    </row>
    <row r="992" spans="1:32" ht="12.75" customHeight="1" x14ac:dyDescent="0.2">
      <c r="A992" s="18">
        <v>19550</v>
      </c>
      <c r="B992" s="25">
        <v>88410</v>
      </c>
      <c r="C992" s="10" t="s">
        <v>56</v>
      </c>
      <c r="D992" s="36">
        <v>7.0000000000000007E-2</v>
      </c>
      <c r="E992" s="28">
        <v>125.99</v>
      </c>
      <c r="F992" s="32">
        <v>7.69</v>
      </c>
      <c r="G992" s="25">
        <v>1271</v>
      </c>
      <c r="H992" s="10" t="s">
        <v>1369</v>
      </c>
      <c r="I992" s="10" t="s">
        <v>49</v>
      </c>
      <c r="J992" s="10" t="s">
        <v>28</v>
      </c>
      <c r="K992" s="10" t="s">
        <v>77</v>
      </c>
      <c r="L992" s="10" t="s">
        <v>78</v>
      </c>
      <c r="M992" s="10" t="s">
        <v>59</v>
      </c>
      <c r="N992" s="9" t="s">
        <v>105</v>
      </c>
      <c r="O992" s="22">
        <v>0.59</v>
      </c>
      <c r="P992" s="10" t="s">
        <v>33</v>
      </c>
      <c r="Q992" s="10" t="s">
        <v>34</v>
      </c>
      <c r="R992" s="10" t="s">
        <v>45</v>
      </c>
      <c r="S992" s="10" t="s">
        <v>1370</v>
      </c>
      <c r="T992" s="25">
        <v>91941</v>
      </c>
      <c r="U992" s="11">
        <v>42103</v>
      </c>
      <c r="V992" s="25">
        <f>YEAR(Table1[[#This Row],[Order Date]])</f>
        <v>2015</v>
      </c>
      <c r="W992" s="25">
        <f>MONTH(Table1[[#This Row],[Order Date]])</f>
        <v>4</v>
      </c>
      <c r="X992" s="25">
        <f>DAY(Table1[[#This Row],[Order Date]])</f>
        <v>9</v>
      </c>
      <c r="Y992" s="11">
        <v>42104</v>
      </c>
      <c r="Z992" s="25">
        <f>DATEDIF(Table1[[#This Row],[Order Date]],Table1[[#This Row],[Ship Date]],"D")</f>
        <v>1</v>
      </c>
      <c r="AA992" s="25">
        <v>588.24569999999994</v>
      </c>
      <c r="AB992" s="10">
        <v>8</v>
      </c>
      <c r="AC992" s="12">
        <v>852.53</v>
      </c>
      <c r="AD992" s="10" t="str">
        <f>IF(Table1[[#This Row],[Profit]]&gt;0,"Profit","loss")</f>
        <v>Profit</v>
      </c>
      <c r="AE992" s="10" t="str">
        <f>_xlfn.CONCAT(Table1[[#This Row],[Customer Name]]," ",Table1[[#This Row],[Product Name]]," ",Table1[[#This Row],[Country]])</f>
        <v>Joanne Church StarTAC 3000 United States</v>
      </c>
      <c r="AF992" s="10" t="str">
        <f>LEFT(Table1[[#This Row],[Product Name]],4)</f>
        <v>Star</v>
      </c>
    </row>
    <row r="993" spans="1:32" ht="12.75" customHeight="1" x14ac:dyDescent="0.2">
      <c r="A993" s="18">
        <v>19398</v>
      </c>
      <c r="B993" s="25">
        <v>88411</v>
      </c>
      <c r="C993" s="10" t="s">
        <v>106</v>
      </c>
      <c r="D993" s="36">
        <v>0.1</v>
      </c>
      <c r="E993" s="28">
        <v>34.229999999999997</v>
      </c>
      <c r="F993" s="32">
        <v>5.0199999999999996</v>
      </c>
      <c r="G993" s="25">
        <v>1271</v>
      </c>
      <c r="H993" s="10" t="s">
        <v>1369</v>
      </c>
      <c r="I993" s="10" t="s">
        <v>49</v>
      </c>
      <c r="J993" s="10" t="s">
        <v>28</v>
      </c>
      <c r="K993" s="10" t="s">
        <v>41</v>
      </c>
      <c r="L993" s="10" t="s">
        <v>50</v>
      </c>
      <c r="M993" s="10" t="s">
        <v>59</v>
      </c>
      <c r="N993" s="9" t="s">
        <v>1371</v>
      </c>
      <c r="O993" s="22">
        <v>0.55000000000000004</v>
      </c>
      <c r="P993" s="10" t="s">
        <v>33</v>
      </c>
      <c r="Q993" s="10" t="s">
        <v>34</v>
      </c>
      <c r="R993" s="10" t="s">
        <v>45</v>
      </c>
      <c r="S993" s="10" t="s">
        <v>1370</v>
      </c>
      <c r="T993" s="25">
        <v>91941</v>
      </c>
      <c r="U993" s="11">
        <v>42125</v>
      </c>
      <c r="V993" s="25">
        <f>YEAR(Table1[[#This Row],[Order Date]])</f>
        <v>2015</v>
      </c>
      <c r="W993" s="25">
        <f>MONTH(Table1[[#This Row],[Order Date]])</f>
        <v>5</v>
      </c>
      <c r="X993" s="25">
        <f>DAY(Table1[[#This Row],[Order Date]])</f>
        <v>1</v>
      </c>
      <c r="Y993" s="11">
        <v>42130</v>
      </c>
      <c r="Z993" s="25">
        <f>DATEDIF(Table1[[#This Row],[Order Date]],Table1[[#This Row],[Ship Date]],"D")</f>
        <v>5</v>
      </c>
      <c r="AA993" s="25">
        <v>151.56539999999998</v>
      </c>
      <c r="AB993" s="10">
        <v>7</v>
      </c>
      <c r="AC993" s="12">
        <v>219.66</v>
      </c>
      <c r="AD993" s="10" t="str">
        <f>IF(Table1[[#This Row],[Profit]]&gt;0,"Profit","loss")</f>
        <v>Profit</v>
      </c>
      <c r="AE993" s="10" t="str">
        <f>_xlfn.CONCAT(Table1[[#This Row],[Customer Name]]," ",Table1[[#This Row],[Product Name]]," ",Table1[[#This Row],[Country]])</f>
        <v>Joanne Church Hand-Finished Solid Wood Document Frame United States</v>
      </c>
      <c r="AF993" s="10" t="str">
        <f>LEFT(Table1[[#This Row],[Product Name]],4)</f>
        <v>Hand</v>
      </c>
    </row>
    <row r="994" spans="1:32" ht="12.75" customHeight="1" x14ac:dyDescent="0.2">
      <c r="A994" s="18">
        <v>24091</v>
      </c>
      <c r="B994" s="25">
        <v>88418</v>
      </c>
      <c r="C994" s="10" t="s">
        <v>47</v>
      </c>
      <c r="D994" s="36">
        <v>0.1</v>
      </c>
      <c r="E994" s="28">
        <v>5.98</v>
      </c>
      <c r="F994" s="32">
        <v>5.14</v>
      </c>
      <c r="G994" s="25">
        <v>2127</v>
      </c>
      <c r="H994" s="10" t="s">
        <v>2036</v>
      </c>
      <c r="I994" s="10" t="s">
        <v>49</v>
      </c>
      <c r="J994" s="10" t="s">
        <v>40</v>
      </c>
      <c r="K994" s="10" t="s">
        <v>29</v>
      </c>
      <c r="L994" s="10" t="s">
        <v>93</v>
      </c>
      <c r="M994" s="10" t="s">
        <v>59</v>
      </c>
      <c r="N994" s="9" t="s">
        <v>2037</v>
      </c>
      <c r="O994" s="22">
        <v>0.36</v>
      </c>
      <c r="P994" s="10" t="s">
        <v>33</v>
      </c>
      <c r="Q994" s="10" t="s">
        <v>61</v>
      </c>
      <c r="R994" s="10" t="s">
        <v>300</v>
      </c>
      <c r="S994" s="10" t="s">
        <v>2038</v>
      </c>
      <c r="T994" s="25">
        <v>48310</v>
      </c>
      <c r="U994" s="11">
        <v>42081</v>
      </c>
      <c r="V994" s="25">
        <f>YEAR(Table1[[#This Row],[Order Date]])</f>
        <v>2015</v>
      </c>
      <c r="W994" s="25">
        <f>MONTH(Table1[[#This Row],[Order Date]])</f>
        <v>3</v>
      </c>
      <c r="X994" s="25">
        <f>DAY(Table1[[#This Row],[Order Date]])</f>
        <v>18</v>
      </c>
      <c r="Y994" s="11">
        <v>42083</v>
      </c>
      <c r="Z994" s="25">
        <f>DATEDIF(Table1[[#This Row],[Order Date]],Table1[[#This Row],[Ship Date]],"D")</f>
        <v>2</v>
      </c>
      <c r="AA994" s="25">
        <v>-49.53</v>
      </c>
      <c r="AB994" s="10">
        <v>6</v>
      </c>
      <c r="AC994" s="12">
        <v>33.950000000000003</v>
      </c>
      <c r="AD994" s="10" t="str">
        <f>IF(Table1[[#This Row],[Profit]]&gt;0,"Profit","loss")</f>
        <v>loss</v>
      </c>
      <c r="AE994" s="10" t="str">
        <f>_xlfn.CONCAT(Table1[[#This Row],[Customer Name]]," ",Table1[[#This Row],[Product Name]]," ",Table1[[#This Row],[Country]])</f>
        <v>Joyce Kern Xerox 1974 United States</v>
      </c>
      <c r="AF994" s="10" t="str">
        <f>LEFT(Table1[[#This Row],[Product Name]],4)</f>
        <v>Xero</v>
      </c>
    </row>
    <row r="995" spans="1:32" ht="12.75" customHeight="1" x14ac:dyDescent="0.2">
      <c r="A995" s="18">
        <v>22117</v>
      </c>
      <c r="B995" s="25">
        <v>88425</v>
      </c>
      <c r="C995" s="10" t="s">
        <v>47</v>
      </c>
      <c r="D995" s="36">
        <v>7.0000000000000007E-2</v>
      </c>
      <c r="E995" s="28">
        <v>3502.14</v>
      </c>
      <c r="F995" s="32">
        <v>8.73</v>
      </c>
      <c r="G995" s="25">
        <v>53</v>
      </c>
      <c r="H995" s="10" t="s">
        <v>120</v>
      </c>
      <c r="I995" s="10" t="s">
        <v>39</v>
      </c>
      <c r="J995" s="10" t="s">
        <v>28</v>
      </c>
      <c r="K995" s="10" t="s">
        <v>77</v>
      </c>
      <c r="L995" s="10" t="s">
        <v>85</v>
      </c>
      <c r="M995" s="10" t="s">
        <v>121</v>
      </c>
      <c r="N995" s="9" t="s">
        <v>122</v>
      </c>
      <c r="O995" s="22">
        <v>0.56999999999999995</v>
      </c>
      <c r="P995" s="10" t="s">
        <v>33</v>
      </c>
      <c r="Q995" s="10" t="s">
        <v>34</v>
      </c>
      <c r="R995" s="10" t="s">
        <v>35</v>
      </c>
      <c r="S995" s="10" t="s">
        <v>116</v>
      </c>
      <c r="T995" s="25">
        <v>98052</v>
      </c>
      <c r="U995" s="11">
        <v>42032</v>
      </c>
      <c r="V995" s="25">
        <f>YEAR(Table1[[#This Row],[Order Date]])</f>
        <v>2015</v>
      </c>
      <c r="W995" s="25">
        <f>MONTH(Table1[[#This Row],[Order Date]])</f>
        <v>1</v>
      </c>
      <c r="X995" s="25">
        <f>DAY(Table1[[#This Row],[Order Date]])</f>
        <v>28</v>
      </c>
      <c r="Y995" s="11">
        <v>42034</v>
      </c>
      <c r="Z995" s="25">
        <f>DATEDIF(Table1[[#This Row],[Order Date]],Table1[[#This Row],[Ship Date]],"D")</f>
        <v>2</v>
      </c>
      <c r="AA995" s="25">
        <v>-6923.5991999999997</v>
      </c>
      <c r="AB995" s="10">
        <v>1</v>
      </c>
      <c r="AC995" s="12">
        <v>3267.55</v>
      </c>
      <c r="AD995" s="10" t="str">
        <f>IF(Table1[[#This Row],[Profit]]&gt;0,"Profit","loss")</f>
        <v>loss</v>
      </c>
      <c r="AE995" s="10" t="str">
        <f>_xlfn.CONCAT(Table1[[#This Row],[Customer Name]]," ",Table1[[#This Row],[Product Name]]," ",Table1[[#This Row],[Country]])</f>
        <v>Sidney Russell Austin Okidata Pacemark 4410N Wide Format Dot Matrix Printer United States</v>
      </c>
      <c r="AF995" s="10" t="str">
        <f>LEFT(Table1[[#This Row],[Product Name]],4)</f>
        <v>Okid</v>
      </c>
    </row>
    <row r="996" spans="1:32" ht="12.75" customHeight="1" x14ac:dyDescent="0.2">
      <c r="A996" s="18">
        <v>18551</v>
      </c>
      <c r="B996" s="25">
        <v>88426</v>
      </c>
      <c r="C996" s="10" t="s">
        <v>37</v>
      </c>
      <c r="D996" s="36">
        <v>0</v>
      </c>
      <c r="E996" s="28">
        <v>115.99</v>
      </c>
      <c r="F996" s="32">
        <v>2.5</v>
      </c>
      <c r="G996" s="25">
        <v>52</v>
      </c>
      <c r="H996" s="10" t="s">
        <v>117</v>
      </c>
      <c r="I996" s="10" t="s">
        <v>49</v>
      </c>
      <c r="J996" s="10" t="s">
        <v>28</v>
      </c>
      <c r="K996" s="10" t="s">
        <v>77</v>
      </c>
      <c r="L996" s="10" t="s">
        <v>78</v>
      </c>
      <c r="M996" s="10" t="s">
        <v>59</v>
      </c>
      <c r="N996" s="9" t="s">
        <v>118</v>
      </c>
      <c r="O996" s="22">
        <v>0.56999999999999995</v>
      </c>
      <c r="P996" s="10" t="s">
        <v>33</v>
      </c>
      <c r="Q996" s="10" t="s">
        <v>34</v>
      </c>
      <c r="R996" s="10" t="s">
        <v>35</v>
      </c>
      <c r="S996" s="10" t="s">
        <v>119</v>
      </c>
      <c r="T996" s="25">
        <v>98373</v>
      </c>
      <c r="U996" s="11">
        <v>42073</v>
      </c>
      <c r="V996" s="25">
        <f>YEAR(Table1[[#This Row],[Order Date]])</f>
        <v>2015</v>
      </c>
      <c r="W996" s="25">
        <f>MONTH(Table1[[#This Row],[Order Date]])</f>
        <v>3</v>
      </c>
      <c r="X996" s="25">
        <f>DAY(Table1[[#This Row],[Order Date]])</f>
        <v>10</v>
      </c>
      <c r="Y996" s="11">
        <v>42073</v>
      </c>
      <c r="Z996" s="25">
        <f>DATEDIF(Table1[[#This Row],[Order Date]],Table1[[#This Row],[Ship Date]],"D")</f>
        <v>0</v>
      </c>
      <c r="AA996" s="25">
        <v>162.666</v>
      </c>
      <c r="AB996" s="10">
        <v>6</v>
      </c>
      <c r="AC996" s="12">
        <v>627.04</v>
      </c>
      <c r="AD996" s="10" t="str">
        <f>IF(Table1[[#This Row],[Profit]]&gt;0,"Profit","loss")</f>
        <v>Profit</v>
      </c>
      <c r="AE996" s="10" t="str">
        <f>_xlfn.CONCAT(Table1[[#This Row],[Customer Name]]," ",Table1[[#This Row],[Product Name]]," ",Table1[[#This Row],[Country]])</f>
        <v>Lorraine Kelly 6160 United States</v>
      </c>
      <c r="AF996" s="10" t="str">
        <f>LEFT(Table1[[#This Row],[Product Name]],4)</f>
        <v>6160</v>
      </c>
    </row>
    <row r="997" spans="1:32" ht="12.75" customHeight="1" x14ac:dyDescent="0.2">
      <c r="A997" s="18">
        <v>18552</v>
      </c>
      <c r="B997" s="25">
        <v>88426</v>
      </c>
      <c r="C997" s="10" t="s">
        <v>37</v>
      </c>
      <c r="D997" s="36">
        <v>0.02</v>
      </c>
      <c r="E997" s="28">
        <v>5.98</v>
      </c>
      <c r="F997" s="32">
        <v>5.79</v>
      </c>
      <c r="G997" s="25">
        <v>53</v>
      </c>
      <c r="H997" s="10" t="s">
        <v>120</v>
      </c>
      <c r="I997" s="10" t="s">
        <v>49</v>
      </c>
      <c r="J997" s="10" t="s">
        <v>28</v>
      </c>
      <c r="K997" s="10" t="s">
        <v>29</v>
      </c>
      <c r="L997" s="10" t="s">
        <v>93</v>
      </c>
      <c r="M997" s="10" t="s">
        <v>59</v>
      </c>
      <c r="N997" s="9" t="s">
        <v>123</v>
      </c>
      <c r="O997" s="22">
        <v>0.36</v>
      </c>
      <c r="P997" s="10" t="s">
        <v>33</v>
      </c>
      <c r="Q997" s="10" t="s">
        <v>34</v>
      </c>
      <c r="R997" s="10" t="s">
        <v>35</v>
      </c>
      <c r="S997" s="10" t="s">
        <v>116</v>
      </c>
      <c r="T997" s="25">
        <v>98052</v>
      </c>
      <c r="U997" s="11">
        <v>42073</v>
      </c>
      <c r="V997" s="25">
        <f>YEAR(Table1[[#This Row],[Order Date]])</f>
        <v>2015</v>
      </c>
      <c r="W997" s="25">
        <f>MONTH(Table1[[#This Row],[Order Date]])</f>
        <v>3</v>
      </c>
      <c r="X997" s="25">
        <f>DAY(Table1[[#This Row],[Order Date]])</f>
        <v>10</v>
      </c>
      <c r="Y997" s="11">
        <v>42074</v>
      </c>
      <c r="Z997" s="25">
        <f>DATEDIF(Table1[[#This Row],[Order Date]],Table1[[#This Row],[Ship Date]],"D")</f>
        <v>1</v>
      </c>
      <c r="AA997" s="25">
        <v>-67.489999999999995</v>
      </c>
      <c r="AB997" s="10">
        <v>17</v>
      </c>
      <c r="AC997" s="12">
        <v>110.19</v>
      </c>
      <c r="AD997" s="10" t="str">
        <f>IF(Table1[[#This Row],[Profit]]&gt;0,"Profit","loss")</f>
        <v>loss</v>
      </c>
      <c r="AE997" s="10" t="str">
        <f>_xlfn.CONCAT(Table1[[#This Row],[Customer Name]]," ",Table1[[#This Row],[Product Name]]," ",Table1[[#This Row],[Country]])</f>
        <v>Sidney Russell Austin Xerox 1903 United States</v>
      </c>
      <c r="AF997" s="10" t="str">
        <f>LEFT(Table1[[#This Row],[Product Name]],4)</f>
        <v>Xero</v>
      </c>
    </row>
    <row r="998" spans="1:32" ht="12.75" customHeight="1" x14ac:dyDescent="0.2">
      <c r="A998" s="18">
        <v>18566</v>
      </c>
      <c r="B998" s="25">
        <v>88443</v>
      </c>
      <c r="C998" s="10" t="s">
        <v>37</v>
      </c>
      <c r="D998" s="36">
        <v>0.02</v>
      </c>
      <c r="E998" s="28">
        <v>60.98</v>
      </c>
      <c r="F998" s="32">
        <v>49</v>
      </c>
      <c r="G998" s="25">
        <v>1734</v>
      </c>
      <c r="H998" s="10" t="s">
        <v>1745</v>
      </c>
      <c r="I998" s="10" t="s">
        <v>49</v>
      </c>
      <c r="J998" s="10" t="s">
        <v>58</v>
      </c>
      <c r="K998" s="10" t="s">
        <v>29</v>
      </c>
      <c r="L998" s="10" t="s">
        <v>257</v>
      </c>
      <c r="M998" s="10" t="s">
        <v>236</v>
      </c>
      <c r="N998" s="9" t="s">
        <v>1583</v>
      </c>
      <c r="O998" s="22">
        <v>0.59</v>
      </c>
      <c r="P998" s="10" t="s">
        <v>33</v>
      </c>
      <c r="Q998" s="10" t="s">
        <v>53</v>
      </c>
      <c r="R998" s="10" t="s">
        <v>71</v>
      </c>
      <c r="S998" s="10" t="s">
        <v>1746</v>
      </c>
      <c r="T998" s="25">
        <v>10528</v>
      </c>
      <c r="U998" s="11">
        <v>42098</v>
      </c>
      <c r="V998" s="25">
        <f>YEAR(Table1[[#This Row],[Order Date]])</f>
        <v>2015</v>
      </c>
      <c r="W998" s="25">
        <f>MONTH(Table1[[#This Row],[Order Date]])</f>
        <v>4</v>
      </c>
      <c r="X998" s="25">
        <f>DAY(Table1[[#This Row],[Order Date]])</f>
        <v>4</v>
      </c>
      <c r="Y998" s="11">
        <v>42100</v>
      </c>
      <c r="Z998" s="25">
        <f>DATEDIF(Table1[[#This Row],[Order Date]],Table1[[#This Row],[Ship Date]],"D")</f>
        <v>2</v>
      </c>
      <c r="AA998" s="25">
        <v>-596.26800000000003</v>
      </c>
      <c r="AB998" s="10">
        <v>9</v>
      </c>
      <c r="AC998" s="12">
        <v>561.05999999999995</v>
      </c>
      <c r="AD998" s="10" t="str">
        <f>IF(Table1[[#This Row],[Profit]]&gt;0,"Profit","loss")</f>
        <v>loss</v>
      </c>
      <c r="AE998" s="10" t="str">
        <f>_xlfn.CONCAT(Table1[[#This Row],[Customer Name]]," ",Table1[[#This Row],[Product Name]]," ",Table1[[#This Row],[Country]])</f>
        <v>Christopher Meadows Euro Pro Shark Stick Mini Vacuum United States</v>
      </c>
      <c r="AF998" s="10" t="str">
        <f>LEFT(Table1[[#This Row],[Product Name]],4)</f>
        <v>Euro</v>
      </c>
    </row>
    <row r="999" spans="1:32" ht="12.75" customHeight="1" x14ac:dyDescent="0.2">
      <c r="A999" s="18">
        <v>18567</v>
      </c>
      <c r="B999" s="25">
        <v>88443</v>
      </c>
      <c r="C999" s="10" t="s">
        <v>37</v>
      </c>
      <c r="D999" s="36">
        <v>0.02</v>
      </c>
      <c r="E999" s="28">
        <v>1270.99</v>
      </c>
      <c r="F999" s="32">
        <v>19.989999999999998</v>
      </c>
      <c r="G999" s="25">
        <v>1734</v>
      </c>
      <c r="H999" s="10" t="s">
        <v>1745</v>
      </c>
      <c r="I999" s="10" t="s">
        <v>49</v>
      </c>
      <c r="J999" s="10" t="s">
        <v>58</v>
      </c>
      <c r="K999" s="10" t="s">
        <v>29</v>
      </c>
      <c r="L999" s="10" t="s">
        <v>109</v>
      </c>
      <c r="M999" s="10" t="s">
        <v>59</v>
      </c>
      <c r="N999" s="9" t="s">
        <v>631</v>
      </c>
      <c r="O999" s="22">
        <v>0.35</v>
      </c>
      <c r="P999" s="10" t="s">
        <v>33</v>
      </c>
      <c r="Q999" s="10" t="s">
        <v>53</v>
      </c>
      <c r="R999" s="10" t="s">
        <v>71</v>
      </c>
      <c r="S999" s="10" t="s">
        <v>1746</v>
      </c>
      <c r="T999" s="25">
        <v>10528</v>
      </c>
      <c r="U999" s="11">
        <v>42098</v>
      </c>
      <c r="V999" s="25">
        <f>YEAR(Table1[[#This Row],[Order Date]])</f>
        <v>2015</v>
      </c>
      <c r="W999" s="25">
        <f>MONTH(Table1[[#This Row],[Order Date]])</f>
        <v>4</v>
      </c>
      <c r="X999" s="25">
        <f>DAY(Table1[[#This Row],[Order Date]])</f>
        <v>4</v>
      </c>
      <c r="Y999" s="11">
        <v>42100</v>
      </c>
      <c r="Z999" s="25">
        <f>DATEDIF(Table1[[#This Row],[Order Date]],Table1[[#This Row],[Ship Date]],"D")</f>
        <v>2</v>
      </c>
      <c r="AA999" s="25">
        <v>7889.6876999999995</v>
      </c>
      <c r="AB999" s="10">
        <v>9</v>
      </c>
      <c r="AC999" s="12">
        <v>11434.33</v>
      </c>
      <c r="AD999" s="10" t="str">
        <f>IF(Table1[[#This Row],[Profit]]&gt;0,"Profit","loss")</f>
        <v>Profit</v>
      </c>
      <c r="AE999" s="10" t="str">
        <f>_xlfn.CONCAT(Table1[[#This Row],[Customer Name]]," ",Table1[[#This Row],[Product Name]]," ",Table1[[#This Row],[Country]])</f>
        <v>Christopher Meadows Fellowes PB500 Electric Punch Plastic Comb Binding Machine with Manual Bind United States</v>
      </c>
      <c r="AF999" s="10" t="str">
        <f>LEFT(Table1[[#This Row],[Product Name]],4)</f>
        <v>Fell</v>
      </c>
    </row>
    <row r="1000" spans="1:32" ht="12.75" customHeight="1" x14ac:dyDescent="0.2">
      <c r="A1000" s="18">
        <v>18568</v>
      </c>
      <c r="B1000" s="25">
        <v>88443</v>
      </c>
      <c r="C1000" s="10" t="s">
        <v>37</v>
      </c>
      <c r="D1000" s="36">
        <v>0.05</v>
      </c>
      <c r="E1000" s="28">
        <v>205.99</v>
      </c>
      <c r="F1000" s="32">
        <v>8.99</v>
      </c>
      <c r="G1000" s="25">
        <v>1734</v>
      </c>
      <c r="H1000" s="10" t="s">
        <v>1745</v>
      </c>
      <c r="I1000" s="10" t="s">
        <v>27</v>
      </c>
      <c r="J1000" s="10" t="s">
        <v>58</v>
      </c>
      <c r="K1000" s="10" t="s">
        <v>77</v>
      </c>
      <c r="L1000" s="10" t="s">
        <v>78</v>
      </c>
      <c r="M1000" s="10" t="s">
        <v>59</v>
      </c>
      <c r="N1000" s="9" t="s">
        <v>1542</v>
      </c>
      <c r="O1000" s="22">
        <v>0.6</v>
      </c>
      <c r="P1000" s="10" t="s">
        <v>33</v>
      </c>
      <c r="Q1000" s="10" t="s">
        <v>53</v>
      </c>
      <c r="R1000" s="10" t="s">
        <v>71</v>
      </c>
      <c r="S1000" s="10" t="s">
        <v>1746</v>
      </c>
      <c r="T1000" s="25">
        <v>10528</v>
      </c>
      <c r="U1000" s="11">
        <v>42098</v>
      </c>
      <c r="V1000" s="25">
        <f>YEAR(Table1[[#This Row],[Order Date]])</f>
        <v>2015</v>
      </c>
      <c r="W1000" s="25">
        <f>MONTH(Table1[[#This Row],[Order Date]])</f>
        <v>4</v>
      </c>
      <c r="X1000" s="25">
        <f>DAY(Table1[[#This Row],[Order Date]])</f>
        <v>4</v>
      </c>
      <c r="Y1000" s="11">
        <v>42100</v>
      </c>
      <c r="Z1000" s="25">
        <f>DATEDIF(Table1[[#This Row],[Order Date]],Table1[[#This Row],[Ship Date]],"D")</f>
        <v>2</v>
      </c>
      <c r="AA1000" s="25">
        <v>1545.8097600000001</v>
      </c>
      <c r="AB1000" s="10">
        <v>19</v>
      </c>
      <c r="AC1000" s="12">
        <v>3229.24</v>
      </c>
      <c r="AD1000" s="10" t="str">
        <f>IF(Table1[[#This Row],[Profit]]&gt;0,"Profit","loss")</f>
        <v>Profit</v>
      </c>
      <c r="AE1000" s="10" t="str">
        <f>_xlfn.CONCAT(Table1[[#This Row],[Customer Name]]," ",Table1[[#This Row],[Product Name]]," ",Table1[[#This Row],[Country]])</f>
        <v>Christopher Meadows StarTAC 8000 United States</v>
      </c>
      <c r="AF1000" s="10" t="str">
        <f>LEFT(Table1[[#This Row],[Product Name]],4)</f>
        <v>Star</v>
      </c>
    </row>
    <row r="1001" spans="1:32" ht="12.75" customHeight="1" x14ac:dyDescent="0.2">
      <c r="A1001" s="18">
        <v>26389</v>
      </c>
      <c r="B1001" s="25">
        <v>88444</v>
      </c>
      <c r="C1001" s="10" t="s">
        <v>25</v>
      </c>
      <c r="D1001" s="36">
        <v>0.02</v>
      </c>
      <c r="E1001" s="28">
        <v>30.98</v>
      </c>
      <c r="F1001" s="32">
        <v>17.079999999999998</v>
      </c>
      <c r="G1001" s="25">
        <v>1735</v>
      </c>
      <c r="H1001" s="10" t="s">
        <v>1747</v>
      </c>
      <c r="I1001" s="10" t="s">
        <v>49</v>
      </c>
      <c r="J1001" s="10" t="s">
        <v>58</v>
      </c>
      <c r="K1001" s="10" t="s">
        <v>29</v>
      </c>
      <c r="L1001" s="10" t="s">
        <v>93</v>
      </c>
      <c r="M1001" s="10" t="s">
        <v>59</v>
      </c>
      <c r="N1001" s="9" t="s">
        <v>1744</v>
      </c>
      <c r="O1001" s="22">
        <v>0.4</v>
      </c>
      <c r="P1001" s="10" t="s">
        <v>33</v>
      </c>
      <c r="Q1001" s="10" t="s">
        <v>53</v>
      </c>
      <c r="R1001" s="10" t="s">
        <v>71</v>
      </c>
      <c r="S1001" s="10" t="s">
        <v>1748</v>
      </c>
      <c r="T1001" s="25">
        <v>11550</v>
      </c>
      <c r="U1001" s="11">
        <v>42183</v>
      </c>
      <c r="V1001" s="25">
        <f>YEAR(Table1[[#This Row],[Order Date]])</f>
        <v>2015</v>
      </c>
      <c r="W1001" s="25">
        <f>MONTH(Table1[[#This Row],[Order Date]])</f>
        <v>6</v>
      </c>
      <c r="X1001" s="25">
        <f>DAY(Table1[[#This Row],[Order Date]])</f>
        <v>28</v>
      </c>
      <c r="Y1001" s="11">
        <v>42184</v>
      </c>
      <c r="Z1001" s="25">
        <f>DATEDIF(Table1[[#This Row],[Order Date]],Table1[[#This Row],[Ship Date]],"D")</f>
        <v>1</v>
      </c>
      <c r="AA1001" s="25">
        <v>-16.14</v>
      </c>
      <c r="AB1001" s="10">
        <v>3</v>
      </c>
      <c r="AC1001" s="12">
        <v>101.13</v>
      </c>
      <c r="AD1001" s="10" t="str">
        <f>IF(Table1[[#This Row],[Profit]]&gt;0,"Profit","loss")</f>
        <v>loss</v>
      </c>
      <c r="AE1001" s="10" t="str">
        <f>_xlfn.CONCAT(Table1[[#This Row],[Customer Name]]," ",Table1[[#This Row],[Product Name]]," ",Table1[[#This Row],[Country]])</f>
        <v>Eric West Xerox 197 United States</v>
      </c>
      <c r="AF1001" s="10" t="str">
        <f>LEFT(Table1[[#This Row],[Product Name]],4)</f>
        <v>Xero</v>
      </c>
    </row>
    <row r="1002" spans="1:32" ht="12.75" customHeight="1" x14ac:dyDescent="0.2">
      <c r="A1002" s="18">
        <v>20516</v>
      </c>
      <c r="B1002" s="25">
        <v>88447</v>
      </c>
      <c r="C1002" s="10" t="s">
        <v>56</v>
      </c>
      <c r="D1002" s="36">
        <v>7.0000000000000007E-2</v>
      </c>
      <c r="E1002" s="28">
        <v>8.33</v>
      </c>
      <c r="F1002" s="32">
        <v>1.99</v>
      </c>
      <c r="G1002" s="25">
        <v>3063</v>
      </c>
      <c r="H1002" s="10" t="s">
        <v>2759</v>
      </c>
      <c r="I1002" s="10" t="s">
        <v>49</v>
      </c>
      <c r="J1002" s="10" t="s">
        <v>114</v>
      </c>
      <c r="K1002" s="10" t="s">
        <v>77</v>
      </c>
      <c r="L1002" s="10" t="s">
        <v>180</v>
      </c>
      <c r="M1002" s="10" t="s">
        <v>51</v>
      </c>
      <c r="N1002" s="9" t="s">
        <v>414</v>
      </c>
      <c r="O1002" s="22">
        <v>0.52</v>
      </c>
      <c r="P1002" s="10" t="s">
        <v>33</v>
      </c>
      <c r="Q1002" s="10" t="s">
        <v>34</v>
      </c>
      <c r="R1002" s="10" t="s">
        <v>35</v>
      </c>
      <c r="S1002" s="10" t="s">
        <v>2760</v>
      </c>
      <c r="T1002" s="25">
        <v>98034</v>
      </c>
      <c r="U1002" s="11">
        <v>42061</v>
      </c>
      <c r="V1002" s="25">
        <f>YEAR(Table1[[#This Row],[Order Date]])</f>
        <v>2015</v>
      </c>
      <c r="W1002" s="25">
        <f>MONTH(Table1[[#This Row],[Order Date]])</f>
        <v>2</v>
      </c>
      <c r="X1002" s="25">
        <f>DAY(Table1[[#This Row],[Order Date]])</f>
        <v>26</v>
      </c>
      <c r="Y1002" s="11">
        <v>42063</v>
      </c>
      <c r="Z1002" s="25">
        <f>DATEDIF(Table1[[#This Row],[Order Date]],Table1[[#This Row],[Ship Date]],"D")</f>
        <v>2</v>
      </c>
      <c r="AA1002" s="25">
        <v>11.95</v>
      </c>
      <c r="AB1002" s="10">
        <v>6</v>
      </c>
      <c r="AC1002" s="12">
        <v>50.28</v>
      </c>
      <c r="AD1002" s="10" t="str">
        <f>IF(Table1[[#This Row],[Profit]]&gt;0,"Profit","loss")</f>
        <v>Profit</v>
      </c>
      <c r="AE1002" s="10" t="str">
        <f>_xlfn.CONCAT(Table1[[#This Row],[Customer Name]]," ",Table1[[#This Row],[Product Name]]," ",Table1[[#This Row],[Country]])</f>
        <v>Ann Steele 80 Minute Slim Jewel Case CD-R , 10/Pack - Staples United States</v>
      </c>
      <c r="AF1002" s="10" t="str">
        <f>LEFT(Table1[[#This Row],[Product Name]],4)</f>
        <v>80 M</v>
      </c>
    </row>
    <row r="1003" spans="1:32" ht="12.75" customHeight="1" x14ac:dyDescent="0.2">
      <c r="A1003" s="18">
        <v>20517</v>
      </c>
      <c r="B1003" s="25">
        <v>88447</v>
      </c>
      <c r="C1003" s="10" t="s">
        <v>56</v>
      </c>
      <c r="D1003" s="36">
        <v>0.03</v>
      </c>
      <c r="E1003" s="28">
        <v>499.99</v>
      </c>
      <c r="F1003" s="32">
        <v>24.49</v>
      </c>
      <c r="G1003" s="25">
        <v>3063</v>
      </c>
      <c r="H1003" s="10" t="s">
        <v>2759</v>
      </c>
      <c r="I1003" s="10" t="s">
        <v>49</v>
      </c>
      <c r="J1003" s="10" t="s">
        <v>114</v>
      </c>
      <c r="K1003" s="10" t="s">
        <v>77</v>
      </c>
      <c r="L1003" s="10" t="s">
        <v>587</v>
      </c>
      <c r="M1003" s="10" t="s">
        <v>236</v>
      </c>
      <c r="N1003" s="9" t="s">
        <v>2761</v>
      </c>
      <c r="O1003" s="22">
        <v>0.36</v>
      </c>
      <c r="P1003" s="10" t="s">
        <v>33</v>
      </c>
      <c r="Q1003" s="10" t="s">
        <v>34</v>
      </c>
      <c r="R1003" s="10" t="s">
        <v>35</v>
      </c>
      <c r="S1003" s="10" t="s">
        <v>2760</v>
      </c>
      <c r="T1003" s="25">
        <v>98034</v>
      </c>
      <c r="U1003" s="11">
        <v>42061</v>
      </c>
      <c r="V1003" s="25">
        <f>YEAR(Table1[[#This Row],[Order Date]])</f>
        <v>2015</v>
      </c>
      <c r="W1003" s="25">
        <f>MONTH(Table1[[#This Row],[Order Date]])</f>
        <v>2</v>
      </c>
      <c r="X1003" s="25">
        <f>DAY(Table1[[#This Row],[Order Date]])</f>
        <v>26</v>
      </c>
      <c r="Y1003" s="11">
        <v>42062</v>
      </c>
      <c r="Z1003" s="25">
        <f>DATEDIF(Table1[[#This Row],[Order Date]],Table1[[#This Row],[Ship Date]],"D")</f>
        <v>1</v>
      </c>
      <c r="AA1003" s="25">
        <v>1773.6104999999998</v>
      </c>
      <c r="AB1003" s="10">
        <v>5</v>
      </c>
      <c r="AC1003" s="12">
        <v>2570.4499999999998</v>
      </c>
      <c r="AD1003" s="10" t="str">
        <f>IF(Table1[[#This Row],[Profit]]&gt;0,"Profit","loss")</f>
        <v>Profit</v>
      </c>
      <c r="AE1003" s="10" t="str">
        <f>_xlfn.CONCAT(Table1[[#This Row],[Customer Name]]," ",Table1[[#This Row],[Product Name]]," ",Table1[[#This Row],[Country]])</f>
        <v>Ann Steele Sharp AL-1530CS Digital Copier United States</v>
      </c>
      <c r="AF1003" s="10" t="str">
        <f>LEFT(Table1[[#This Row],[Product Name]],4)</f>
        <v>Shar</v>
      </c>
    </row>
    <row r="1004" spans="1:32" ht="12.75" customHeight="1" x14ac:dyDescent="0.2">
      <c r="A1004" s="18">
        <v>23811</v>
      </c>
      <c r="B1004" s="25">
        <v>88448</v>
      </c>
      <c r="C1004" s="10" t="s">
        <v>106</v>
      </c>
      <c r="D1004" s="36">
        <v>0.03</v>
      </c>
      <c r="E1004" s="28">
        <v>6.45</v>
      </c>
      <c r="F1004" s="32">
        <v>1.34</v>
      </c>
      <c r="G1004" s="25">
        <v>3064</v>
      </c>
      <c r="H1004" s="10" t="s">
        <v>2762</v>
      </c>
      <c r="I1004" s="10" t="s">
        <v>49</v>
      </c>
      <c r="J1004" s="10" t="s">
        <v>114</v>
      </c>
      <c r="K1004" s="10" t="s">
        <v>29</v>
      </c>
      <c r="L1004" s="10" t="s">
        <v>93</v>
      </c>
      <c r="M1004" s="10" t="s">
        <v>31</v>
      </c>
      <c r="N1004" s="9" t="s">
        <v>2763</v>
      </c>
      <c r="O1004" s="22">
        <v>0.36</v>
      </c>
      <c r="P1004" s="10" t="s">
        <v>33</v>
      </c>
      <c r="Q1004" s="10" t="s">
        <v>34</v>
      </c>
      <c r="R1004" s="10" t="s">
        <v>35</v>
      </c>
      <c r="S1004" s="10" t="s">
        <v>2764</v>
      </c>
      <c r="T1004" s="25">
        <v>98503</v>
      </c>
      <c r="U1004" s="11">
        <v>42018</v>
      </c>
      <c r="V1004" s="25">
        <f>YEAR(Table1[[#This Row],[Order Date]])</f>
        <v>2015</v>
      </c>
      <c r="W1004" s="25">
        <f>MONTH(Table1[[#This Row],[Order Date]])</f>
        <v>1</v>
      </c>
      <c r="X1004" s="25">
        <f>DAY(Table1[[#This Row],[Order Date]])</f>
        <v>14</v>
      </c>
      <c r="Y1004" s="11">
        <v>42023</v>
      </c>
      <c r="Z1004" s="25">
        <f>DATEDIF(Table1[[#This Row],[Order Date]],Table1[[#This Row],[Ship Date]],"D")</f>
        <v>5</v>
      </c>
      <c r="AA1004" s="25">
        <v>39.129899999999999</v>
      </c>
      <c r="AB1004" s="10">
        <v>9</v>
      </c>
      <c r="AC1004" s="12">
        <v>56.71</v>
      </c>
      <c r="AD1004" s="10" t="str">
        <f>IF(Table1[[#This Row],[Profit]]&gt;0,"Profit","loss")</f>
        <v>Profit</v>
      </c>
      <c r="AE1004" s="10" t="str">
        <f>_xlfn.CONCAT(Table1[[#This Row],[Customer Name]]," ",Table1[[#This Row],[Product Name]]," ",Table1[[#This Row],[Country]])</f>
        <v>Clarence Crowder Wirebound Four 2-3/4 x 5 Forms per Page, 400 Sets per Book United States</v>
      </c>
      <c r="AF1004" s="10" t="str">
        <f>LEFT(Table1[[#This Row],[Product Name]],4)</f>
        <v>Wire</v>
      </c>
    </row>
    <row r="1005" spans="1:32" ht="12.75" customHeight="1" x14ac:dyDescent="0.2">
      <c r="A1005" s="18">
        <v>19652</v>
      </c>
      <c r="B1005" s="25">
        <v>88449</v>
      </c>
      <c r="C1005" s="10" t="s">
        <v>37</v>
      </c>
      <c r="D1005" s="36">
        <v>0.03</v>
      </c>
      <c r="E1005" s="28">
        <v>20.99</v>
      </c>
      <c r="F1005" s="32">
        <v>0.99</v>
      </c>
      <c r="G1005" s="25">
        <v>3063</v>
      </c>
      <c r="H1005" s="10" t="s">
        <v>2759</v>
      </c>
      <c r="I1005" s="10" t="s">
        <v>49</v>
      </c>
      <c r="J1005" s="10" t="s">
        <v>114</v>
      </c>
      <c r="K1005" s="10" t="s">
        <v>77</v>
      </c>
      <c r="L1005" s="10" t="s">
        <v>78</v>
      </c>
      <c r="M1005" s="10" t="s">
        <v>31</v>
      </c>
      <c r="N1005" s="9" t="s">
        <v>596</v>
      </c>
      <c r="O1005" s="22">
        <v>0.56999999999999995</v>
      </c>
      <c r="P1005" s="10" t="s">
        <v>33</v>
      </c>
      <c r="Q1005" s="10" t="s">
        <v>34</v>
      </c>
      <c r="R1005" s="10" t="s">
        <v>35</v>
      </c>
      <c r="S1005" s="10" t="s">
        <v>2760</v>
      </c>
      <c r="T1005" s="25">
        <v>98034</v>
      </c>
      <c r="U1005" s="11">
        <v>42148</v>
      </c>
      <c r="V1005" s="25">
        <f>YEAR(Table1[[#This Row],[Order Date]])</f>
        <v>2015</v>
      </c>
      <c r="W1005" s="25">
        <f>MONTH(Table1[[#This Row],[Order Date]])</f>
        <v>5</v>
      </c>
      <c r="X1005" s="25">
        <f>DAY(Table1[[#This Row],[Order Date]])</f>
        <v>24</v>
      </c>
      <c r="Y1005" s="11">
        <v>42150</v>
      </c>
      <c r="Z1005" s="25">
        <f>DATEDIF(Table1[[#This Row],[Order Date]],Table1[[#This Row],[Ship Date]],"D")</f>
        <v>2</v>
      </c>
      <c r="AA1005" s="25">
        <v>4.1822000000000052</v>
      </c>
      <c r="AB1005" s="10">
        <v>9</v>
      </c>
      <c r="AC1005" s="12">
        <v>158.87</v>
      </c>
      <c r="AD1005" s="10" t="str">
        <f>IF(Table1[[#This Row],[Profit]]&gt;0,"Profit","loss")</f>
        <v>Profit</v>
      </c>
      <c r="AE1005" s="10" t="str">
        <f>_xlfn.CONCAT(Table1[[#This Row],[Customer Name]]," ",Table1[[#This Row],[Product Name]]," ",Table1[[#This Row],[Country]])</f>
        <v>Ann Steele Accessory25 United States</v>
      </c>
      <c r="AF1005" s="10" t="str">
        <f>LEFT(Table1[[#This Row],[Product Name]],4)</f>
        <v>Acce</v>
      </c>
    </row>
    <row r="1006" spans="1:32" ht="12.75" customHeight="1" x14ac:dyDescent="0.2">
      <c r="A1006" s="18">
        <v>24324</v>
      </c>
      <c r="B1006" s="25">
        <v>88460</v>
      </c>
      <c r="C1006" s="10" t="s">
        <v>37</v>
      </c>
      <c r="D1006" s="36">
        <v>7.0000000000000007E-2</v>
      </c>
      <c r="E1006" s="28">
        <v>55.99</v>
      </c>
      <c r="F1006" s="32">
        <v>5</v>
      </c>
      <c r="G1006" s="25">
        <v>1083</v>
      </c>
      <c r="H1006" s="10" t="s">
        <v>1192</v>
      </c>
      <c r="I1006" s="10" t="s">
        <v>27</v>
      </c>
      <c r="J1006" s="10" t="s">
        <v>28</v>
      </c>
      <c r="K1006" s="10" t="s">
        <v>77</v>
      </c>
      <c r="L1006" s="10" t="s">
        <v>78</v>
      </c>
      <c r="M1006" s="10" t="s">
        <v>51</v>
      </c>
      <c r="N1006" s="9" t="s">
        <v>398</v>
      </c>
      <c r="O1006" s="22">
        <v>0.83</v>
      </c>
      <c r="P1006" s="10" t="s">
        <v>33</v>
      </c>
      <c r="Q1006" s="10" t="s">
        <v>61</v>
      </c>
      <c r="R1006" s="10" t="s">
        <v>178</v>
      </c>
      <c r="S1006" s="10" t="s">
        <v>1193</v>
      </c>
      <c r="T1006" s="25">
        <v>62701</v>
      </c>
      <c r="U1006" s="11">
        <v>42094</v>
      </c>
      <c r="V1006" s="25">
        <f>YEAR(Table1[[#This Row],[Order Date]])</f>
        <v>2015</v>
      </c>
      <c r="W1006" s="25">
        <f>MONTH(Table1[[#This Row],[Order Date]])</f>
        <v>3</v>
      </c>
      <c r="X1006" s="25">
        <f>DAY(Table1[[#This Row],[Order Date]])</f>
        <v>31</v>
      </c>
      <c r="Y1006" s="11">
        <v>42096</v>
      </c>
      <c r="Z1006" s="25">
        <f>DATEDIF(Table1[[#This Row],[Order Date]],Table1[[#This Row],[Ship Date]],"D")</f>
        <v>2</v>
      </c>
      <c r="AA1006" s="25">
        <v>-232.99100000000001</v>
      </c>
      <c r="AB1006" s="10">
        <v>1</v>
      </c>
      <c r="AC1006" s="12">
        <v>54.08</v>
      </c>
      <c r="AD1006" s="10" t="str">
        <f>IF(Table1[[#This Row],[Profit]]&gt;0,"Profit","loss")</f>
        <v>loss</v>
      </c>
      <c r="AE1006" s="10" t="str">
        <f>_xlfn.CONCAT(Table1[[#This Row],[Customer Name]]," ",Table1[[#This Row],[Product Name]]," ",Table1[[#This Row],[Country]])</f>
        <v>Hazel Dale Accessory36 United States</v>
      </c>
      <c r="AF1006" s="10" t="str">
        <f>LEFT(Table1[[#This Row],[Product Name]],4)</f>
        <v>Acce</v>
      </c>
    </row>
    <row r="1007" spans="1:32" ht="12.75" customHeight="1" x14ac:dyDescent="0.2">
      <c r="A1007" s="18">
        <v>23312</v>
      </c>
      <c r="B1007" s="25">
        <v>88461</v>
      </c>
      <c r="C1007" s="10" t="s">
        <v>37</v>
      </c>
      <c r="D1007" s="36">
        <v>0.08</v>
      </c>
      <c r="E1007" s="28">
        <v>13.9</v>
      </c>
      <c r="F1007" s="32">
        <v>7.59</v>
      </c>
      <c r="G1007" s="25">
        <v>1080</v>
      </c>
      <c r="H1007" s="10" t="s">
        <v>1190</v>
      </c>
      <c r="I1007" s="10" t="s">
        <v>49</v>
      </c>
      <c r="J1007" s="10" t="s">
        <v>28</v>
      </c>
      <c r="K1007" s="10" t="s">
        <v>29</v>
      </c>
      <c r="L1007" s="10" t="s">
        <v>174</v>
      </c>
      <c r="M1007" s="10" t="s">
        <v>51</v>
      </c>
      <c r="N1007" s="9" t="s">
        <v>694</v>
      </c>
      <c r="O1007" s="22">
        <v>0.56000000000000005</v>
      </c>
      <c r="P1007" s="10" t="s">
        <v>33</v>
      </c>
      <c r="Q1007" s="10" t="s">
        <v>61</v>
      </c>
      <c r="R1007" s="10" t="s">
        <v>178</v>
      </c>
      <c r="S1007" s="10" t="s">
        <v>1191</v>
      </c>
      <c r="T1007" s="25">
        <v>60174</v>
      </c>
      <c r="U1007" s="11">
        <v>42132</v>
      </c>
      <c r="V1007" s="25">
        <f>YEAR(Table1[[#This Row],[Order Date]])</f>
        <v>2015</v>
      </c>
      <c r="W1007" s="25">
        <f>MONTH(Table1[[#This Row],[Order Date]])</f>
        <v>5</v>
      </c>
      <c r="X1007" s="25">
        <f>DAY(Table1[[#This Row],[Order Date]])</f>
        <v>8</v>
      </c>
      <c r="Y1007" s="11">
        <v>42133</v>
      </c>
      <c r="Z1007" s="25">
        <f>DATEDIF(Table1[[#This Row],[Order Date]],Table1[[#This Row],[Ship Date]],"D")</f>
        <v>1</v>
      </c>
      <c r="AA1007" s="25">
        <v>9.862000000000009</v>
      </c>
      <c r="AB1007" s="10">
        <v>14</v>
      </c>
      <c r="AC1007" s="12">
        <v>196.41</v>
      </c>
      <c r="AD1007" s="10" t="str">
        <f>IF(Table1[[#This Row],[Profit]]&gt;0,"Profit","loss")</f>
        <v>Profit</v>
      </c>
      <c r="AE1007" s="10" t="str">
        <f>_xlfn.CONCAT(Table1[[#This Row],[Customer Name]]," ",Table1[[#This Row],[Product Name]]," ",Table1[[#This Row],[Country]])</f>
        <v>Colleen Fletcher Acme Hot Forged Carbon Steel Scissors with Nickel-Plated Handles, 3 7/8" Cut, 8"L United States</v>
      </c>
      <c r="AF1007" s="10" t="str">
        <f>LEFT(Table1[[#This Row],[Product Name]],4)</f>
        <v>Acme</v>
      </c>
    </row>
    <row r="1008" spans="1:32" ht="12.75" customHeight="1" x14ac:dyDescent="0.2">
      <c r="A1008" s="18">
        <v>18808</v>
      </c>
      <c r="B1008" s="25">
        <v>88474</v>
      </c>
      <c r="C1008" s="10" t="s">
        <v>106</v>
      </c>
      <c r="D1008" s="36">
        <v>0.08</v>
      </c>
      <c r="E1008" s="28">
        <v>296.18</v>
      </c>
      <c r="F1008" s="32">
        <v>54.12</v>
      </c>
      <c r="G1008" s="25">
        <v>670</v>
      </c>
      <c r="H1008" s="10" t="s">
        <v>792</v>
      </c>
      <c r="I1008" s="10" t="s">
        <v>39</v>
      </c>
      <c r="J1008" s="10" t="s">
        <v>40</v>
      </c>
      <c r="K1008" s="10" t="s">
        <v>41</v>
      </c>
      <c r="L1008" s="10" t="s">
        <v>152</v>
      </c>
      <c r="M1008" s="10" t="s">
        <v>121</v>
      </c>
      <c r="N1008" s="9" t="s">
        <v>153</v>
      </c>
      <c r="O1008" s="22">
        <v>0.76</v>
      </c>
      <c r="P1008" s="10" t="s">
        <v>33</v>
      </c>
      <c r="Q1008" s="10" t="s">
        <v>136</v>
      </c>
      <c r="R1008" s="10" t="s">
        <v>137</v>
      </c>
      <c r="S1008" s="10" t="s">
        <v>639</v>
      </c>
      <c r="T1008" s="25">
        <v>22025</v>
      </c>
      <c r="U1008" s="11">
        <v>42068</v>
      </c>
      <c r="V1008" s="25">
        <f>YEAR(Table1[[#This Row],[Order Date]])</f>
        <v>2015</v>
      </c>
      <c r="W1008" s="25">
        <f>MONTH(Table1[[#This Row],[Order Date]])</f>
        <v>3</v>
      </c>
      <c r="X1008" s="25">
        <f>DAY(Table1[[#This Row],[Order Date]])</f>
        <v>5</v>
      </c>
      <c r="Y1008" s="11">
        <v>42075</v>
      </c>
      <c r="Z1008" s="25">
        <f>DATEDIF(Table1[[#This Row],[Order Date]],Table1[[#This Row],[Ship Date]],"D")</f>
        <v>7</v>
      </c>
      <c r="AA1008" s="25">
        <v>-187.22199999999998</v>
      </c>
      <c r="AB1008" s="10">
        <v>5</v>
      </c>
      <c r="AC1008" s="12">
        <v>1429.81</v>
      </c>
      <c r="AD1008" s="10" t="str">
        <f>IF(Table1[[#This Row],[Profit]]&gt;0,"Profit","loss")</f>
        <v>loss</v>
      </c>
      <c r="AE1008" s="10" t="str">
        <f>_xlfn.CONCAT(Table1[[#This Row],[Customer Name]]," ",Table1[[#This Row],[Product Name]]," ",Table1[[#This Row],[Country]])</f>
        <v>Lewis Baldwin Hon 94000 Series Round Tables United States</v>
      </c>
      <c r="AF1008" s="10" t="str">
        <f>LEFT(Table1[[#This Row],[Product Name]],4)</f>
        <v xml:space="preserve">Hon </v>
      </c>
    </row>
    <row r="1009" spans="1:32" ht="12.75" customHeight="1" x14ac:dyDescent="0.2">
      <c r="A1009" s="18">
        <v>24882</v>
      </c>
      <c r="B1009" s="25">
        <v>88475</v>
      </c>
      <c r="C1009" s="10" t="s">
        <v>56</v>
      </c>
      <c r="D1009" s="36">
        <v>0.09</v>
      </c>
      <c r="E1009" s="28">
        <v>2.89</v>
      </c>
      <c r="F1009" s="32">
        <v>0.5</v>
      </c>
      <c r="G1009" s="25">
        <v>669</v>
      </c>
      <c r="H1009" s="10" t="s">
        <v>788</v>
      </c>
      <c r="I1009" s="10" t="s">
        <v>49</v>
      </c>
      <c r="J1009" s="10" t="s">
        <v>40</v>
      </c>
      <c r="K1009" s="10" t="s">
        <v>29</v>
      </c>
      <c r="L1009" s="10" t="s">
        <v>134</v>
      </c>
      <c r="M1009" s="10" t="s">
        <v>59</v>
      </c>
      <c r="N1009" s="9" t="s">
        <v>789</v>
      </c>
      <c r="O1009" s="22">
        <v>0.38</v>
      </c>
      <c r="P1009" s="10" t="s">
        <v>33</v>
      </c>
      <c r="Q1009" s="10" t="s">
        <v>61</v>
      </c>
      <c r="R1009" s="10" t="s">
        <v>330</v>
      </c>
      <c r="S1009" s="10" t="s">
        <v>790</v>
      </c>
      <c r="T1009" s="25">
        <v>52501</v>
      </c>
      <c r="U1009" s="11">
        <v>42083</v>
      </c>
      <c r="V1009" s="25">
        <f>YEAR(Table1[[#This Row],[Order Date]])</f>
        <v>2015</v>
      </c>
      <c r="W1009" s="25">
        <f>MONTH(Table1[[#This Row],[Order Date]])</f>
        <v>3</v>
      </c>
      <c r="X1009" s="25">
        <f>DAY(Table1[[#This Row],[Order Date]])</f>
        <v>20</v>
      </c>
      <c r="Y1009" s="11">
        <v>42085</v>
      </c>
      <c r="Z1009" s="25">
        <f>DATEDIF(Table1[[#This Row],[Order Date]],Table1[[#This Row],[Ship Date]],"D")</f>
        <v>2</v>
      </c>
      <c r="AA1009" s="25">
        <v>40.482299999999995</v>
      </c>
      <c r="AB1009" s="10">
        <v>22</v>
      </c>
      <c r="AC1009" s="12">
        <v>58.67</v>
      </c>
      <c r="AD1009" s="10" t="str">
        <f>IF(Table1[[#This Row],[Profit]]&gt;0,"Profit","loss")</f>
        <v>Profit</v>
      </c>
      <c r="AE1009" s="10" t="str">
        <f>_xlfn.CONCAT(Table1[[#This Row],[Customer Name]]," ",Table1[[#This Row],[Product Name]]," ",Table1[[#This Row],[Country]])</f>
        <v>Amy Shea Avery 498 United States</v>
      </c>
      <c r="AF1009" s="10" t="str">
        <f>LEFT(Table1[[#This Row],[Product Name]],4)</f>
        <v>Aver</v>
      </c>
    </row>
    <row r="1010" spans="1:32" ht="12.75" customHeight="1" x14ac:dyDescent="0.2">
      <c r="A1010" s="18">
        <v>24883</v>
      </c>
      <c r="B1010" s="25">
        <v>88475</v>
      </c>
      <c r="C1010" s="10" t="s">
        <v>56</v>
      </c>
      <c r="D1010" s="36">
        <v>0.02</v>
      </c>
      <c r="E1010" s="28">
        <v>48.91</v>
      </c>
      <c r="F1010" s="32">
        <v>5.81</v>
      </c>
      <c r="G1010" s="25">
        <v>669</v>
      </c>
      <c r="H1010" s="10" t="s">
        <v>788</v>
      </c>
      <c r="I1010" s="10" t="s">
        <v>49</v>
      </c>
      <c r="J1010" s="10" t="s">
        <v>40</v>
      </c>
      <c r="K1010" s="10" t="s">
        <v>29</v>
      </c>
      <c r="L1010" s="10" t="s">
        <v>93</v>
      </c>
      <c r="M1010" s="10" t="s">
        <v>59</v>
      </c>
      <c r="N1010" s="9" t="s">
        <v>791</v>
      </c>
      <c r="O1010" s="22">
        <v>0.38</v>
      </c>
      <c r="P1010" s="10" t="s">
        <v>33</v>
      </c>
      <c r="Q1010" s="10" t="s">
        <v>61</v>
      </c>
      <c r="R1010" s="10" t="s">
        <v>330</v>
      </c>
      <c r="S1010" s="10" t="s">
        <v>790</v>
      </c>
      <c r="T1010" s="25">
        <v>52501</v>
      </c>
      <c r="U1010" s="11">
        <v>42083</v>
      </c>
      <c r="V1010" s="25">
        <f>YEAR(Table1[[#This Row],[Order Date]])</f>
        <v>2015</v>
      </c>
      <c r="W1010" s="25">
        <f>MONTH(Table1[[#This Row],[Order Date]])</f>
        <v>3</v>
      </c>
      <c r="X1010" s="25">
        <f>DAY(Table1[[#This Row],[Order Date]])</f>
        <v>20</v>
      </c>
      <c r="Y1010" s="11">
        <v>42084</v>
      </c>
      <c r="Z1010" s="25">
        <f>DATEDIF(Table1[[#This Row],[Order Date]],Table1[[#This Row],[Ship Date]],"D")</f>
        <v>1</v>
      </c>
      <c r="AA1010" s="25">
        <v>32.86</v>
      </c>
      <c r="AB1010" s="10">
        <v>2</v>
      </c>
      <c r="AC1010" s="12">
        <v>101.06</v>
      </c>
      <c r="AD1010" s="10" t="str">
        <f>IF(Table1[[#This Row],[Profit]]&gt;0,"Profit","loss")</f>
        <v>Profit</v>
      </c>
      <c r="AE1010" s="10" t="str">
        <f>_xlfn.CONCAT(Table1[[#This Row],[Customer Name]]," ",Table1[[#This Row],[Product Name]]," ",Table1[[#This Row],[Country]])</f>
        <v>Amy Shea Xerox 1891 United States</v>
      </c>
      <c r="AF1010" s="10" t="str">
        <f>LEFT(Table1[[#This Row],[Product Name]],4)</f>
        <v>Xero</v>
      </c>
    </row>
    <row r="1011" spans="1:32" ht="12.75" customHeight="1" x14ac:dyDescent="0.2">
      <c r="A1011" s="18">
        <v>22355</v>
      </c>
      <c r="B1011" s="25">
        <v>88479</v>
      </c>
      <c r="C1011" s="10" t="s">
        <v>25</v>
      </c>
      <c r="D1011" s="36">
        <v>0.02</v>
      </c>
      <c r="E1011" s="28">
        <v>15.28</v>
      </c>
      <c r="F1011" s="32">
        <v>1.99</v>
      </c>
      <c r="G1011" s="25">
        <v>428</v>
      </c>
      <c r="H1011" s="10" t="s">
        <v>532</v>
      </c>
      <c r="I1011" s="10" t="s">
        <v>49</v>
      </c>
      <c r="J1011" s="10" t="s">
        <v>28</v>
      </c>
      <c r="K1011" s="10" t="s">
        <v>77</v>
      </c>
      <c r="L1011" s="10" t="s">
        <v>180</v>
      </c>
      <c r="M1011" s="10" t="s">
        <v>51</v>
      </c>
      <c r="N1011" s="9" t="s">
        <v>333</v>
      </c>
      <c r="O1011" s="22">
        <v>0.42</v>
      </c>
      <c r="P1011" s="10" t="s">
        <v>33</v>
      </c>
      <c r="Q1011" s="10" t="s">
        <v>34</v>
      </c>
      <c r="R1011" s="10" t="s">
        <v>533</v>
      </c>
      <c r="S1011" s="10" t="s">
        <v>534</v>
      </c>
      <c r="T1011" s="25">
        <v>89701</v>
      </c>
      <c r="U1011" s="11">
        <v>42019</v>
      </c>
      <c r="V1011" s="25">
        <f>YEAR(Table1[[#This Row],[Order Date]])</f>
        <v>2015</v>
      </c>
      <c r="W1011" s="25">
        <f>MONTH(Table1[[#This Row],[Order Date]])</f>
        <v>1</v>
      </c>
      <c r="X1011" s="25">
        <f>DAY(Table1[[#This Row],[Order Date]])</f>
        <v>15</v>
      </c>
      <c r="Y1011" s="11">
        <v>42020</v>
      </c>
      <c r="Z1011" s="25">
        <f>DATEDIF(Table1[[#This Row],[Order Date]],Table1[[#This Row],[Ship Date]],"D")</f>
        <v>1</v>
      </c>
      <c r="AA1011" s="25">
        <v>163.1574</v>
      </c>
      <c r="AB1011" s="10">
        <v>15</v>
      </c>
      <c r="AC1011" s="12">
        <v>236.46</v>
      </c>
      <c r="AD1011" s="10" t="str">
        <f>IF(Table1[[#This Row],[Profit]]&gt;0,"Profit","loss")</f>
        <v>Profit</v>
      </c>
      <c r="AE1011" s="10" t="str">
        <f>_xlfn.CONCAT(Table1[[#This Row],[Customer Name]]," ",Table1[[#This Row],[Product Name]]," ",Table1[[#This Row],[Country]])</f>
        <v>Ernest Barber Memorex 4.7GB DVD+R, 3/Pack United States</v>
      </c>
      <c r="AF1011" s="10" t="str">
        <f>LEFT(Table1[[#This Row],[Product Name]],4)</f>
        <v>Memo</v>
      </c>
    </row>
    <row r="1012" spans="1:32" ht="12.75" customHeight="1" x14ac:dyDescent="0.2">
      <c r="A1012" s="18">
        <v>22356</v>
      </c>
      <c r="B1012" s="25">
        <v>88479</v>
      </c>
      <c r="C1012" s="10" t="s">
        <v>25</v>
      </c>
      <c r="D1012" s="36">
        <v>0</v>
      </c>
      <c r="E1012" s="28">
        <v>85.99</v>
      </c>
      <c r="F1012" s="32">
        <v>3.3</v>
      </c>
      <c r="G1012" s="25">
        <v>428</v>
      </c>
      <c r="H1012" s="10" t="s">
        <v>532</v>
      </c>
      <c r="I1012" s="10" t="s">
        <v>49</v>
      </c>
      <c r="J1012" s="10" t="s">
        <v>28</v>
      </c>
      <c r="K1012" s="10" t="s">
        <v>77</v>
      </c>
      <c r="L1012" s="10" t="s">
        <v>78</v>
      </c>
      <c r="M1012" s="10" t="s">
        <v>51</v>
      </c>
      <c r="N1012" s="9" t="s">
        <v>535</v>
      </c>
      <c r="O1012" s="22">
        <v>0.37</v>
      </c>
      <c r="P1012" s="10" t="s">
        <v>33</v>
      </c>
      <c r="Q1012" s="10" t="s">
        <v>34</v>
      </c>
      <c r="R1012" s="10" t="s">
        <v>533</v>
      </c>
      <c r="S1012" s="10" t="s">
        <v>534</v>
      </c>
      <c r="T1012" s="25">
        <v>89701</v>
      </c>
      <c r="U1012" s="11">
        <v>42019</v>
      </c>
      <c r="V1012" s="25">
        <f>YEAR(Table1[[#This Row],[Order Date]])</f>
        <v>2015</v>
      </c>
      <c r="W1012" s="25">
        <f>MONTH(Table1[[#This Row],[Order Date]])</f>
        <v>1</v>
      </c>
      <c r="X1012" s="25">
        <f>DAY(Table1[[#This Row],[Order Date]])</f>
        <v>15</v>
      </c>
      <c r="Y1012" s="11">
        <v>42020</v>
      </c>
      <c r="Z1012" s="25">
        <f>DATEDIF(Table1[[#This Row],[Order Date]],Table1[[#This Row],[Ship Date]],"D")</f>
        <v>1</v>
      </c>
      <c r="AA1012" s="25">
        <v>-302.22500000000002</v>
      </c>
      <c r="AB1012" s="10">
        <v>1</v>
      </c>
      <c r="AC1012" s="12">
        <v>73.819999999999993</v>
      </c>
      <c r="AD1012" s="10" t="str">
        <f>IF(Table1[[#This Row],[Profit]]&gt;0,"Profit","loss")</f>
        <v>loss</v>
      </c>
      <c r="AE1012" s="10" t="str">
        <f>_xlfn.CONCAT(Table1[[#This Row],[Customer Name]]," ",Table1[[#This Row],[Product Name]]," ",Table1[[#This Row],[Country]])</f>
        <v>Ernest Barber Accessory20 United States</v>
      </c>
      <c r="AF1012" s="10" t="str">
        <f>LEFT(Table1[[#This Row],[Product Name]],4)</f>
        <v>Acce</v>
      </c>
    </row>
    <row r="1013" spans="1:32" ht="12.75" customHeight="1" x14ac:dyDescent="0.2">
      <c r="A1013" s="18">
        <v>25351</v>
      </c>
      <c r="B1013" s="25">
        <v>88480</v>
      </c>
      <c r="C1013" s="10" t="s">
        <v>37</v>
      </c>
      <c r="D1013" s="36">
        <v>0.05</v>
      </c>
      <c r="E1013" s="28">
        <v>10.98</v>
      </c>
      <c r="F1013" s="32">
        <v>4.8</v>
      </c>
      <c r="G1013" s="25">
        <v>428</v>
      </c>
      <c r="H1013" s="10" t="s">
        <v>532</v>
      </c>
      <c r="I1013" s="10" t="s">
        <v>49</v>
      </c>
      <c r="J1013" s="10" t="s">
        <v>28</v>
      </c>
      <c r="K1013" s="10" t="s">
        <v>29</v>
      </c>
      <c r="L1013" s="10" t="s">
        <v>69</v>
      </c>
      <c r="M1013" s="10" t="s">
        <v>59</v>
      </c>
      <c r="N1013" s="9" t="s">
        <v>536</v>
      </c>
      <c r="O1013" s="22">
        <v>0.36</v>
      </c>
      <c r="P1013" s="10" t="s">
        <v>33</v>
      </c>
      <c r="Q1013" s="10" t="s">
        <v>34</v>
      </c>
      <c r="R1013" s="10" t="s">
        <v>533</v>
      </c>
      <c r="S1013" s="10" t="s">
        <v>534</v>
      </c>
      <c r="T1013" s="25">
        <v>89701</v>
      </c>
      <c r="U1013" s="11">
        <v>42066</v>
      </c>
      <c r="V1013" s="25">
        <f>YEAR(Table1[[#This Row],[Order Date]])</f>
        <v>2015</v>
      </c>
      <c r="W1013" s="25">
        <f>MONTH(Table1[[#This Row],[Order Date]])</f>
        <v>3</v>
      </c>
      <c r="X1013" s="25">
        <f>DAY(Table1[[#This Row],[Order Date]])</f>
        <v>3</v>
      </c>
      <c r="Y1013" s="11">
        <v>42068</v>
      </c>
      <c r="Z1013" s="25">
        <f>DATEDIF(Table1[[#This Row],[Order Date]],Table1[[#This Row],[Ship Date]],"D")</f>
        <v>2</v>
      </c>
      <c r="AA1013" s="25">
        <v>90.62</v>
      </c>
      <c r="AB1013" s="10">
        <v>22</v>
      </c>
      <c r="AC1013" s="12">
        <v>243.11</v>
      </c>
      <c r="AD1013" s="10" t="str">
        <f>IF(Table1[[#This Row],[Profit]]&gt;0,"Profit","loss")</f>
        <v>Profit</v>
      </c>
      <c r="AE1013" s="10" t="str">
        <f>_xlfn.CONCAT(Table1[[#This Row],[Customer Name]]," ",Table1[[#This Row],[Product Name]]," ",Table1[[#This Row],[Country]])</f>
        <v>Ernest Barber Manila Recycled Extra-Heavyweight Clasp Envelopes, 6" x 9" United States</v>
      </c>
      <c r="AF1013" s="10" t="str">
        <f>LEFT(Table1[[#This Row],[Product Name]],4)</f>
        <v>Mani</v>
      </c>
    </row>
    <row r="1014" spans="1:32" ht="12.75" customHeight="1" x14ac:dyDescent="0.2">
      <c r="A1014" s="18">
        <v>23147</v>
      </c>
      <c r="B1014" s="25">
        <v>88487</v>
      </c>
      <c r="C1014" s="10" t="s">
        <v>106</v>
      </c>
      <c r="D1014" s="36">
        <v>0</v>
      </c>
      <c r="E1014" s="28">
        <v>599.99</v>
      </c>
      <c r="F1014" s="32">
        <v>24.49</v>
      </c>
      <c r="G1014" s="25">
        <v>1548</v>
      </c>
      <c r="H1014" s="10" t="s">
        <v>1565</v>
      </c>
      <c r="I1014" s="10" t="s">
        <v>49</v>
      </c>
      <c r="J1014" s="10" t="s">
        <v>28</v>
      </c>
      <c r="K1014" s="10" t="s">
        <v>77</v>
      </c>
      <c r="L1014" s="10" t="s">
        <v>587</v>
      </c>
      <c r="M1014" s="10" t="s">
        <v>236</v>
      </c>
      <c r="N1014" s="9" t="s">
        <v>1566</v>
      </c>
      <c r="O1014" s="22">
        <v>0.44</v>
      </c>
      <c r="P1014" s="10" t="s">
        <v>33</v>
      </c>
      <c r="Q1014" s="10" t="s">
        <v>61</v>
      </c>
      <c r="R1014" s="10" t="s">
        <v>703</v>
      </c>
      <c r="S1014" s="10" t="s">
        <v>1567</v>
      </c>
      <c r="T1014" s="25">
        <v>47374</v>
      </c>
      <c r="U1014" s="11">
        <v>42178</v>
      </c>
      <c r="V1014" s="25">
        <f>YEAR(Table1[[#This Row],[Order Date]])</f>
        <v>2015</v>
      </c>
      <c r="W1014" s="25">
        <f>MONTH(Table1[[#This Row],[Order Date]])</f>
        <v>6</v>
      </c>
      <c r="X1014" s="25">
        <f>DAY(Table1[[#This Row],[Order Date]])</f>
        <v>23</v>
      </c>
      <c r="Y1014" s="11">
        <v>42180</v>
      </c>
      <c r="Z1014" s="25">
        <f>DATEDIF(Table1[[#This Row],[Order Date]],Table1[[#This Row],[Ship Date]],"D")</f>
        <v>2</v>
      </c>
      <c r="AA1014" s="25">
        <v>-367.16500000000002</v>
      </c>
      <c r="AB1014" s="10">
        <v>18</v>
      </c>
      <c r="AC1014" s="12">
        <v>11015.82</v>
      </c>
      <c r="AD1014" s="10" t="str">
        <f>IF(Table1[[#This Row],[Profit]]&gt;0,"Profit","loss")</f>
        <v>loss</v>
      </c>
      <c r="AE1014" s="10" t="str">
        <f>_xlfn.CONCAT(Table1[[#This Row],[Customer Name]]," ",Table1[[#This Row],[Product Name]]," ",Table1[[#This Row],[Country]])</f>
        <v>John Bray Canon Image Class D660 Copier United States</v>
      </c>
      <c r="AF1014" s="10" t="str">
        <f>LEFT(Table1[[#This Row],[Product Name]],4)</f>
        <v>Cano</v>
      </c>
    </row>
    <row r="1015" spans="1:32" ht="12.75" customHeight="1" x14ac:dyDescent="0.2">
      <c r="A1015" s="18">
        <v>26321</v>
      </c>
      <c r="B1015" s="25">
        <v>88502</v>
      </c>
      <c r="C1015" s="10" t="s">
        <v>56</v>
      </c>
      <c r="D1015" s="36">
        <v>7.0000000000000007E-2</v>
      </c>
      <c r="E1015" s="28">
        <v>1.7</v>
      </c>
      <c r="F1015" s="32">
        <v>1.99</v>
      </c>
      <c r="G1015" s="25">
        <v>689</v>
      </c>
      <c r="H1015" s="10" t="s">
        <v>813</v>
      </c>
      <c r="I1015" s="10" t="s">
        <v>49</v>
      </c>
      <c r="J1015" s="10" t="s">
        <v>58</v>
      </c>
      <c r="K1015" s="10" t="s">
        <v>77</v>
      </c>
      <c r="L1015" s="10" t="s">
        <v>180</v>
      </c>
      <c r="M1015" s="10" t="s">
        <v>51</v>
      </c>
      <c r="N1015" s="9" t="s">
        <v>814</v>
      </c>
      <c r="O1015" s="22">
        <v>0.51</v>
      </c>
      <c r="P1015" s="10" t="s">
        <v>33</v>
      </c>
      <c r="Q1015" s="10" t="s">
        <v>61</v>
      </c>
      <c r="R1015" s="10" t="s">
        <v>506</v>
      </c>
      <c r="S1015" s="10" t="s">
        <v>815</v>
      </c>
      <c r="T1015" s="25">
        <v>63376</v>
      </c>
      <c r="U1015" s="11">
        <v>42039</v>
      </c>
      <c r="V1015" s="25">
        <f>YEAR(Table1[[#This Row],[Order Date]])</f>
        <v>2015</v>
      </c>
      <c r="W1015" s="25">
        <f>MONTH(Table1[[#This Row],[Order Date]])</f>
        <v>2</v>
      </c>
      <c r="X1015" s="25">
        <f>DAY(Table1[[#This Row],[Order Date]])</f>
        <v>4</v>
      </c>
      <c r="Y1015" s="11">
        <v>42040</v>
      </c>
      <c r="Z1015" s="25">
        <f>DATEDIF(Table1[[#This Row],[Order Date]],Table1[[#This Row],[Ship Date]],"D")</f>
        <v>1</v>
      </c>
      <c r="AA1015" s="25">
        <v>-51.42</v>
      </c>
      <c r="AB1015" s="10">
        <v>10</v>
      </c>
      <c r="AC1015" s="12">
        <v>17.420000000000002</v>
      </c>
      <c r="AD1015" s="10" t="str">
        <f>IF(Table1[[#This Row],[Profit]]&gt;0,"Profit","loss")</f>
        <v>loss</v>
      </c>
      <c r="AE1015" s="10" t="str">
        <f>_xlfn.CONCAT(Table1[[#This Row],[Customer Name]]," ",Table1[[#This Row],[Product Name]]," ",Table1[[#This Row],[Country]])</f>
        <v>Tommy Honeycutt BASF Silver 74 Minute CD-R United States</v>
      </c>
      <c r="AF1015" s="10" t="str">
        <f>LEFT(Table1[[#This Row],[Product Name]],4)</f>
        <v>BASF</v>
      </c>
    </row>
    <row r="1016" spans="1:32" ht="12.75" customHeight="1" x14ac:dyDescent="0.2">
      <c r="A1016" s="18">
        <v>21411</v>
      </c>
      <c r="B1016" s="25">
        <v>88503</v>
      </c>
      <c r="C1016" s="10" t="s">
        <v>47</v>
      </c>
      <c r="D1016" s="36">
        <v>7.0000000000000007E-2</v>
      </c>
      <c r="E1016" s="28">
        <v>279.48</v>
      </c>
      <c r="F1016" s="32">
        <v>35</v>
      </c>
      <c r="G1016" s="25">
        <v>688</v>
      </c>
      <c r="H1016" s="10" t="s">
        <v>809</v>
      </c>
      <c r="I1016" s="10" t="s">
        <v>49</v>
      </c>
      <c r="J1016" s="10" t="s">
        <v>58</v>
      </c>
      <c r="K1016" s="10" t="s">
        <v>29</v>
      </c>
      <c r="L1016" s="10" t="s">
        <v>141</v>
      </c>
      <c r="M1016" s="10" t="s">
        <v>236</v>
      </c>
      <c r="N1016" s="9" t="s">
        <v>810</v>
      </c>
      <c r="O1016" s="22">
        <v>0.8</v>
      </c>
      <c r="P1016" s="10" t="s">
        <v>33</v>
      </c>
      <c r="Q1016" s="10" t="s">
        <v>61</v>
      </c>
      <c r="R1016" s="10" t="s">
        <v>506</v>
      </c>
      <c r="S1016" s="10" t="s">
        <v>811</v>
      </c>
      <c r="T1016" s="25">
        <v>63116</v>
      </c>
      <c r="U1016" s="11">
        <v>42140</v>
      </c>
      <c r="V1016" s="25">
        <f>YEAR(Table1[[#This Row],[Order Date]])</f>
        <v>2015</v>
      </c>
      <c r="W1016" s="25">
        <f>MONTH(Table1[[#This Row],[Order Date]])</f>
        <v>5</v>
      </c>
      <c r="X1016" s="25">
        <f>DAY(Table1[[#This Row],[Order Date]])</f>
        <v>16</v>
      </c>
      <c r="Y1016" s="11">
        <v>42140</v>
      </c>
      <c r="Z1016" s="25">
        <f>DATEDIF(Table1[[#This Row],[Order Date]],Table1[[#This Row],[Ship Date]],"D")</f>
        <v>0</v>
      </c>
      <c r="AA1016" s="25">
        <v>-207.28</v>
      </c>
      <c r="AB1016" s="10">
        <v>10</v>
      </c>
      <c r="AC1016" s="12">
        <v>2716.09</v>
      </c>
      <c r="AD1016" s="10" t="str">
        <f>IF(Table1[[#This Row],[Profit]]&gt;0,"Profit","loss")</f>
        <v>loss</v>
      </c>
      <c r="AE1016" s="10" t="str">
        <f>_xlfn.CONCAT(Table1[[#This Row],[Customer Name]]," ",Table1[[#This Row],[Product Name]]," ",Table1[[#This Row],[Country]])</f>
        <v>Ashley Reese Tennsco Snap-Together Open Shelving Units, Starter Sets and Add-On Units United States</v>
      </c>
      <c r="AF1016" s="10" t="str">
        <f>LEFT(Table1[[#This Row],[Product Name]],4)</f>
        <v>Tenn</v>
      </c>
    </row>
    <row r="1017" spans="1:32" ht="12.75" customHeight="1" x14ac:dyDescent="0.2">
      <c r="A1017" s="18">
        <v>19325</v>
      </c>
      <c r="B1017" s="25">
        <v>88504</v>
      </c>
      <c r="C1017" s="10" t="s">
        <v>106</v>
      </c>
      <c r="D1017" s="36">
        <v>0.06</v>
      </c>
      <c r="E1017" s="28">
        <v>4.18</v>
      </c>
      <c r="F1017" s="32">
        <v>2.99</v>
      </c>
      <c r="G1017" s="25">
        <v>688</v>
      </c>
      <c r="H1017" s="10" t="s">
        <v>809</v>
      </c>
      <c r="I1017" s="10" t="s">
        <v>49</v>
      </c>
      <c r="J1017" s="10" t="s">
        <v>58</v>
      </c>
      <c r="K1017" s="10" t="s">
        <v>29</v>
      </c>
      <c r="L1017" s="10" t="s">
        <v>109</v>
      </c>
      <c r="M1017" s="10" t="s">
        <v>59</v>
      </c>
      <c r="N1017" s="9" t="s">
        <v>812</v>
      </c>
      <c r="O1017" s="22">
        <v>0.37</v>
      </c>
      <c r="P1017" s="10" t="s">
        <v>33</v>
      </c>
      <c r="Q1017" s="10" t="s">
        <v>61</v>
      </c>
      <c r="R1017" s="10" t="s">
        <v>506</v>
      </c>
      <c r="S1017" s="10" t="s">
        <v>811</v>
      </c>
      <c r="T1017" s="25">
        <v>63116</v>
      </c>
      <c r="U1017" s="11">
        <v>42069</v>
      </c>
      <c r="V1017" s="25">
        <f>YEAR(Table1[[#This Row],[Order Date]])</f>
        <v>2015</v>
      </c>
      <c r="W1017" s="25">
        <f>MONTH(Table1[[#This Row],[Order Date]])</f>
        <v>3</v>
      </c>
      <c r="X1017" s="25">
        <f>DAY(Table1[[#This Row],[Order Date]])</f>
        <v>6</v>
      </c>
      <c r="Y1017" s="11">
        <v>42071</v>
      </c>
      <c r="Z1017" s="25">
        <f>DATEDIF(Table1[[#This Row],[Order Date]],Table1[[#This Row],[Ship Date]],"D")</f>
        <v>2</v>
      </c>
      <c r="AA1017" s="25">
        <v>-12.719000000000001</v>
      </c>
      <c r="AB1017" s="10">
        <v>5</v>
      </c>
      <c r="AC1017" s="12">
        <v>21.34</v>
      </c>
      <c r="AD1017" s="10" t="str">
        <f>IF(Table1[[#This Row],[Profit]]&gt;0,"Profit","loss")</f>
        <v>loss</v>
      </c>
      <c r="AE1017" s="10" t="str">
        <f>_xlfn.CONCAT(Table1[[#This Row],[Customer Name]]," ",Table1[[#This Row],[Product Name]]," ",Table1[[#This Row],[Country]])</f>
        <v>Ashley Reese Avery® Durable Slant Ring Binders With Label Holder United States</v>
      </c>
      <c r="AF1017" s="10" t="str">
        <f>LEFT(Table1[[#This Row],[Product Name]],4)</f>
        <v>Aver</v>
      </c>
    </row>
    <row r="1018" spans="1:32" ht="12.75" customHeight="1" x14ac:dyDescent="0.2">
      <c r="A1018" s="18">
        <v>26210</v>
      </c>
      <c r="B1018" s="25">
        <v>88511</v>
      </c>
      <c r="C1018" s="10" t="s">
        <v>106</v>
      </c>
      <c r="D1018" s="36">
        <v>0</v>
      </c>
      <c r="E1018" s="28">
        <v>15.99</v>
      </c>
      <c r="F1018" s="32">
        <v>13.18</v>
      </c>
      <c r="G1018" s="25">
        <v>535</v>
      </c>
      <c r="H1018" s="10" t="s">
        <v>637</v>
      </c>
      <c r="I1018" s="10" t="s">
        <v>49</v>
      </c>
      <c r="J1018" s="10" t="s">
        <v>28</v>
      </c>
      <c r="K1018" s="10" t="s">
        <v>29</v>
      </c>
      <c r="L1018" s="10" t="s">
        <v>109</v>
      </c>
      <c r="M1018" s="10" t="s">
        <v>59</v>
      </c>
      <c r="N1018" s="9" t="s">
        <v>638</v>
      </c>
      <c r="O1018" s="22">
        <v>0.37</v>
      </c>
      <c r="P1018" s="10" t="s">
        <v>33</v>
      </c>
      <c r="Q1018" s="10" t="s">
        <v>136</v>
      </c>
      <c r="R1018" s="10" t="s">
        <v>137</v>
      </c>
      <c r="S1018" s="10" t="s">
        <v>639</v>
      </c>
      <c r="T1018" s="25">
        <v>22025</v>
      </c>
      <c r="U1018" s="11">
        <v>42115</v>
      </c>
      <c r="V1018" s="25">
        <f>YEAR(Table1[[#This Row],[Order Date]])</f>
        <v>2015</v>
      </c>
      <c r="W1018" s="25">
        <f>MONTH(Table1[[#This Row],[Order Date]])</f>
        <v>4</v>
      </c>
      <c r="X1018" s="25">
        <f>DAY(Table1[[#This Row],[Order Date]])</f>
        <v>21</v>
      </c>
      <c r="Y1018" s="11">
        <v>42119</v>
      </c>
      <c r="Z1018" s="25">
        <f>DATEDIF(Table1[[#This Row],[Order Date]],Table1[[#This Row],[Ship Date]],"D")</f>
        <v>4</v>
      </c>
      <c r="AA1018" s="25">
        <v>46.488</v>
      </c>
      <c r="AB1018" s="10">
        <v>23</v>
      </c>
      <c r="AC1018" s="12">
        <v>403.25</v>
      </c>
      <c r="AD1018" s="10" t="str">
        <f>IF(Table1[[#This Row],[Profit]]&gt;0,"Profit","loss")</f>
        <v>Profit</v>
      </c>
      <c r="AE1018" s="10" t="str">
        <f>_xlfn.CONCAT(Table1[[#This Row],[Customer Name]]," ",Table1[[#This Row],[Product Name]]," ",Table1[[#This Row],[Country]])</f>
        <v>Jill Clements GBC Pre-Punched Binding Paper, Plastic, White, 8-1/2" x 11" United States</v>
      </c>
      <c r="AF1018" s="10" t="str">
        <f>LEFT(Table1[[#This Row],[Product Name]],4)</f>
        <v xml:space="preserve">GBC </v>
      </c>
    </row>
    <row r="1019" spans="1:32" ht="12.75" customHeight="1" x14ac:dyDescent="0.2">
      <c r="A1019" s="18">
        <v>20847</v>
      </c>
      <c r="B1019" s="25">
        <v>88522</v>
      </c>
      <c r="C1019" s="10" t="s">
        <v>25</v>
      </c>
      <c r="D1019" s="36">
        <v>0.01</v>
      </c>
      <c r="E1019" s="28">
        <v>2.84</v>
      </c>
      <c r="F1019" s="32">
        <v>0.93</v>
      </c>
      <c r="G1019" s="25">
        <v>3</v>
      </c>
      <c r="H1019" s="10" t="s">
        <v>26</v>
      </c>
      <c r="I1019" s="10" t="s">
        <v>27</v>
      </c>
      <c r="J1019" s="10" t="s">
        <v>28</v>
      </c>
      <c r="K1019" s="10" t="s">
        <v>29</v>
      </c>
      <c r="L1019" s="10" t="s">
        <v>30</v>
      </c>
      <c r="M1019" s="10" t="s">
        <v>31</v>
      </c>
      <c r="N1019" s="9" t="s">
        <v>32</v>
      </c>
      <c r="O1019" s="22">
        <v>0.54</v>
      </c>
      <c r="P1019" s="10" t="s">
        <v>33</v>
      </c>
      <c r="Q1019" s="10" t="s">
        <v>34</v>
      </c>
      <c r="R1019" s="10" t="s">
        <v>35</v>
      </c>
      <c r="S1019" s="10" t="s">
        <v>36</v>
      </c>
      <c r="T1019" s="25">
        <v>98221</v>
      </c>
      <c r="U1019" s="11">
        <v>42011</v>
      </c>
      <c r="V1019" s="25">
        <f>YEAR(Table1[[#This Row],[Order Date]])</f>
        <v>2015</v>
      </c>
      <c r="W1019" s="25">
        <f>MONTH(Table1[[#This Row],[Order Date]])</f>
        <v>1</v>
      </c>
      <c r="X1019" s="25">
        <f>DAY(Table1[[#This Row],[Order Date]])</f>
        <v>7</v>
      </c>
      <c r="Y1019" s="11">
        <v>42012</v>
      </c>
      <c r="Z1019" s="25">
        <f>DATEDIF(Table1[[#This Row],[Order Date]],Table1[[#This Row],[Ship Date]],"D")</f>
        <v>1</v>
      </c>
      <c r="AA1019" s="25">
        <v>4.5599999999999996</v>
      </c>
      <c r="AB1019" s="10">
        <v>4</v>
      </c>
      <c r="AC1019" s="12">
        <v>13.01</v>
      </c>
      <c r="AD1019" s="10" t="str">
        <f>IF(Table1[[#This Row],[Profit]]&gt;0,"Profit","loss")</f>
        <v>Profit</v>
      </c>
      <c r="AE1019" s="10" t="str">
        <f>_xlfn.CONCAT(Table1[[#This Row],[Customer Name]]," ",Table1[[#This Row],[Product Name]]," ",Table1[[#This Row],[Country]])</f>
        <v>Bonnie Potter SANFORD Liquid Accent™ Tank-Style Highlighters United States</v>
      </c>
      <c r="AF1019" s="10" t="str">
        <f>LEFT(Table1[[#This Row],[Product Name]],4)</f>
        <v>SANF</v>
      </c>
    </row>
    <row r="1020" spans="1:32" ht="12.75" customHeight="1" x14ac:dyDescent="0.2">
      <c r="A1020" s="18">
        <v>21203</v>
      </c>
      <c r="B1020" s="25">
        <v>88527</v>
      </c>
      <c r="C1020" s="10" t="s">
        <v>56</v>
      </c>
      <c r="D1020" s="36">
        <v>0.03</v>
      </c>
      <c r="E1020" s="28">
        <v>60.89</v>
      </c>
      <c r="F1020" s="32">
        <v>32.409999999999997</v>
      </c>
      <c r="G1020" s="25">
        <v>228</v>
      </c>
      <c r="H1020" s="10" t="s">
        <v>320</v>
      </c>
      <c r="I1020" s="10" t="s">
        <v>39</v>
      </c>
      <c r="J1020" s="10" t="s">
        <v>58</v>
      </c>
      <c r="K1020" s="10" t="s">
        <v>41</v>
      </c>
      <c r="L1020" s="10" t="s">
        <v>42</v>
      </c>
      <c r="M1020" s="10" t="s">
        <v>43</v>
      </c>
      <c r="N1020" s="9" t="s">
        <v>321</v>
      </c>
      <c r="O1020" s="22">
        <v>0.56000000000000005</v>
      </c>
      <c r="P1020" s="10" t="s">
        <v>33</v>
      </c>
      <c r="Q1020" s="10" t="s">
        <v>136</v>
      </c>
      <c r="R1020" s="10" t="s">
        <v>322</v>
      </c>
      <c r="S1020" s="10" t="s">
        <v>323</v>
      </c>
      <c r="T1020" s="25">
        <v>28227</v>
      </c>
      <c r="U1020" s="11">
        <v>42096</v>
      </c>
      <c r="V1020" s="25">
        <f>YEAR(Table1[[#This Row],[Order Date]])</f>
        <v>2015</v>
      </c>
      <c r="W1020" s="25">
        <f>MONTH(Table1[[#This Row],[Order Date]])</f>
        <v>4</v>
      </c>
      <c r="X1020" s="25">
        <f>DAY(Table1[[#This Row],[Order Date]])</f>
        <v>2</v>
      </c>
      <c r="Y1020" s="11">
        <v>42097</v>
      </c>
      <c r="Z1020" s="25">
        <f>DATEDIF(Table1[[#This Row],[Order Date]],Table1[[#This Row],[Ship Date]],"D")</f>
        <v>1</v>
      </c>
      <c r="AA1020" s="25">
        <v>36.353999999999999</v>
      </c>
      <c r="AB1020" s="10">
        <v>7</v>
      </c>
      <c r="AC1020" s="12">
        <v>450.49</v>
      </c>
      <c r="AD1020" s="10" t="str">
        <f>IF(Table1[[#This Row],[Profit]]&gt;0,"Profit","loss")</f>
        <v>Profit</v>
      </c>
      <c r="AE1020" s="10" t="str">
        <f>_xlfn.CONCAT(Table1[[#This Row],[Customer Name]]," ",Table1[[#This Row],[Product Name]]," ",Table1[[#This Row],[Country]])</f>
        <v>Colleen Andrews Global Push Button Manager's Chair, Indigo United States</v>
      </c>
      <c r="AF1020" s="10" t="str">
        <f>LEFT(Table1[[#This Row],[Product Name]],4)</f>
        <v>Glob</v>
      </c>
    </row>
    <row r="1021" spans="1:32" ht="12.75" customHeight="1" x14ac:dyDescent="0.2">
      <c r="A1021" s="18">
        <v>25762</v>
      </c>
      <c r="B1021" s="25">
        <v>88534</v>
      </c>
      <c r="C1021" s="10" t="s">
        <v>47</v>
      </c>
      <c r="D1021" s="36">
        <v>0.04</v>
      </c>
      <c r="E1021" s="28">
        <v>18.97</v>
      </c>
      <c r="F1021" s="32">
        <v>9.5399999999999991</v>
      </c>
      <c r="G1021" s="25">
        <v>136</v>
      </c>
      <c r="H1021" s="10" t="s">
        <v>222</v>
      </c>
      <c r="I1021" s="10" t="s">
        <v>49</v>
      </c>
      <c r="J1021" s="10" t="s">
        <v>58</v>
      </c>
      <c r="K1021" s="10" t="s">
        <v>29</v>
      </c>
      <c r="L1021" s="10" t="s">
        <v>93</v>
      </c>
      <c r="M1021" s="10" t="s">
        <v>59</v>
      </c>
      <c r="N1021" s="9" t="s">
        <v>223</v>
      </c>
      <c r="O1021" s="22">
        <v>0.37</v>
      </c>
      <c r="P1021" s="10" t="s">
        <v>33</v>
      </c>
      <c r="Q1021" s="10" t="s">
        <v>34</v>
      </c>
      <c r="R1021" s="10" t="s">
        <v>45</v>
      </c>
      <c r="S1021" s="10" t="s">
        <v>224</v>
      </c>
      <c r="T1021" s="25">
        <v>94952</v>
      </c>
      <c r="U1021" s="11">
        <v>42140</v>
      </c>
      <c r="V1021" s="25">
        <f>YEAR(Table1[[#This Row],[Order Date]])</f>
        <v>2015</v>
      </c>
      <c r="W1021" s="25">
        <f>MONTH(Table1[[#This Row],[Order Date]])</f>
        <v>5</v>
      </c>
      <c r="X1021" s="25">
        <f>DAY(Table1[[#This Row],[Order Date]])</f>
        <v>16</v>
      </c>
      <c r="Y1021" s="11">
        <v>42141</v>
      </c>
      <c r="Z1021" s="25">
        <f>DATEDIF(Table1[[#This Row],[Order Date]],Table1[[#This Row],[Ship Date]],"D")</f>
        <v>1</v>
      </c>
      <c r="AA1021" s="25">
        <v>3.0400000000000027</v>
      </c>
      <c r="AB1021" s="10">
        <v>5</v>
      </c>
      <c r="AC1021" s="12">
        <v>101.74</v>
      </c>
      <c r="AD1021" s="10" t="str">
        <f>IF(Table1[[#This Row],[Profit]]&gt;0,"Profit","loss")</f>
        <v>Profit</v>
      </c>
      <c r="AE1021" s="10" t="str">
        <f>_xlfn.CONCAT(Table1[[#This Row],[Customer Name]]," ",Table1[[#This Row],[Product Name]]," ",Table1[[#This Row],[Country]])</f>
        <v>Dale Gillespie Xerox 1939 United States</v>
      </c>
      <c r="AF1021" s="10" t="str">
        <f>LEFT(Table1[[#This Row],[Product Name]],4)</f>
        <v>Xero</v>
      </c>
    </row>
    <row r="1022" spans="1:32" ht="12.75" customHeight="1" x14ac:dyDescent="0.2">
      <c r="A1022" s="18">
        <v>25764</v>
      </c>
      <c r="B1022" s="25">
        <v>88534</v>
      </c>
      <c r="C1022" s="10" t="s">
        <v>47</v>
      </c>
      <c r="D1022" s="36">
        <v>0.09</v>
      </c>
      <c r="E1022" s="28">
        <v>10.98</v>
      </c>
      <c r="F1022" s="32">
        <v>3.37</v>
      </c>
      <c r="G1022" s="25">
        <v>136</v>
      </c>
      <c r="H1022" s="10" t="s">
        <v>222</v>
      </c>
      <c r="I1022" s="10" t="s">
        <v>49</v>
      </c>
      <c r="J1022" s="10" t="s">
        <v>58</v>
      </c>
      <c r="K1022" s="10" t="s">
        <v>29</v>
      </c>
      <c r="L1022" s="10" t="s">
        <v>174</v>
      </c>
      <c r="M1022" s="10" t="s">
        <v>51</v>
      </c>
      <c r="N1022" s="9" t="s">
        <v>225</v>
      </c>
      <c r="O1022" s="22">
        <v>0.56999999999999995</v>
      </c>
      <c r="P1022" s="10" t="s">
        <v>33</v>
      </c>
      <c r="Q1022" s="10" t="s">
        <v>34</v>
      </c>
      <c r="R1022" s="10" t="s">
        <v>45</v>
      </c>
      <c r="S1022" s="10" t="s">
        <v>224</v>
      </c>
      <c r="T1022" s="25">
        <v>94952</v>
      </c>
      <c r="U1022" s="11">
        <v>42140</v>
      </c>
      <c r="V1022" s="25">
        <f>YEAR(Table1[[#This Row],[Order Date]])</f>
        <v>2015</v>
      </c>
      <c r="W1022" s="25">
        <f>MONTH(Table1[[#This Row],[Order Date]])</f>
        <v>5</v>
      </c>
      <c r="X1022" s="25">
        <f>DAY(Table1[[#This Row],[Order Date]])</f>
        <v>16</v>
      </c>
      <c r="Y1022" s="11">
        <v>42141</v>
      </c>
      <c r="Z1022" s="25">
        <f>DATEDIF(Table1[[#This Row],[Order Date]],Table1[[#This Row],[Ship Date]],"D")</f>
        <v>1</v>
      </c>
      <c r="AA1022" s="25">
        <v>2.7060000000000013</v>
      </c>
      <c r="AB1022" s="10">
        <v>8</v>
      </c>
      <c r="AC1022" s="12">
        <v>84.52</v>
      </c>
      <c r="AD1022" s="10" t="str">
        <f>IF(Table1[[#This Row],[Profit]]&gt;0,"Profit","loss")</f>
        <v>Profit</v>
      </c>
      <c r="AE1022" s="10" t="str">
        <f>_xlfn.CONCAT(Table1[[#This Row],[Customer Name]]," ",Table1[[#This Row],[Product Name]]," ",Table1[[#This Row],[Country]])</f>
        <v>Dale Gillespie Fiskars® Softgrip Scissors United States</v>
      </c>
      <c r="AF1022" s="10" t="str">
        <f>LEFT(Table1[[#This Row],[Product Name]],4)</f>
        <v>Fisk</v>
      </c>
    </row>
    <row r="1023" spans="1:32" ht="12.75" customHeight="1" x14ac:dyDescent="0.2">
      <c r="A1023" s="18">
        <v>19625</v>
      </c>
      <c r="B1023" s="25">
        <v>88543</v>
      </c>
      <c r="C1023" s="10" t="s">
        <v>37</v>
      </c>
      <c r="D1023" s="36">
        <v>0.01</v>
      </c>
      <c r="E1023" s="28">
        <v>145.97999999999999</v>
      </c>
      <c r="F1023" s="32">
        <v>46.2</v>
      </c>
      <c r="G1023" s="25">
        <v>3151</v>
      </c>
      <c r="H1023" s="10" t="s">
        <v>2844</v>
      </c>
      <c r="I1023" s="10" t="s">
        <v>39</v>
      </c>
      <c r="J1023" s="10" t="s">
        <v>28</v>
      </c>
      <c r="K1023" s="10" t="s">
        <v>41</v>
      </c>
      <c r="L1023" s="10" t="s">
        <v>152</v>
      </c>
      <c r="M1023" s="10" t="s">
        <v>121</v>
      </c>
      <c r="N1023" s="9" t="s">
        <v>2845</v>
      </c>
      <c r="O1023" s="22">
        <v>0.69</v>
      </c>
      <c r="P1023" s="10" t="s">
        <v>33</v>
      </c>
      <c r="Q1023" s="10" t="s">
        <v>34</v>
      </c>
      <c r="R1023" s="10" t="s">
        <v>45</v>
      </c>
      <c r="S1023" s="10" t="s">
        <v>2846</v>
      </c>
      <c r="T1023" s="25">
        <v>92277</v>
      </c>
      <c r="U1023" s="11">
        <v>42158</v>
      </c>
      <c r="V1023" s="25">
        <f>YEAR(Table1[[#This Row],[Order Date]])</f>
        <v>2015</v>
      </c>
      <c r="W1023" s="25">
        <f>MONTH(Table1[[#This Row],[Order Date]])</f>
        <v>6</v>
      </c>
      <c r="X1023" s="25">
        <f>DAY(Table1[[#This Row],[Order Date]])</f>
        <v>3</v>
      </c>
      <c r="Y1023" s="11">
        <v>42158</v>
      </c>
      <c r="Z1023" s="25">
        <f>DATEDIF(Table1[[#This Row],[Order Date]],Table1[[#This Row],[Ship Date]],"D")</f>
        <v>0</v>
      </c>
      <c r="AA1023" s="25">
        <v>-134.512</v>
      </c>
      <c r="AB1023" s="10">
        <v>9</v>
      </c>
      <c r="AC1023" s="12">
        <v>1370.79</v>
      </c>
      <c r="AD1023" s="10" t="str">
        <f>IF(Table1[[#This Row],[Profit]]&gt;0,"Profit","loss")</f>
        <v>loss</v>
      </c>
      <c r="AE1023" s="10" t="str">
        <f>_xlfn.CONCAT(Table1[[#This Row],[Customer Name]]," ",Table1[[#This Row],[Product Name]]," ",Table1[[#This Row],[Country]])</f>
        <v>Glenda Hunter Bevis Rectangular Conference Tables United States</v>
      </c>
      <c r="AF1023" s="10" t="str">
        <f>LEFT(Table1[[#This Row],[Product Name]],4)</f>
        <v>Bevi</v>
      </c>
    </row>
    <row r="1024" spans="1:32" ht="12.75" customHeight="1" x14ac:dyDescent="0.2">
      <c r="A1024" s="18">
        <v>19618</v>
      </c>
      <c r="B1024" s="25">
        <v>88544</v>
      </c>
      <c r="C1024" s="10" t="s">
        <v>47</v>
      </c>
      <c r="D1024" s="36">
        <v>0.01</v>
      </c>
      <c r="E1024" s="28">
        <v>3502.14</v>
      </c>
      <c r="F1024" s="32">
        <v>8.73</v>
      </c>
      <c r="G1024" s="25">
        <v>3151</v>
      </c>
      <c r="H1024" s="10" t="s">
        <v>2844</v>
      </c>
      <c r="I1024" s="10" t="s">
        <v>39</v>
      </c>
      <c r="J1024" s="10" t="s">
        <v>28</v>
      </c>
      <c r="K1024" s="10" t="s">
        <v>77</v>
      </c>
      <c r="L1024" s="10" t="s">
        <v>85</v>
      </c>
      <c r="M1024" s="10" t="s">
        <v>121</v>
      </c>
      <c r="N1024" s="9" t="s">
        <v>122</v>
      </c>
      <c r="O1024" s="22">
        <v>0.56999999999999995</v>
      </c>
      <c r="P1024" s="10" t="s">
        <v>33</v>
      </c>
      <c r="Q1024" s="10" t="s">
        <v>34</v>
      </c>
      <c r="R1024" s="10" t="s">
        <v>45</v>
      </c>
      <c r="S1024" s="10" t="s">
        <v>2846</v>
      </c>
      <c r="T1024" s="25">
        <v>92277</v>
      </c>
      <c r="U1024" s="11">
        <v>42039</v>
      </c>
      <c r="V1024" s="25">
        <f>YEAR(Table1[[#This Row],[Order Date]])</f>
        <v>2015</v>
      </c>
      <c r="W1024" s="25">
        <f>MONTH(Table1[[#This Row],[Order Date]])</f>
        <v>2</v>
      </c>
      <c r="X1024" s="25">
        <f>DAY(Table1[[#This Row],[Order Date]])</f>
        <v>4</v>
      </c>
      <c r="Y1024" s="11">
        <v>42040</v>
      </c>
      <c r="Z1024" s="25">
        <f>DATEDIF(Table1[[#This Row],[Order Date]],Table1[[#This Row],[Ship Date]],"D")</f>
        <v>1</v>
      </c>
      <c r="AA1024" s="25">
        <v>-4075.9339920000002</v>
      </c>
      <c r="AB1024" s="10">
        <v>1</v>
      </c>
      <c r="AC1024" s="12">
        <v>3501.79</v>
      </c>
      <c r="AD1024" s="10" t="str">
        <f>IF(Table1[[#This Row],[Profit]]&gt;0,"Profit","loss")</f>
        <v>loss</v>
      </c>
      <c r="AE1024" s="10" t="str">
        <f>_xlfn.CONCAT(Table1[[#This Row],[Customer Name]]," ",Table1[[#This Row],[Product Name]]," ",Table1[[#This Row],[Country]])</f>
        <v>Glenda Hunter Okidata Pacemark 4410N Wide Format Dot Matrix Printer United States</v>
      </c>
      <c r="AF1024" s="10" t="str">
        <f>LEFT(Table1[[#This Row],[Product Name]],4)</f>
        <v>Okid</v>
      </c>
    </row>
    <row r="1025" spans="1:32" ht="12.75" customHeight="1" x14ac:dyDescent="0.2">
      <c r="A1025" s="18">
        <v>19619</v>
      </c>
      <c r="B1025" s="25">
        <v>88544</v>
      </c>
      <c r="C1025" s="10" t="s">
        <v>47</v>
      </c>
      <c r="D1025" s="36">
        <v>0.06</v>
      </c>
      <c r="E1025" s="28">
        <v>15.73</v>
      </c>
      <c r="F1025" s="32">
        <v>7.42</v>
      </c>
      <c r="G1025" s="25">
        <v>3151</v>
      </c>
      <c r="H1025" s="10" t="s">
        <v>2844</v>
      </c>
      <c r="I1025" s="10" t="s">
        <v>49</v>
      </c>
      <c r="J1025" s="10" t="s">
        <v>28</v>
      </c>
      <c r="K1025" s="10" t="s">
        <v>29</v>
      </c>
      <c r="L1025" s="10" t="s">
        <v>174</v>
      </c>
      <c r="M1025" s="10" t="s">
        <v>51</v>
      </c>
      <c r="N1025" s="9" t="s">
        <v>2157</v>
      </c>
      <c r="O1025" s="22">
        <v>0.56000000000000005</v>
      </c>
      <c r="P1025" s="10" t="s">
        <v>33</v>
      </c>
      <c r="Q1025" s="10" t="s">
        <v>34</v>
      </c>
      <c r="R1025" s="10" t="s">
        <v>45</v>
      </c>
      <c r="S1025" s="10" t="s">
        <v>2846</v>
      </c>
      <c r="T1025" s="25">
        <v>92277</v>
      </c>
      <c r="U1025" s="11">
        <v>42039</v>
      </c>
      <c r="V1025" s="25">
        <f>YEAR(Table1[[#This Row],[Order Date]])</f>
        <v>2015</v>
      </c>
      <c r="W1025" s="25">
        <f>MONTH(Table1[[#This Row],[Order Date]])</f>
        <v>2</v>
      </c>
      <c r="X1025" s="25">
        <f>DAY(Table1[[#This Row],[Order Date]])</f>
        <v>4</v>
      </c>
      <c r="Y1025" s="11">
        <v>42040</v>
      </c>
      <c r="Z1025" s="25">
        <f>DATEDIF(Table1[[#This Row],[Order Date]],Table1[[#This Row],[Ship Date]],"D")</f>
        <v>1</v>
      </c>
      <c r="AA1025" s="25">
        <v>-18.558799999999998</v>
      </c>
      <c r="AB1025" s="10">
        <v>4</v>
      </c>
      <c r="AC1025" s="12">
        <v>63.04</v>
      </c>
      <c r="AD1025" s="10" t="str">
        <f>IF(Table1[[#This Row],[Profit]]&gt;0,"Profit","loss")</f>
        <v>loss</v>
      </c>
      <c r="AE1025" s="10" t="str">
        <f>_xlfn.CONCAT(Table1[[#This Row],[Customer Name]]," ",Table1[[#This Row],[Product Name]]," ",Table1[[#This Row],[Country]])</f>
        <v>Glenda Hunter Acme Galleria® Hot Forged Steel Scissors with Colored Handles United States</v>
      </c>
      <c r="AF1025" s="10" t="str">
        <f>LEFT(Table1[[#This Row],[Product Name]],4)</f>
        <v>Acme</v>
      </c>
    </row>
    <row r="1026" spans="1:32" ht="12.75" customHeight="1" x14ac:dyDescent="0.2">
      <c r="A1026" s="18">
        <v>23322</v>
      </c>
      <c r="B1026" s="25">
        <v>88545</v>
      </c>
      <c r="C1026" s="10" t="s">
        <v>37</v>
      </c>
      <c r="D1026" s="36">
        <v>0.05</v>
      </c>
      <c r="E1026" s="28">
        <v>25.99</v>
      </c>
      <c r="F1026" s="32">
        <v>5.37</v>
      </c>
      <c r="G1026" s="25">
        <v>3151</v>
      </c>
      <c r="H1026" s="10" t="s">
        <v>2844</v>
      </c>
      <c r="I1026" s="10" t="s">
        <v>27</v>
      </c>
      <c r="J1026" s="10" t="s">
        <v>28</v>
      </c>
      <c r="K1026" s="10" t="s">
        <v>29</v>
      </c>
      <c r="L1026" s="10" t="s">
        <v>30</v>
      </c>
      <c r="M1026" s="10" t="s">
        <v>59</v>
      </c>
      <c r="N1026" s="9" t="s">
        <v>1639</v>
      </c>
      <c r="O1026" s="22">
        <v>0.56000000000000005</v>
      </c>
      <c r="P1026" s="10" t="s">
        <v>33</v>
      </c>
      <c r="Q1026" s="10" t="s">
        <v>34</v>
      </c>
      <c r="R1026" s="10" t="s">
        <v>45</v>
      </c>
      <c r="S1026" s="10" t="s">
        <v>2846</v>
      </c>
      <c r="T1026" s="25">
        <v>92277</v>
      </c>
      <c r="U1026" s="11">
        <v>42051</v>
      </c>
      <c r="V1026" s="25">
        <f>YEAR(Table1[[#This Row],[Order Date]])</f>
        <v>2015</v>
      </c>
      <c r="W1026" s="25">
        <f>MONTH(Table1[[#This Row],[Order Date]])</f>
        <v>2</v>
      </c>
      <c r="X1026" s="25">
        <f>DAY(Table1[[#This Row],[Order Date]])</f>
        <v>16</v>
      </c>
      <c r="Y1026" s="11">
        <v>42053</v>
      </c>
      <c r="Z1026" s="25">
        <f>DATEDIF(Table1[[#This Row],[Order Date]],Table1[[#This Row],[Ship Date]],"D")</f>
        <v>2</v>
      </c>
      <c r="AA1026" s="25">
        <v>220.35719999999998</v>
      </c>
      <c r="AB1026" s="10">
        <v>18</v>
      </c>
      <c r="AC1026" s="12">
        <v>451.35</v>
      </c>
      <c r="AD1026" s="10" t="str">
        <f>IF(Table1[[#This Row],[Profit]]&gt;0,"Profit","loss")</f>
        <v>Profit</v>
      </c>
      <c r="AE1026" s="10" t="str">
        <f>_xlfn.CONCAT(Table1[[#This Row],[Customer Name]]," ",Table1[[#This Row],[Product Name]]," ",Table1[[#This Row],[Country]])</f>
        <v>Glenda Hunter BOSTON® Ranger® #55 Pencil Sharpener, Black United States</v>
      </c>
      <c r="AF1026" s="10" t="str">
        <f>LEFT(Table1[[#This Row],[Product Name]],4)</f>
        <v>BOST</v>
      </c>
    </row>
    <row r="1027" spans="1:32" ht="12.75" customHeight="1" x14ac:dyDescent="0.2">
      <c r="A1027" s="18">
        <v>24723</v>
      </c>
      <c r="B1027" s="25">
        <v>88546</v>
      </c>
      <c r="C1027" s="10" t="s">
        <v>56</v>
      </c>
      <c r="D1027" s="36">
        <v>0.04</v>
      </c>
      <c r="E1027" s="28">
        <v>17.239999999999998</v>
      </c>
      <c r="F1027" s="32">
        <v>3.26</v>
      </c>
      <c r="G1027" s="25">
        <v>3151</v>
      </c>
      <c r="H1027" s="10" t="s">
        <v>2844</v>
      </c>
      <c r="I1027" s="10" t="s">
        <v>49</v>
      </c>
      <c r="J1027" s="10" t="s">
        <v>40</v>
      </c>
      <c r="K1027" s="10" t="s">
        <v>29</v>
      </c>
      <c r="L1027" s="10" t="s">
        <v>174</v>
      </c>
      <c r="M1027" s="10" t="s">
        <v>51</v>
      </c>
      <c r="N1027" s="9" t="s">
        <v>2847</v>
      </c>
      <c r="O1027" s="22">
        <v>0.56000000000000005</v>
      </c>
      <c r="P1027" s="10" t="s">
        <v>33</v>
      </c>
      <c r="Q1027" s="10" t="s">
        <v>34</v>
      </c>
      <c r="R1027" s="10" t="s">
        <v>45</v>
      </c>
      <c r="S1027" s="10" t="s">
        <v>2846</v>
      </c>
      <c r="T1027" s="25">
        <v>92277</v>
      </c>
      <c r="U1027" s="11">
        <v>42063</v>
      </c>
      <c r="V1027" s="25">
        <f>YEAR(Table1[[#This Row],[Order Date]])</f>
        <v>2015</v>
      </c>
      <c r="W1027" s="25">
        <f>MONTH(Table1[[#This Row],[Order Date]])</f>
        <v>2</v>
      </c>
      <c r="X1027" s="25">
        <f>DAY(Table1[[#This Row],[Order Date]])</f>
        <v>28</v>
      </c>
      <c r="Y1027" s="11">
        <v>42063</v>
      </c>
      <c r="Z1027" s="25">
        <f>DATEDIF(Table1[[#This Row],[Order Date]],Table1[[#This Row],[Ship Date]],"D")</f>
        <v>0</v>
      </c>
      <c r="AA1027" s="25">
        <v>47.73</v>
      </c>
      <c r="AB1027" s="10">
        <v>7</v>
      </c>
      <c r="AC1027" s="12">
        <v>119.6</v>
      </c>
      <c r="AD1027" s="10" t="str">
        <f>IF(Table1[[#This Row],[Profit]]&gt;0,"Profit","loss")</f>
        <v>Profit</v>
      </c>
      <c r="AE1027" s="10" t="str">
        <f>_xlfn.CONCAT(Table1[[#This Row],[Customer Name]]," ",Table1[[#This Row],[Product Name]]," ",Table1[[#This Row],[Country]])</f>
        <v>Glenda Hunter Fiskars 8" Scissors, 2/Pack United States</v>
      </c>
      <c r="AF1027" s="10" t="str">
        <f>LEFT(Table1[[#This Row],[Product Name]],4)</f>
        <v>Fisk</v>
      </c>
    </row>
    <row r="1028" spans="1:32" ht="12.75" customHeight="1" x14ac:dyDescent="0.2">
      <c r="A1028" s="18">
        <v>24329</v>
      </c>
      <c r="B1028" s="25">
        <v>88547</v>
      </c>
      <c r="C1028" s="10" t="s">
        <v>56</v>
      </c>
      <c r="D1028" s="36">
        <v>0.02</v>
      </c>
      <c r="E1028" s="28">
        <v>5.98</v>
      </c>
      <c r="F1028" s="32">
        <v>1.49</v>
      </c>
      <c r="G1028" s="25">
        <v>3151</v>
      </c>
      <c r="H1028" s="10" t="s">
        <v>2844</v>
      </c>
      <c r="I1028" s="10" t="s">
        <v>49</v>
      </c>
      <c r="J1028" s="10" t="s">
        <v>28</v>
      </c>
      <c r="K1028" s="10" t="s">
        <v>29</v>
      </c>
      <c r="L1028" s="10" t="s">
        <v>109</v>
      </c>
      <c r="M1028" s="10" t="s">
        <v>59</v>
      </c>
      <c r="N1028" s="9" t="s">
        <v>1020</v>
      </c>
      <c r="O1028" s="22">
        <v>0.39</v>
      </c>
      <c r="P1028" s="10" t="s">
        <v>33</v>
      </c>
      <c r="Q1028" s="10" t="s">
        <v>34</v>
      </c>
      <c r="R1028" s="10" t="s">
        <v>45</v>
      </c>
      <c r="S1028" s="10" t="s">
        <v>2846</v>
      </c>
      <c r="T1028" s="25">
        <v>92277</v>
      </c>
      <c r="U1028" s="11">
        <v>42074</v>
      </c>
      <c r="V1028" s="25">
        <f>YEAR(Table1[[#This Row],[Order Date]])</f>
        <v>2015</v>
      </c>
      <c r="W1028" s="25">
        <f>MONTH(Table1[[#This Row],[Order Date]])</f>
        <v>3</v>
      </c>
      <c r="X1028" s="25">
        <f>DAY(Table1[[#This Row],[Order Date]])</f>
        <v>11</v>
      </c>
      <c r="Y1028" s="11">
        <v>42075</v>
      </c>
      <c r="Z1028" s="25">
        <f>DATEDIF(Table1[[#This Row],[Order Date]],Table1[[#This Row],[Ship Date]],"D")</f>
        <v>1</v>
      </c>
      <c r="AA1028" s="25">
        <v>28.526000000000003</v>
      </c>
      <c r="AB1028" s="10">
        <v>10</v>
      </c>
      <c r="AC1028" s="12">
        <v>59.9</v>
      </c>
      <c r="AD1028" s="10" t="str">
        <f>IF(Table1[[#This Row],[Profit]]&gt;0,"Profit","loss")</f>
        <v>Profit</v>
      </c>
      <c r="AE1028" s="10" t="str">
        <f>_xlfn.CONCAT(Table1[[#This Row],[Customer Name]]," ",Table1[[#This Row],[Product Name]]," ",Table1[[#This Row],[Country]])</f>
        <v>Glenda Hunter Avery Hanging File Binders United States</v>
      </c>
      <c r="AF1028" s="10" t="str">
        <f>LEFT(Table1[[#This Row],[Product Name]],4)</f>
        <v>Aver</v>
      </c>
    </row>
    <row r="1029" spans="1:32" ht="12.75" customHeight="1" x14ac:dyDescent="0.2">
      <c r="A1029" s="18">
        <v>21734</v>
      </c>
      <c r="B1029" s="25">
        <v>88548</v>
      </c>
      <c r="C1029" s="10" t="s">
        <v>25</v>
      </c>
      <c r="D1029" s="36">
        <v>0.01</v>
      </c>
      <c r="E1029" s="28">
        <v>99.23</v>
      </c>
      <c r="F1029" s="32">
        <v>8.99</v>
      </c>
      <c r="G1029" s="25">
        <v>3151</v>
      </c>
      <c r="H1029" s="10" t="s">
        <v>2844</v>
      </c>
      <c r="I1029" s="10" t="s">
        <v>49</v>
      </c>
      <c r="J1029" s="10" t="s">
        <v>28</v>
      </c>
      <c r="K1029" s="10" t="s">
        <v>41</v>
      </c>
      <c r="L1029" s="10" t="s">
        <v>50</v>
      </c>
      <c r="M1029" s="10" t="s">
        <v>51</v>
      </c>
      <c r="N1029" s="9" t="s">
        <v>454</v>
      </c>
      <c r="O1029" s="22">
        <v>0.35</v>
      </c>
      <c r="P1029" s="10" t="s">
        <v>33</v>
      </c>
      <c r="Q1029" s="10" t="s">
        <v>34</v>
      </c>
      <c r="R1029" s="10" t="s">
        <v>45</v>
      </c>
      <c r="S1029" s="10" t="s">
        <v>2846</v>
      </c>
      <c r="T1029" s="25">
        <v>92277</v>
      </c>
      <c r="U1029" s="11">
        <v>42092</v>
      </c>
      <c r="V1029" s="25">
        <f>YEAR(Table1[[#This Row],[Order Date]])</f>
        <v>2015</v>
      </c>
      <c r="W1029" s="25">
        <f>MONTH(Table1[[#This Row],[Order Date]])</f>
        <v>3</v>
      </c>
      <c r="X1029" s="25">
        <f>DAY(Table1[[#This Row],[Order Date]])</f>
        <v>29</v>
      </c>
      <c r="Y1029" s="11">
        <v>42096</v>
      </c>
      <c r="Z1029" s="25">
        <f>DATEDIF(Table1[[#This Row],[Order Date]],Table1[[#This Row],[Ship Date]],"D")</f>
        <v>4</v>
      </c>
      <c r="AA1029" s="25">
        <v>-87.46</v>
      </c>
      <c r="AB1029" s="10">
        <v>1</v>
      </c>
      <c r="AC1029" s="12">
        <v>99.22</v>
      </c>
      <c r="AD1029" s="10" t="str">
        <f>IF(Table1[[#This Row],[Profit]]&gt;0,"Profit","loss")</f>
        <v>loss</v>
      </c>
      <c r="AE1029" s="10" t="str">
        <f>_xlfn.CONCAT(Table1[[#This Row],[Customer Name]]," ",Table1[[#This Row],[Product Name]]," ",Table1[[#This Row],[Country]])</f>
        <v>Glenda Hunter GE 48" Fluorescent Tube, Cool White Energy Saver, 34 Watts, 30/Box United States</v>
      </c>
      <c r="AF1029" s="10" t="str">
        <f>LEFT(Table1[[#This Row],[Product Name]],4)</f>
        <v>GE 4</v>
      </c>
    </row>
    <row r="1030" spans="1:32" ht="12.75" customHeight="1" x14ac:dyDescent="0.2">
      <c r="A1030" s="18">
        <v>21901</v>
      </c>
      <c r="B1030" s="25">
        <v>88554</v>
      </c>
      <c r="C1030" s="10" t="s">
        <v>56</v>
      </c>
      <c r="D1030" s="36">
        <v>0.1</v>
      </c>
      <c r="E1030" s="28">
        <v>40.98</v>
      </c>
      <c r="F1030" s="32">
        <v>6.5</v>
      </c>
      <c r="G1030" s="25">
        <v>2069</v>
      </c>
      <c r="H1030" s="10" t="s">
        <v>1987</v>
      </c>
      <c r="I1030" s="10" t="s">
        <v>49</v>
      </c>
      <c r="J1030" s="10" t="s">
        <v>114</v>
      </c>
      <c r="K1030" s="10" t="s">
        <v>77</v>
      </c>
      <c r="L1030" s="10" t="s">
        <v>180</v>
      </c>
      <c r="M1030" s="10" t="s">
        <v>59</v>
      </c>
      <c r="N1030" s="9" t="s">
        <v>1270</v>
      </c>
      <c r="O1030" s="22">
        <v>0.74</v>
      </c>
      <c r="P1030" s="10" t="s">
        <v>33</v>
      </c>
      <c r="Q1030" s="10" t="s">
        <v>136</v>
      </c>
      <c r="R1030" s="10" t="s">
        <v>613</v>
      </c>
      <c r="S1030" s="10" t="s">
        <v>1988</v>
      </c>
      <c r="T1030" s="25">
        <v>41075</v>
      </c>
      <c r="U1030" s="11">
        <v>42016</v>
      </c>
      <c r="V1030" s="25">
        <f>YEAR(Table1[[#This Row],[Order Date]])</f>
        <v>2015</v>
      </c>
      <c r="W1030" s="25">
        <f>MONTH(Table1[[#This Row],[Order Date]])</f>
        <v>1</v>
      </c>
      <c r="X1030" s="25">
        <f>DAY(Table1[[#This Row],[Order Date]])</f>
        <v>12</v>
      </c>
      <c r="Y1030" s="11">
        <v>42018</v>
      </c>
      <c r="Z1030" s="25">
        <f>DATEDIF(Table1[[#This Row],[Order Date]],Table1[[#This Row],[Ship Date]],"D")</f>
        <v>2</v>
      </c>
      <c r="AA1030" s="25">
        <v>66.852000000000004</v>
      </c>
      <c r="AB1030" s="10">
        <v>3</v>
      </c>
      <c r="AC1030" s="12">
        <v>120.34</v>
      </c>
      <c r="AD1030" s="10" t="str">
        <f>IF(Table1[[#This Row],[Profit]]&gt;0,"Profit","loss")</f>
        <v>Profit</v>
      </c>
      <c r="AE1030" s="10" t="str">
        <f>_xlfn.CONCAT(Table1[[#This Row],[Customer Name]]," ",Table1[[#This Row],[Product Name]]," ",Table1[[#This Row],[Country]])</f>
        <v>Elsie Boykin Targus USB Numeric Keypad United States</v>
      </c>
      <c r="AF1030" s="10" t="str">
        <f>LEFT(Table1[[#This Row],[Product Name]],4)</f>
        <v>Targ</v>
      </c>
    </row>
    <row r="1031" spans="1:32" ht="12.75" customHeight="1" x14ac:dyDescent="0.2">
      <c r="A1031" s="18">
        <v>20498</v>
      </c>
      <c r="B1031" s="25">
        <v>88555</v>
      </c>
      <c r="C1031" s="10" t="s">
        <v>37</v>
      </c>
      <c r="D1031" s="36">
        <v>0.03</v>
      </c>
      <c r="E1031" s="28">
        <v>60.98</v>
      </c>
      <c r="F1031" s="32">
        <v>1.99</v>
      </c>
      <c r="G1031" s="25">
        <v>2071</v>
      </c>
      <c r="H1031" s="10" t="s">
        <v>1991</v>
      </c>
      <c r="I1031" s="10" t="s">
        <v>49</v>
      </c>
      <c r="J1031" s="10" t="s">
        <v>28</v>
      </c>
      <c r="K1031" s="10" t="s">
        <v>77</v>
      </c>
      <c r="L1031" s="10" t="s">
        <v>180</v>
      </c>
      <c r="M1031" s="10" t="s">
        <v>51</v>
      </c>
      <c r="N1031" s="9" t="s">
        <v>1992</v>
      </c>
      <c r="O1031" s="22">
        <v>0.5</v>
      </c>
      <c r="P1031" s="10" t="s">
        <v>33</v>
      </c>
      <c r="Q1031" s="10" t="s">
        <v>61</v>
      </c>
      <c r="R1031" s="10" t="s">
        <v>300</v>
      </c>
      <c r="S1031" s="10" t="s">
        <v>1993</v>
      </c>
      <c r="T1031" s="25">
        <v>48336</v>
      </c>
      <c r="U1031" s="11">
        <v>42036</v>
      </c>
      <c r="V1031" s="25">
        <f>YEAR(Table1[[#This Row],[Order Date]])</f>
        <v>2015</v>
      </c>
      <c r="W1031" s="25">
        <f>MONTH(Table1[[#This Row],[Order Date]])</f>
        <v>2</v>
      </c>
      <c r="X1031" s="25">
        <f>DAY(Table1[[#This Row],[Order Date]])</f>
        <v>1</v>
      </c>
      <c r="Y1031" s="11">
        <v>42036</v>
      </c>
      <c r="Z1031" s="25">
        <f>DATEDIF(Table1[[#This Row],[Order Date]],Table1[[#This Row],[Ship Date]],"D")</f>
        <v>0</v>
      </c>
      <c r="AA1031" s="25">
        <v>976.2672</v>
      </c>
      <c r="AB1031" s="10">
        <v>23</v>
      </c>
      <c r="AC1031" s="12">
        <v>1414.88</v>
      </c>
      <c r="AD1031" s="10" t="str">
        <f>IF(Table1[[#This Row],[Profit]]&gt;0,"Profit","loss")</f>
        <v>Profit</v>
      </c>
      <c r="AE1031" s="10" t="str">
        <f>_xlfn.CONCAT(Table1[[#This Row],[Customer Name]]," ",Table1[[#This Row],[Product Name]]," ",Table1[[#This Row],[Country]])</f>
        <v>Victor Cherry Imation 5.2GB DVD-RAM United States</v>
      </c>
      <c r="AF1031" s="10" t="str">
        <f>LEFT(Table1[[#This Row],[Product Name]],4)</f>
        <v>Imat</v>
      </c>
    </row>
    <row r="1032" spans="1:32" ht="12.75" customHeight="1" x14ac:dyDescent="0.2">
      <c r="A1032" s="18">
        <v>20499</v>
      </c>
      <c r="B1032" s="25">
        <v>88555</v>
      </c>
      <c r="C1032" s="10" t="s">
        <v>37</v>
      </c>
      <c r="D1032" s="36">
        <v>0.04</v>
      </c>
      <c r="E1032" s="28">
        <v>3.08</v>
      </c>
      <c r="F1032" s="32">
        <v>0.99</v>
      </c>
      <c r="G1032" s="25">
        <v>2071</v>
      </c>
      <c r="H1032" s="10" t="s">
        <v>1991</v>
      </c>
      <c r="I1032" s="10" t="s">
        <v>49</v>
      </c>
      <c r="J1032" s="10" t="s">
        <v>28</v>
      </c>
      <c r="K1032" s="10" t="s">
        <v>29</v>
      </c>
      <c r="L1032" s="10" t="s">
        <v>134</v>
      </c>
      <c r="M1032" s="10" t="s">
        <v>59</v>
      </c>
      <c r="N1032" s="9" t="s">
        <v>1994</v>
      </c>
      <c r="O1032" s="22">
        <v>0.37</v>
      </c>
      <c r="P1032" s="10" t="s">
        <v>33</v>
      </c>
      <c r="Q1032" s="10" t="s">
        <v>61</v>
      </c>
      <c r="R1032" s="10" t="s">
        <v>300</v>
      </c>
      <c r="S1032" s="10" t="s">
        <v>1993</v>
      </c>
      <c r="T1032" s="25">
        <v>48336</v>
      </c>
      <c r="U1032" s="11">
        <v>42036</v>
      </c>
      <c r="V1032" s="25">
        <f>YEAR(Table1[[#This Row],[Order Date]])</f>
        <v>2015</v>
      </c>
      <c r="W1032" s="25">
        <f>MONTH(Table1[[#This Row],[Order Date]])</f>
        <v>2</v>
      </c>
      <c r="X1032" s="25">
        <f>DAY(Table1[[#This Row],[Order Date]])</f>
        <v>1</v>
      </c>
      <c r="Y1032" s="11">
        <v>42037</v>
      </c>
      <c r="Z1032" s="25">
        <f>DATEDIF(Table1[[#This Row],[Order Date]],Table1[[#This Row],[Ship Date]],"D")</f>
        <v>1</v>
      </c>
      <c r="AA1032" s="25">
        <v>23.204699999999999</v>
      </c>
      <c r="AB1032" s="10">
        <v>11</v>
      </c>
      <c r="AC1032" s="12">
        <v>33.630000000000003</v>
      </c>
      <c r="AD1032" s="10" t="str">
        <f>IF(Table1[[#This Row],[Profit]]&gt;0,"Profit","loss")</f>
        <v>Profit</v>
      </c>
      <c r="AE1032" s="10" t="str">
        <f>_xlfn.CONCAT(Table1[[#This Row],[Customer Name]]," ",Table1[[#This Row],[Product Name]]," ",Table1[[#This Row],[Country]])</f>
        <v>Victor Cherry Avery 481 United States</v>
      </c>
      <c r="AF1032" s="10" t="str">
        <f>LEFT(Table1[[#This Row],[Product Name]],4)</f>
        <v>Aver</v>
      </c>
    </row>
    <row r="1033" spans="1:32" ht="12.75" customHeight="1" x14ac:dyDescent="0.2">
      <c r="A1033" s="18">
        <v>20500</v>
      </c>
      <c r="B1033" s="25">
        <v>88555</v>
      </c>
      <c r="C1033" s="10" t="s">
        <v>37</v>
      </c>
      <c r="D1033" s="36">
        <v>0</v>
      </c>
      <c r="E1033" s="28">
        <v>10.31</v>
      </c>
      <c r="F1033" s="32">
        <v>1.79</v>
      </c>
      <c r="G1033" s="25">
        <v>2072</v>
      </c>
      <c r="H1033" s="10" t="s">
        <v>1995</v>
      </c>
      <c r="I1033" s="10" t="s">
        <v>49</v>
      </c>
      <c r="J1033" s="10" t="s">
        <v>28</v>
      </c>
      <c r="K1033" s="10" t="s">
        <v>29</v>
      </c>
      <c r="L1033" s="10" t="s">
        <v>93</v>
      </c>
      <c r="M1033" s="10" t="s">
        <v>31</v>
      </c>
      <c r="N1033" s="9" t="s">
        <v>1996</v>
      </c>
      <c r="O1033" s="22">
        <v>0.38</v>
      </c>
      <c r="P1033" s="10" t="s">
        <v>33</v>
      </c>
      <c r="Q1033" s="10" t="s">
        <v>61</v>
      </c>
      <c r="R1033" s="10" t="s">
        <v>300</v>
      </c>
      <c r="S1033" s="10" t="s">
        <v>1997</v>
      </c>
      <c r="T1033" s="25">
        <v>48505</v>
      </c>
      <c r="U1033" s="11">
        <v>42036</v>
      </c>
      <c r="V1033" s="25">
        <f>YEAR(Table1[[#This Row],[Order Date]])</f>
        <v>2015</v>
      </c>
      <c r="W1033" s="25">
        <f>MONTH(Table1[[#This Row],[Order Date]])</f>
        <v>2</v>
      </c>
      <c r="X1033" s="25">
        <f>DAY(Table1[[#This Row],[Order Date]])</f>
        <v>1</v>
      </c>
      <c r="Y1033" s="11">
        <v>42038</v>
      </c>
      <c r="Z1033" s="25">
        <f>DATEDIF(Table1[[#This Row],[Order Date]],Table1[[#This Row],[Ship Date]],"D")</f>
        <v>2</v>
      </c>
      <c r="AA1033" s="25">
        <v>167.46299999999997</v>
      </c>
      <c r="AB1033" s="10">
        <v>23</v>
      </c>
      <c r="AC1033" s="12">
        <v>242.7</v>
      </c>
      <c r="AD1033" s="10" t="str">
        <f>IF(Table1[[#This Row],[Profit]]&gt;0,"Profit","loss")</f>
        <v>Profit</v>
      </c>
      <c r="AE1033" s="10" t="str">
        <f>_xlfn.CONCAT(Table1[[#This Row],[Customer Name]]," ",Table1[[#This Row],[Product Name]]," ",Table1[[#This Row],[Country]])</f>
        <v>Malcolm S Lanier Speediset Carbonless Redi-Letter® 7" x 8 1/2" United States</v>
      </c>
      <c r="AF1033" s="10" t="str">
        <f>LEFT(Table1[[#This Row],[Product Name]],4)</f>
        <v>Spee</v>
      </c>
    </row>
    <row r="1034" spans="1:32" ht="12.75" customHeight="1" x14ac:dyDescent="0.2">
      <c r="A1034" s="18">
        <v>20824</v>
      </c>
      <c r="B1034" s="25">
        <v>88556</v>
      </c>
      <c r="C1034" s="10" t="s">
        <v>25</v>
      </c>
      <c r="D1034" s="36">
        <v>0.09</v>
      </c>
      <c r="E1034" s="28">
        <v>260.98</v>
      </c>
      <c r="F1034" s="32">
        <v>41.91</v>
      </c>
      <c r="G1034" s="25">
        <v>2072</v>
      </c>
      <c r="H1034" s="10" t="s">
        <v>1995</v>
      </c>
      <c r="I1034" s="10" t="s">
        <v>39</v>
      </c>
      <c r="J1034" s="10" t="s">
        <v>28</v>
      </c>
      <c r="K1034" s="10" t="s">
        <v>41</v>
      </c>
      <c r="L1034" s="10" t="s">
        <v>191</v>
      </c>
      <c r="M1034" s="10" t="s">
        <v>121</v>
      </c>
      <c r="N1034" s="9" t="s">
        <v>950</v>
      </c>
      <c r="O1034" s="22">
        <v>0.59</v>
      </c>
      <c r="P1034" s="10" t="s">
        <v>33</v>
      </c>
      <c r="Q1034" s="10" t="s">
        <v>61</v>
      </c>
      <c r="R1034" s="10" t="s">
        <v>300</v>
      </c>
      <c r="S1034" s="10" t="s">
        <v>1997</v>
      </c>
      <c r="T1034" s="25">
        <v>48505</v>
      </c>
      <c r="U1034" s="11">
        <v>42046</v>
      </c>
      <c r="V1034" s="25">
        <f>YEAR(Table1[[#This Row],[Order Date]])</f>
        <v>2015</v>
      </c>
      <c r="W1034" s="25">
        <f>MONTH(Table1[[#This Row],[Order Date]])</f>
        <v>2</v>
      </c>
      <c r="X1034" s="25">
        <f>DAY(Table1[[#This Row],[Order Date]])</f>
        <v>11</v>
      </c>
      <c r="Y1034" s="11">
        <v>42048</v>
      </c>
      <c r="Z1034" s="25">
        <f>DATEDIF(Table1[[#This Row],[Order Date]],Table1[[#This Row],[Ship Date]],"D")</f>
        <v>2</v>
      </c>
      <c r="AA1034" s="25">
        <v>1307.2692</v>
      </c>
      <c r="AB1034" s="10">
        <v>14</v>
      </c>
      <c r="AC1034" s="12">
        <v>3377.06</v>
      </c>
      <c r="AD1034" s="10" t="str">
        <f>IF(Table1[[#This Row],[Profit]]&gt;0,"Profit","loss")</f>
        <v>Profit</v>
      </c>
      <c r="AE1034" s="10" t="str">
        <f>_xlfn.CONCAT(Table1[[#This Row],[Customer Name]]," ",Table1[[#This Row],[Product Name]]," ",Table1[[#This Row],[Country]])</f>
        <v>Malcolm S Lanier Atlantic Metals Mobile 3-Shelf Bookcases, Custom Colors United States</v>
      </c>
      <c r="AF1034" s="10" t="str">
        <f>LEFT(Table1[[#This Row],[Product Name]],4)</f>
        <v>Atla</v>
      </c>
    </row>
    <row r="1035" spans="1:32" ht="12.75" customHeight="1" x14ac:dyDescent="0.2">
      <c r="A1035" s="18">
        <v>20825</v>
      </c>
      <c r="B1035" s="25">
        <v>88556</v>
      </c>
      <c r="C1035" s="10" t="s">
        <v>25</v>
      </c>
      <c r="D1035" s="36">
        <v>0.01</v>
      </c>
      <c r="E1035" s="28">
        <v>10.52</v>
      </c>
      <c r="F1035" s="32">
        <v>7.94</v>
      </c>
      <c r="G1035" s="25">
        <v>2072</v>
      </c>
      <c r="H1035" s="10" t="s">
        <v>1995</v>
      </c>
      <c r="I1035" s="10" t="s">
        <v>49</v>
      </c>
      <c r="J1035" s="10" t="s">
        <v>28</v>
      </c>
      <c r="K1035" s="10" t="s">
        <v>41</v>
      </c>
      <c r="L1035" s="10" t="s">
        <v>50</v>
      </c>
      <c r="M1035" s="10" t="s">
        <v>51</v>
      </c>
      <c r="N1035" s="9" t="s">
        <v>1998</v>
      </c>
      <c r="O1035" s="22">
        <v>0.52</v>
      </c>
      <c r="P1035" s="10" t="s">
        <v>33</v>
      </c>
      <c r="Q1035" s="10" t="s">
        <v>61</v>
      </c>
      <c r="R1035" s="10" t="s">
        <v>300</v>
      </c>
      <c r="S1035" s="10" t="s">
        <v>1997</v>
      </c>
      <c r="T1035" s="25">
        <v>48505</v>
      </c>
      <c r="U1035" s="11">
        <v>42046</v>
      </c>
      <c r="V1035" s="25">
        <f>YEAR(Table1[[#This Row],[Order Date]])</f>
        <v>2015</v>
      </c>
      <c r="W1035" s="25">
        <f>MONTH(Table1[[#This Row],[Order Date]])</f>
        <v>2</v>
      </c>
      <c r="X1035" s="25">
        <f>DAY(Table1[[#This Row],[Order Date]])</f>
        <v>11</v>
      </c>
      <c r="Y1035" s="11">
        <v>42048</v>
      </c>
      <c r="Z1035" s="25">
        <f>DATEDIF(Table1[[#This Row],[Order Date]],Table1[[#This Row],[Ship Date]],"D")</f>
        <v>2</v>
      </c>
      <c r="AA1035" s="25">
        <v>-15.818400000000002</v>
      </c>
      <c r="AB1035" s="10">
        <v>11</v>
      </c>
      <c r="AC1035" s="12">
        <v>123.93</v>
      </c>
      <c r="AD1035" s="10" t="str">
        <f>IF(Table1[[#This Row],[Profit]]&gt;0,"Profit","loss")</f>
        <v>loss</v>
      </c>
      <c r="AE1035" s="10" t="str">
        <f>_xlfn.CONCAT(Table1[[#This Row],[Customer Name]]," ",Table1[[#This Row],[Product Name]]," ",Table1[[#This Row],[Country]])</f>
        <v>Malcolm S Lanier Ultra Door Pull Handle United States</v>
      </c>
      <c r="AF1035" s="10" t="str">
        <f>LEFT(Table1[[#This Row],[Product Name]],4)</f>
        <v>Ultr</v>
      </c>
    </row>
    <row r="1036" spans="1:32" ht="12.75" customHeight="1" x14ac:dyDescent="0.2">
      <c r="A1036" s="18">
        <v>20826</v>
      </c>
      <c r="B1036" s="25">
        <v>88556</v>
      </c>
      <c r="C1036" s="10" t="s">
        <v>25</v>
      </c>
      <c r="D1036" s="36">
        <v>0.02</v>
      </c>
      <c r="E1036" s="28">
        <v>5.98</v>
      </c>
      <c r="F1036" s="32">
        <v>7.5</v>
      </c>
      <c r="G1036" s="25">
        <v>2072</v>
      </c>
      <c r="H1036" s="10" t="s">
        <v>1995</v>
      </c>
      <c r="I1036" s="10" t="s">
        <v>27</v>
      </c>
      <c r="J1036" s="10" t="s">
        <v>28</v>
      </c>
      <c r="K1036" s="10" t="s">
        <v>29</v>
      </c>
      <c r="L1036" s="10" t="s">
        <v>93</v>
      </c>
      <c r="M1036" s="10" t="s">
        <v>59</v>
      </c>
      <c r="N1036" s="9" t="s">
        <v>1999</v>
      </c>
      <c r="O1036" s="22">
        <v>0.4</v>
      </c>
      <c r="P1036" s="10" t="s">
        <v>33</v>
      </c>
      <c r="Q1036" s="10" t="s">
        <v>61</v>
      </c>
      <c r="R1036" s="10" t="s">
        <v>300</v>
      </c>
      <c r="S1036" s="10" t="s">
        <v>1997</v>
      </c>
      <c r="T1036" s="25">
        <v>48505</v>
      </c>
      <c r="U1036" s="11">
        <v>42046</v>
      </c>
      <c r="V1036" s="25">
        <f>YEAR(Table1[[#This Row],[Order Date]])</f>
        <v>2015</v>
      </c>
      <c r="W1036" s="25">
        <f>MONTH(Table1[[#This Row],[Order Date]])</f>
        <v>2</v>
      </c>
      <c r="X1036" s="25">
        <f>DAY(Table1[[#This Row],[Order Date]])</f>
        <v>11</v>
      </c>
      <c r="Y1036" s="11">
        <v>42048</v>
      </c>
      <c r="Z1036" s="25">
        <f>DATEDIF(Table1[[#This Row],[Order Date]],Table1[[#This Row],[Ship Date]],"D")</f>
        <v>2</v>
      </c>
      <c r="AA1036" s="25">
        <v>-55.832400000000007</v>
      </c>
      <c r="AB1036" s="10">
        <v>14</v>
      </c>
      <c r="AC1036" s="12">
        <v>93.96</v>
      </c>
      <c r="AD1036" s="10" t="str">
        <f>IF(Table1[[#This Row],[Profit]]&gt;0,"Profit","loss")</f>
        <v>loss</v>
      </c>
      <c r="AE1036" s="10" t="str">
        <f>_xlfn.CONCAT(Table1[[#This Row],[Customer Name]]," ",Table1[[#This Row],[Product Name]]," ",Table1[[#This Row],[Country]])</f>
        <v>Malcolm S Lanier Xerox 1920 United States</v>
      </c>
      <c r="AF1036" s="10" t="str">
        <f>LEFT(Table1[[#This Row],[Product Name]],4)</f>
        <v>Xero</v>
      </c>
    </row>
    <row r="1037" spans="1:32" ht="12.75" customHeight="1" x14ac:dyDescent="0.2">
      <c r="A1037" s="18">
        <v>24677</v>
      </c>
      <c r="B1037" s="25">
        <v>88557</v>
      </c>
      <c r="C1037" s="10" t="s">
        <v>37</v>
      </c>
      <c r="D1037" s="36">
        <v>0.05</v>
      </c>
      <c r="E1037" s="28">
        <v>291.73</v>
      </c>
      <c r="F1037" s="32">
        <v>48.8</v>
      </c>
      <c r="G1037" s="25">
        <v>2073</v>
      </c>
      <c r="H1037" s="10" t="s">
        <v>2000</v>
      </c>
      <c r="I1037" s="10" t="s">
        <v>39</v>
      </c>
      <c r="J1037" s="10" t="s">
        <v>114</v>
      </c>
      <c r="K1037" s="10" t="s">
        <v>41</v>
      </c>
      <c r="L1037" s="10" t="s">
        <v>42</v>
      </c>
      <c r="M1037" s="10" t="s">
        <v>43</v>
      </c>
      <c r="N1037" s="9" t="s">
        <v>145</v>
      </c>
      <c r="O1037" s="22">
        <v>0.56000000000000005</v>
      </c>
      <c r="P1037" s="10" t="s">
        <v>33</v>
      </c>
      <c r="Q1037" s="10" t="s">
        <v>61</v>
      </c>
      <c r="R1037" s="10" t="s">
        <v>300</v>
      </c>
      <c r="S1037" s="10" t="s">
        <v>2001</v>
      </c>
      <c r="T1037" s="25">
        <v>48135</v>
      </c>
      <c r="U1037" s="11">
        <v>42101</v>
      </c>
      <c r="V1037" s="25">
        <f>YEAR(Table1[[#This Row],[Order Date]])</f>
        <v>2015</v>
      </c>
      <c r="W1037" s="25">
        <f>MONTH(Table1[[#This Row],[Order Date]])</f>
        <v>4</v>
      </c>
      <c r="X1037" s="25">
        <f>DAY(Table1[[#This Row],[Order Date]])</f>
        <v>7</v>
      </c>
      <c r="Y1037" s="11">
        <v>42103</v>
      </c>
      <c r="Z1037" s="25">
        <f>DATEDIF(Table1[[#This Row],[Order Date]],Table1[[#This Row],[Ship Date]],"D")</f>
        <v>2</v>
      </c>
      <c r="AA1037" s="25">
        <v>550.38080000000002</v>
      </c>
      <c r="AB1037" s="10">
        <v>6</v>
      </c>
      <c r="AC1037" s="12">
        <v>1818.41</v>
      </c>
      <c r="AD1037" s="10" t="str">
        <f>IF(Table1[[#This Row],[Profit]]&gt;0,"Profit","loss")</f>
        <v>Profit</v>
      </c>
      <c r="AE1037" s="10" t="str">
        <f>_xlfn.CONCAT(Table1[[#This Row],[Customer Name]]," ",Table1[[#This Row],[Product Name]]," ",Table1[[#This Row],[Country]])</f>
        <v>Evan Kelley Hon 4070 Series Pagoda™ Armless Upholstered Stacking Chairs United States</v>
      </c>
      <c r="AF1037" s="10" t="str">
        <f>LEFT(Table1[[#This Row],[Product Name]],4)</f>
        <v xml:space="preserve">Hon </v>
      </c>
    </row>
    <row r="1038" spans="1:32" ht="12.75" customHeight="1" x14ac:dyDescent="0.2">
      <c r="A1038" s="18">
        <v>19567</v>
      </c>
      <c r="B1038" s="25">
        <v>88558</v>
      </c>
      <c r="C1038" s="10" t="s">
        <v>106</v>
      </c>
      <c r="D1038" s="36">
        <v>7.0000000000000007E-2</v>
      </c>
      <c r="E1038" s="28">
        <v>35.99</v>
      </c>
      <c r="F1038" s="32">
        <v>5.99</v>
      </c>
      <c r="G1038" s="25">
        <v>2070</v>
      </c>
      <c r="H1038" s="10" t="s">
        <v>1989</v>
      </c>
      <c r="I1038" s="10" t="s">
        <v>49</v>
      </c>
      <c r="J1038" s="10" t="s">
        <v>28</v>
      </c>
      <c r="K1038" s="10" t="s">
        <v>77</v>
      </c>
      <c r="L1038" s="10" t="s">
        <v>78</v>
      </c>
      <c r="M1038" s="10" t="s">
        <v>31</v>
      </c>
      <c r="N1038" s="9" t="s">
        <v>981</v>
      </c>
      <c r="O1038" s="22">
        <v>0.38</v>
      </c>
      <c r="P1038" s="10" t="s">
        <v>33</v>
      </c>
      <c r="Q1038" s="10" t="s">
        <v>61</v>
      </c>
      <c r="R1038" s="10" t="s">
        <v>300</v>
      </c>
      <c r="S1038" s="10" t="s">
        <v>1990</v>
      </c>
      <c r="T1038" s="25">
        <v>48021</v>
      </c>
      <c r="U1038" s="11">
        <v>42140</v>
      </c>
      <c r="V1038" s="25">
        <f>YEAR(Table1[[#This Row],[Order Date]])</f>
        <v>2015</v>
      </c>
      <c r="W1038" s="25">
        <f>MONTH(Table1[[#This Row],[Order Date]])</f>
        <v>5</v>
      </c>
      <c r="X1038" s="25">
        <f>DAY(Table1[[#This Row],[Order Date]])</f>
        <v>16</v>
      </c>
      <c r="Y1038" s="11">
        <v>42144</v>
      </c>
      <c r="Z1038" s="25">
        <f>DATEDIF(Table1[[#This Row],[Order Date]],Table1[[#This Row],[Ship Date]],"D")</f>
        <v>4</v>
      </c>
      <c r="AA1038" s="25">
        <v>17.839800000000011</v>
      </c>
      <c r="AB1038" s="10">
        <v>5</v>
      </c>
      <c r="AC1038" s="12">
        <v>153.61000000000001</v>
      </c>
      <c r="AD1038" s="10" t="str">
        <f>IF(Table1[[#This Row],[Profit]]&gt;0,"Profit","loss")</f>
        <v>Profit</v>
      </c>
      <c r="AE1038" s="10" t="str">
        <f>_xlfn.CONCAT(Table1[[#This Row],[Customer Name]]," ",Table1[[#This Row],[Product Name]]," ",Table1[[#This Row],[Country]])</f>
        <v>Kelly Collins Accessory41 United States</v>
      </c>
      <c r="AF1038" s="10" t="str">
        <f>LEFT(Table1[[#This Row],[Product Name]],4)</f>
        <v>Acce</v>
      </c>
    </row>
    <row r="1039" spans="1:32" ht="12.75" customHeight="1" x14ac:dyDescent="0.2">
      <c r="A1039" s="18">
        <v>19568</v>
      </c>
      <c r="B1039" s="25">
        <v>88558</v>
      </c>
      <c r="C1039" s="10" t="s">
        <v>106</v>
      </c>
      <c r="D1039" s="36">
        <v>0.08</v>
      </c>
      <c r="E1039" s="28">
        <v>65.989999999999995</v>
      </c>
      <c r="F1039" s="32">
        <v>5.92</v>
      </c>
      <c r="G1039" s="25">
        <v>2071</v>
      </c>
      <c r="H1039" s="10" t="s">
        <v>1991</v>
      </c>
      <c r="I1039" s="10" t="s">
        <v>27</v>
      </c>
      <c r="J1039" s="10" t="s">
        <v>28</v>
      </c>
      <c r="K1039" s="10" t="s">
        <v>77</v>
      </c>
      <c r="L1039" s="10" t="s">
        <v>78</v>
      </c>
      <c r="M1039" s="10" t="s">
        <v>59</v>
      </c>
      <c r="N1039" s="9" t="s">
        <v>1135</v>
      </c>
      <c r="O1039" s="22">
        <v>0.57999999999999996</v>
      </c>
      <c r="P1039" s="10" t="s">
        <v>33</v>
      </c>
      <c r="Q1039" s="10" t="s">
        <v>61</v>
      </c>
      <c r="R1039" s="10" t="s">
        <v>300</v>
      </c>
      <c r="S1039" s="10" t="s">
        <v>1993</v>
      </c>
      <c r="T1039" s="25">
        <v>48336</v>
      </c>
      <c r="U1039" s="11">
        <v>42140</v>
      </c>
      <c r="V1039" s="25">
        <f>YEAR(Table1[[#This Row],[Order Date]])</f>
        <v>2015</v>
      </c>
      <c r="W1039" s="25">
        <f>MONTH(Table1[[#This Row],[Order Date]])</f>
        <v>5</v>
      </c>
      <c r="X1039" s="25">
        <f>DAY(Table1[[#This Row],[Order Date]])</f>
        <v>16</v>
      </c>
      <c r="Y1039" s="11">
        <v>42147</v>
      </c>
      <c r="Z1039" s="25">
        <f>DATEDIF(Table1[[#This Row],[Order Date]],Table1[[#This Row],[Ship Date]],"D")</f>
        <v>7</v>
      </c>
      <c r="AA1039" s="25">
        <v>183.84300000000002</v>
      </c>
      <c r="AB1039" s="10">
        <v>20</v>
      </c>
      <c r="AC1039" s="12">
        <v>1063.81</v>
      </c>
      <c r="AD1039" s="10" t="str">
        <f>IF(Table1[[#This Row],[Profit]]&gt;0,"Profit","loss")</f>
        <v>Profit</v>
      </c>
      <c r="AE1039" s="10" t="str">
        <f>_xlfn.CONCAT(Table1[[#This Row],[Customer Name]]," ",Table1[[#This Row],[Product Name]]," ",Table1[[#This Row],[Country]])</f>
        <v>Victor Cherry i500plus United States</v>
      </c>
      <c r="AF1039" s="10" t="str">
        <f>LEFT(Table1[[#This Row],[Product Name]],4)</f>
        <v>i500</v>
      </c>
    </row>
    <row r="1040" spans="1:32" ht="12.75" customHeight="1" x14ac:dyDescent="0.2">
      <c r="A1040" s="18">
        <v>20604</v>
      </c>
      <c r="B1040" s="25">
        <v>88568</v>
      </c>
      <c r="C1040" s="10" t="s">
        <v>106</v>
      </c>
      <c r="D1040" s="36">
        <v>0.1</v>
      </c>
      <c r="E1040" s="28">
        <v>50.98</v>
      </c>
      <c r="F1040" s="32">
        <v>22.24</v>
      </c>
      <c r="G1040" s="25">
        <v>851</v>
      </c>
      <c r="H1040" s="10" t="s">
        <v>968</v>
      </c>
      <c r="I1040" s="10" t="s">
        <v>49</v>
      </c>
      <c r="J1040" s="10" t="s">
        <v>28</v>
      </c>
      <c r="K1040" s="10" t="s">
        <v>41</v>
      </c>
      <c r="L1040" s="10" t="s">
        <v>50</v>
      </c>
      <c r="M1040" s="10" t="s">
        <v>236</v>
      </c>
      <c r="N1040" s="9" t="s">
        <v>969</v>
      </c>
      <c r="O1040" s="22">
        <v>0.55000000000000004</v>
      </c>
      <c r="P1040" s="10" t="s">
        <v>33</v>
      </c>
      <c r="Q1040" s="10" t="s">
        <v>34</v>
      </c>
      <c r="R1040" s="10" t="s">
        <v>45</v>
      </c>
      <c r="S1040" s="10" t="s">
        <v>970</v>
      </c>
      <c r="T1040" s="25">
        <v>91745</v>
      </c>
      <c r="U1040" s="11">
        <v>42060</v>
      </c>
      <c r="V1040" s="25">
        <f>YEAR(Table1[[#This Row],[Order Date]])</f>
        <v>2015</v>
      </c>
      <c r="W1040" s="25">
        <f>MONTH(Table1[[#This Row],[Order Date]])</f>
        <v>2</v>
      </c>
      <c r="X1040" s="25">
        <f>DAY(Table1[[#This Row],[Order Date]])</f>
        <v>25</v>
      </c>
      <c r="Y1040" s="11">
        <v>42062</v>
      </c>
      <c r="Z1040" s="25">
        <f>DATEDIF(Table1[[#This Row],[Order Date]],Table1[[#This Row],[Ship Date]],"D")</f>
        <v>2</v>
      </c>
      <c r="AA1040" s="25">
        <v>98.12</v>
      </c>
      <c r="AB1040" s="10">
        <v>6</v>
      </c>
      <c r="AC1040" s="12">
        <v>300.63</v>
      </c>
      <c r="AD1040" s="10" t="str">
        <f>IF(Table1[[#This Row],[Profit]]&gt;0,"Profit","loss")</f>
        <v>Profit</v>
      </c>
      <c r="AE1040" s="10" t="str">
        <f>_xlfn.CONCAT(Table1[[#This Row],[Customer Name]]," ",Table1[[#This Row],[Product Name]]," ",Table1[[#This Row],[Country]])</f>
        <v>Helen H Heller Dana Fluorescent Magnifying Lamp, White, 36" United States</v>
      </c>
      <c r="AF1040" s="10" t="str">
        <f>LEFT(Table1[[#This Row],[Product Name]],4)</f>
        <v>Dana</v>
      </c>
    </row>
    <row r="1041" spans="1:32" ht="12.75" customHeight="1" x14ac:dyDescent="0.2">
      <c r="A1041" s="18">
        <v>19383</v>
      </c>
      <c r="B1041" s="25">
        <v>88569</v>
      </c>
      <c r="C1041" s="10" t="s">
        <v>37</v>
      </c>
      <c r="D1041" s="36">
        <v>7.0000000000000007E-2</v>
      </c>
      <c r="E1041" s="28">
        <v>6.08</v>
      </c>
      <c r="F1041" s="32">
        <v>0.91</v>
      </c>
      <c r="G1041" s="25">
        <v>850</v>
      </c>
      <c r="H1041" s="10" t="s">
        <v>965</v>
      </c>
      <c r="I1041" s="10" t="s">
        <v>49</v>
      </c>
      <c r="J1041" s="10" t="s">
        <v>28</v>
      </c>
      <c r="K1041" s="10" t="s">
        <v>29</v>
      </c>
      <c r="L1041" s="10" t="s">
        <v>30</v>
      </c>
      <c r="M1041" s="10" t="s">
        <v>31</v>
      </c>
      <c r="N1041" s="9" t="s">
        <v>966</v>
      </c>
      <c r="O1041" s="22">
        <v>0.51</v>
      </c>
      <c r="P1041" s="10" t="s">
        <v>33</v>
      </c>
      <c r="Q1041" s="10" t="s">
        <v>34</v>
      </c>
      <c r="R1041" s="10" t="s">
        <v>45</v>
      </c>
      <c r="S1041" s="10" t="s">
        <v>967</v>
      </c>
      <c r="T1041" s="25">
        <v>93117</v>
      </c>
      <c r="U1041" s="11">
        <v>42070</v>
      </c>
      <c r="V1041" s="25">
        <f>YEAR(Table1[[#This Row],[Order Date]])</f>
        <v>2015</v>
      </c>
      <c r="W1041" s="25">
        <f>MONTH(Table1[[#This Row],[Order Date]])</f>
        <v>3</v>
      </c>
      <c r="X1041" s="25">
        <f>DAY(Table1[[#This Row],[Order Date]])</f>
        <v>7</v>
      </c>
      <c r="Y1041" s="11">
        <v>42071</v>
      </c>
      <c r="Z1041" s="25">
        <f>DATEDIF(Table1[[#This Row],[Order Date]],Table1[[#This Row],[Ship Date]],"D")</f>
        <v>1</v>
      </c>
      <c r="AA1041" s="25">
        <v>19.57</v>
      </c>
      <c r="AB1041" s="10">
        <v>7</v>
      </c>
      <c r="AC1041" s="12">
        <v>41.96</v>
      </c>
      <c r="AD1041" s="10" t="str">
        <f>IF(Table1[[#This Row],[Profit]]&gt;0,"Profit","loss")</f>
        <v>Profit</v>
      </c>
      <c r="AE1041" s="10" t="str">
        <f>_xlfn.CONCAT(Table1[[#This Row],[Customer Name]]," ",Table1[[#This Row],[Product Name]]," ",Table1[[#This Row],[Country]])</f>
        <v>Jesse Hutchinson Zebra Zazzle Fluorescent Highlighters United States</v>
      </c>
      <c r="AF1041" s="10" t="str">
        <f>LEFT(Table1[[#This Row],[Product Name]],4)</f>
        <v>Zebr</v>
      </c>
    </row>
    <row r="1042" spans="1:32" ht="12.75" customHeight="1" x14ac:dyDescent="0.2">
      <c r="A1042" s="18">
        <v>19384</v>
      </c>
      <c r="B1042" s="25">
        <v>88569</v>
      </c>
      <c r="C1042" s="10" t="s">
        <v>37</v>
      </c>
      <c r="D1042" s="36">
        <v>0.08</v>
      </c>
      <c r="E1042" s="28">
        <v>19.899999999999999</v>
      </c>
      <c r="F1042" s="32">
        <v>5.29</v>
      </c>
      <c r="G1042" s="25">
        <v>851</v>
      </c>
      <c r="H1042" s="10" t="s">
        <v>968</v>
      </c>
      <c r="I1042" s="10" t="s">
        <v>49</v>
      </c>
      <c r="J1042" s="10" t="s">
        <v>28</v>
      </c>
      <c r="K1042" s="10" t="s">
        <v>29</v>
      </c>
      <c r="L1042" s="10" t="s">
        <v>257</v>
      </c>
      <c r="M1042" s="10" t="s">
        <v>86</v>
      </c>
      <c r="N1042" s="9" t="s">
        <v>971</v>
      </c>
      <c r="O1042" s="22">
        <v>0.4</v>
      </c>
      <c r="P1042" s="10" t="s">
        <v>33</v>
      </c>
      <c r="Q1042" s="10" t="s">
        <v>34</v>
      </c>
      <c r="R1042" s="10" t="s">
        <v>45</v>
      </c>
      <c r="S1042" s="10" t="s">
        <v>970</v>
      </c>
      <c r="T1042" s="25">
        <v>91745</v>
      </c>
      <c r="U1042" s="11">
        <v>42070</v>
      </c>
      <c r="V1042" s="25">
        <f>YEAR(Table1[[#This Row],[Order Date]])</f>
        <v>2015</v>
      </c>
      <c r="W1042" s="25">
        <f>MONTH(Table1[[#This Row],[Order Date]])</f>
        <v>3</v>
      </c>
      <c r="X1042" s="25">
        <f>DAY(Table1[[#This Row],[Order Date]])</f>
        <v>7</v>
      </c>
      <c r="Y1042" s="11">
        <v>42072</v>
      </c>
      <c r="Z1042" s="25">
        <f>DATEDIF(Table1[[#This Row],[Order Date]],Table1[[#This Row],[Ship Date]],"D")</f>
        <v>2</v>
      </c>
      <c r="AA1042" s="25">
        <v>107.11</v>
      </c>
      <c r="AB1042" s="10">
        <v>13</v>
      </c>
      <c r="AC1042" s="12">
        <v>240.46</v>
      </c>
      <c r="AD1042" s="10" t="str">
        <f>IF(Table1[[#This Row],[Profit]]&gt;0,"Profit","loss")</f>
        <v>Profit</v>
      </c>
      <c r="AE1042" s="10" t="str">
        <f>_xlfn.CONCAT(Table1[[#This Row],[Customer Name]]," ",Table1[[#This Row],[Product Name]]," ",Table1[[#This Row],[Country]])</f>
        <v>Helen H Heller Holmes Cool Mist Humidifier for the Whole House with 8-Gallon Output per Day, Extended Life Filter United States</v>
      </c>
      <c r="AF1042" s="10" t="str">
        <f>LEFT(Table1[[#This Row],[Product Name]],4)</f>
        <v>Holm</v>
      </c>
    </row>
    <row r="1043" spans="1:32" ht="12.75" customHeight="1" x14ac:dyDescent="0.2">
      <c r="A1043" s="18">
        <v>19385</v>
      </c>
      <c r="B1043" s="25">
        <v>88569</v>
      </c>
      <c r="C1043" s="10" t="s">
        <v>37</v>
      </c>
      <c r="D1043" s="36">
        <v>0.02</v>
      </c>
      <c r="E1043" s="28">
        <v>3.36</v>
      </c>
      <c r="F1043" s="32">
        <v>6.27</v>
      </c>
      <c r="G1043" s="25">
        <v>851</v>
      </c>
      <c r="H1043" s="10" t="s">
        <v>968</v>
      </c>
      <c r="I1043" s="10" t="s">
        <v>49</v>
      </c>
      <c r="J1043" s="10" t="s">
        <v>28</v>
      </c>
      <c r="K1043" s="10" t="s">
        <v>29</v>
      </c>
      <c r="L1043" s="10" t="s">
        <v>109</v>
      </c>
      <c r="M1043" s="10" t="s">
        <v>59</v>
      </c>
      <c r="N1043" s="9" t="s">
        <v>586</v>
      </c>
      <c r="O1043" s="22">
        <v>0.4</v>
      </c>
      <c r="P1043" s="10" t="s">
        <v>33</v>
      </c>
      <c r="Q1043" s="10" t="s">
        <v>34</v>
      </c>
      <c r="R1043" s="10" t="s">
        <v>45</v>
      </c>
      <c r="S1043" s="10" t="s">
        <v>970</v>
      </c>
      <c r="T1043" s="25">
        <v>91745</v>
      </c>
      <c r="U1043" s="11">
        <v>42070</v>
      </c>
      <c r="V1043" s="25">
        <f>YEAR(Table1[[#This Row],[Order Date]])</f>
        <v>2015</v>
      </c>
      <c r="W1043" s="25">
        <f>MONTH(Table1[[#This Row],[Order Date]])</f>
        <v>3</v>
      </c>
      <c r="X1043" s="25">
        <f>DAY(Table1[[#This Row],[Order Date]])</f>
        <v>7</v>
      </c>
      <c r="Y1043" s="11">
        <v>42072</v>
      </c>
      <c r="Z1043" s="25">
        <f>DATEDIF(Table1[[#This Row],[Order Date]],Table1[[#This Row],[Ship Date]],"D")</f>
        <v>2</v>
      </c>
      <c r="AA1043" s="25">
        <v>-216.154</v>
      </c>
      <c r="AB1043" s="10">
        <v>21</v>
      </c>
      <c r="AC1043" s="12">
        <v>74.08</v>
      </c>
      <c r="AD1043" s="10" t="str">
        <f>IF(Table1[[#This Row],[Profit]]&gt;0,"Profit","loss")</f>
        <v>loss</v>
      </c>
      <c r="AE1043" s="10" t="str">
        <f>_xlfn.CONCAT(Table1[[#This Row],[Customer Name]]," ",Table1[[#This Row],[Product Name]]," ",Table1[[#This Row],[Country]])</f>
        <v>Helen H Heller Cardinal Poly Pocket Divider Pockets for Ring Binders United States</v>
      </c>
      <c r="AF1043" s="10" t="str">
        <f>LEFT(Table1[[#This Row],[Product Name]],4)</f>
        <v>Card</v>
      </c>
    </row>
    <row r="1044" spans="1:32" ht="12.75" customHeight="1" x14ac:dyDescent="0.2">
      <c r="A1044" s="18">
        <v>26093</v>
      </c>
      <c r="B1044" s="25">
        <v>88570</v>
      </c>
      <c r="C1044" s="10" t="s">
        <v>25</v>
      </c>
      <c r="D1044" s="36">
        <v>0.05</v>
      </c>
      <c r="E1044" s="28">
        <v>4.24</v>
      </c>
      <c r="F1044" s="32">
        <v>5.41</v>
      </c>
      <c r="G1044" s="25">
        <v>853</v>
      </c>
      <c r="H1044" s="10" t="s">
        <v>973</v>
      </c>
      <c r="I1044" s="10" t="s">
        <v>49</v>
      </c>
      <c r="J1044" s="10" t="s">
        <v>58</v>
      </c>
      <c r="K1044" s="10" t="s">
        <v>29</v>
      </c>
      <c r="L1044" s="10" t="s">
        <v>109</v>
      </c>
      <c r="M1044" s="10" t="s">
        <v>59</v>
      </c>
      <c r="N1044" s="9" t="s">
        <v>110</v>
      </c>
      <c r="O1044" s="22">
        <v>0.35</v>
      </c>
      <c r="P1044" s="10" t="s">
        <v>33</v>
      </c>
      <c r="Q1044" s="10" t="s">
        <v>34</v>
      </c>
      <c r="R1044" s="10" t="s">
        <v>45</v>
      </c>
      <c r="S1044" s="10" t="s">
        <v>974</v>
      </c>
      <c r="T1044" s="25">
        <v>92345</v>
      </c>
      <c r="U1044" s="11">
        <v>42079</v>
      </c>
      <c r="V1044" s="25">
        <f>YEAR(Table1[[#This Row],[Order Date]])</f>
        <v>2015</v>
      </c>
      <c r="W1044" s="25">
        <f>MONTH(Table1[[#This Row],[Order Date]])</f>
        <v>3</v>
      </c>
      <c r="X1044" s="25">
        <f>DAY(Table1[[#This Row],[Order Date]])</f>
        <v>16</v>
      </c>
      <c r="Y1044" s="11">
        <v>42081</v>
      </c>
      <c r="Z1044" s="25">
        <f>DATEDIF(Table1[[#This Row],[Order Date]],Table1[[#This Row],[Ship Date]],"D")</f>
        <v>2</v>
      </c>
      <c r="AA1044" s="25">
        <v>-89.216999999999999</v>
      </c>
      <c r="AB1044" s="10">
        <v>12</v>
      </c>
      <c r="AC1044" s="12">
        <v>50.83</v>
      </c>
      <c r="AD1044" s="10" t="str">
        <f>IF(Table1[[#This Row],[Profit]]&gt;0,"Profit","loss")</f>
        <v>loss</v>
      </c>
      <c r="AE1044" s="10" t="str">
        <f>_xlfn.CONCAT(Table1[[#This Row],[Customer Name]]," ",Table1[[#This Row],[Product Name]]," ",Table1[[#This Row],[Country]])</f>
        <v>Leah Davenport Storex DuraTech Recycled Plastic Frosted Binders United States</v>
      </c>
      <c r="AF1044" s="10" t="str">
        <f>LEFT(Table1[[#This Row],[Product Name]],4)</f>
        <v>Stor</v>
      </c>
    </row>
    <row r="1045" spans="1:32" ht="12.75" customHeight="1" x14ac:dyDescent="0.2">
      <c r="A1045" s="18">
        <v>21353</v>
      </c>
      <c r="B1045" s="25">
        <v>88571</v>
      </c>
      <c r="C1045" s="10" t="s">
        <v>47</v>
      </c>
      <c r="D1045" s="36">
        <v>0.06</v>
      </c>
      <c r="E1045" s="28">
        <v>1.26</v>
      </c>
      <c r="F1045" s="32">
        <v>0.7</v>
      </c>
      <c r="G1045" s="25">
        <v>851</v>
      </c>
      <c r="H1045" s="10" t="s">
        <v>968</v>
      </c>
      <c r="I1045" s="10" t="s">
        <v>49</v>
      </c>
      <c r="J1045" s="10" t="s">
        <v>28</v>
      </c>
      <c r="K1045" s="10" t="s">
        <v>29</v>
      </c>
      <c r="L1045" s="10" t="s">
        <v>66</v>
      </c>
      <c r="M1045" s="10" t="s">
        <v>31</v>
      </c>
      <c r="N1045" s="9" t="s">
        <v>972</v>
      </c>
      <c r="O1045" s="22">
        <v>0.81</v>
      </c>
      <c r="P1045" s="10" t="s">
        <v>33</v>
      </c>
      <c r="Q1045" s="10" t="s">
        <v>34</v>
      </c>
      <c r="R1045" s="10" t="s">
        <v>45</v>
      </c>
      <c r="S1045" s="10" t="s">
        <v>970</v>
      </c>
      <c r="T1045" s="25">
        <v>91745</v>
      </c>
      <c r="U1045" s="11">
        <v>42124</v>
      </c>
      <c r="V1045" s="25">
        <f>YEAR(Table1[[#This Row],[Order Date]])</f>
        <v>2015</v>
      </c>
      <c r="W1045" s="25">
        <f>MONTH(Table1[[#This Row],[Order Date]])</f>
        <v>4</v>
      </c>
      <c r="X1045" s="25">
        <f>DAY(Table1[[#This Row],[Order Date]])</f>
        <v>30</v>
      </c>
      <c r="Y1045" s="11">
        <v>42124</v>
      </c>
      <c r="Z1045" s="25">
        <f>DATEDIF(Table1[[#This Row],[Order Date]],Table1[[#This Row],[Ship Date]],"D")</f>
        <v>0</v>
      </c>
      <c r="AA1045" s="25">
        <v>-6.6096000000000004</v>
      </c>
      <c r="AB1045" s="10">
        <v>4</v>
      </c>
      <c r="AC1045" s="12">
        <v>5.28</v>
      </c>
      <c r="AD1045" s="10" t="str">
        <f>IF(Table1[[#This Row],[Profit]]&gt;0,"Profit","loss")</f>
        <v>loss</v>
      </c>
      <c r="AE1045" s="10" t="str">
        <f>_xlfn.CONCAT(Table1[[#This Row],[Customer Name]]," ",Table1[[#This Row],[Product Name]]," ",Table1[[#This Row],[Country]])</f>
        <v>Helen H Heller Bagged Rubber Bands United States</v>
      </c>
      <c r="AF1045" s="10" t="str">
        <f>LEFT(Table1[[#This Row],[Product Name]],4)</f>
        <v>Bagg</v>
      </c>
    </row>
    <row r="1046" spans="1:32" ht="12.75" customHeight="1" x14ac:dyDescent="0.2">
      <c r="A1046" s="18">
        <v>21351</v>
      </c>
      <c r="B1046" s="25">
        <v>88571</v>
      </c>
      <c r="C1046" s="10" t="s">
        <v>47</v>
      </c>
      <c r="D1046" s="36">
        <v>0.06</v>
      </c>
      <c r="E1046" s="28">
        <v>1.76</v>
      </c>
      <c r="F1046" s="32">
        <v>0.7</v>
      </c>
      <c r="G1046" s="25">
        <v>854</v>
      </c>
      <c r="H1046" s="10" t="s">
        <v>975</v>
      </c>
      <c r="I1046" s="10" t="s">
        <v>49</v>
      </c>
      <c r="J1046" s="10" t="s">
        <v>28</v>
      </c>
      <c r="K1046" s="10" t="s">
        <v>29</v>
      </c>
      <c r="L1046" s="10" t="s">
        <v>30</v>
      </c>
      <c r="M1046" s="10" t="s">
        <v>31</v>
      </c>
      <c r="N1046" s="9" t="s">
        <v>127</v>
      </c>
      <c r="O1046" s="22">
        <v>0.56000000000000005</v>
      </c>
      <c r="P1046" s="10" t="s">
        <v>33</v>
      </c>
      <c r="Q1046" s="10" t="s">
        <v>53</v>
      </c>
      <c r="R1046" s="10" t="s">
        <v>228</v>
      </c>
      <c r="S1046" s="10" t="s">
        <v>976</v>
      </c>
      <c r="T1046" s="25">
        <v>6405</v>
      </c>
      <c r="U1046" s="11">
        <v>42124</v>
      </c>
      <c r="V1046" s="25">
        <f>YEAR(Table1[[#This Row],[Order Date]])</f>
        <v>2015</v>
      </c>
      <c r="W1046" s="25">
        <f>MONTH(Table1[[#This Row],[Order Date]])</f>
        <v>4</v>
      </c>
      <c r="X1046" s="25">
        <f>DAY(Table1[[#This Row],[Order Date]])</f>
        <v>30</v>
      </c>
      <c r="Y1046" s="11">
        <v>42126</v>
      </c>
      <c r="Z1046" s="25">
        <f>DATEDIF(Table1[[#This Row],[Order Date]],Table1[[#This Row],[Ship Date]],"D")</f>
        <v>2</v>
      </c>
      <c r="AA1046" s="25">
        <v>1.2236</v>
      </c>
      <c r="AB1046" s="10">
        <v>22</v>
      </c>
      <c r="AC1046" s="12">
        <v>39.26</v>
      </c>
      <c r="AD1046" s="10" t="str">
        <f>IF(Table1[[#This Row],[Profit]]&gt;0,"Profit","loss")</f>
        <v>Profit</v>
      </c>
      <c r="AE1046" s="10" t="str">
        <f>_xlfn.CONCAT(Table1[[#This Row],[Customer Name]]," ",Table1[[#This Row],[Product Name]]," ",Table1[[#This Row],[Country]])</f>
        <v>Karen Hendricks Newell 310 United States</v>
      </c>
      <c r="AF1046" s="10" t="str">
        <f>LEFT(Table1[[#This Row],[Product Name]],4)</f>
        <v>Newe</v>
      </c>
    </row>
    <row r="1047" spans="1:32" ht="12.75" customHeight="1" x14ac:dyDescent="0.2">
      <c r="A1047" s="18">
        <v>21352</v>
      </c>
      <c r="B1047" s="25">
        <v>88571</v>
      </c>
      <c r="C1047" s="10" t="s">
        <v>47</v>
      </c>
      <c r="D1047" s="36">
        <v>0.02</v>
      </c>
      <c r="E1047" s="28">
        <v>24.98</v>
      </c>
      <c r="F1047" s="32">
        <v>8.7899999999999991</v>
      </c>
      <c r="G1047" s="25">
        <v>855</v>
      </c>
      <c r="H1047" s="10" t="s">
        <v>977</v>
      </c>
      <c r="I1047" s="10" t="s">
        <v>49</v>
      </c>
      <c r="J1047" s="10" t="s">
        <v>28</v>
      </c>
      <c r="K1047" s="10" t="s">
        <v>29</v>
      </c>
      <c r="L1047" s="10" t="s">
        <v>141</v>
      </c>
      <c r="M1047" s="10" t="s">
        <v>59</v>
      </c>
      <c r="N1047" s="9" t="s">
        <v>978</v>
      </c>
      <c r="O1047" s="22">
        <v>0.66</v>
      </c>
      <c r="P1047" s="10" t="s">
        <v>33</v>
      </c>
      <c r="Q1047" s="10" t="s">
        <v>53</v>
      </c>
      <c r="R1047" s="10" t="s">
        <v>228</v>
      </c>
      <c r="S1047" s="10" t="s">
        <v>979</v>
      </c>
      <c r="T1047" s="25">
        <v>6810</v>
      </c>
      <c r="U1047" s="11">
        <v>42124</v>
      </c>
      <c r="V1047" s="25">
        <f>YEAR(Table1[[#This Row],[Order Date]])</f>
        <v>2015</v>
      </c>
      <c r="W1047" s="25">
        <f>MONTH(Table1[[#This Row],[Order Date]])</f>
        <v>4</v>
      </c>
      <c r="X1047" s="25">
        <f>DAY(Table1[[#This Row],[Order Date]])</f>
        <v>30</v>
      </c>
      <c r="Y1047" s="11">
        <v>42125</v>
      </c>
      <c r="Z1047" s="25">
        <f>DATEDIF(Table1[[#This Row],[Order Date]],Table1[[#This Row],[Ship Date]],"D")</f>
        <v>1</v>
      </c>
      <c r="AA1047" s="25">
        <v>4.3148</v>
      </c>
      <c r="AB1047" s="10">
        <v>23</v>
      </c>
      <c r="AC1047" s="12">
        <v>606.51</v>
      </c>
      <c r="AD1047" s="10" t="str">
        <f>IF(Table1[[#This Row],[Profit]]&gt;0,"Profit","loss")</f>
        <v>Profit</v>
      </c>
      <c r="AE1047" s="10" t="str">
        <f>_xlfn.CONCAT(Table1[[#This Row],[Customer Name]]," ",Table1[[#This Row],[Product Name]]," ",Table1[[#This Row],[Country]])</f>
        <v>Jacob Lanier 2300 Heavy-Duty Transfer File Systems by Perma United States</v>
      </c>
      <c r="AF1047" s="10" t="str">
        <f>LEFT(Table1[[#This Row],[Product Name]],4)</f>
        <v>2300</v>
      </c>
    </row>
    <row r="1048" spans="1:32" ht="12.75" customHeight="1" x14ac:dyDescent="0.2">
      <c r="A1048" s="18">
        <v>21354</v>
      </c>
      <c r="B1048" s="25">
        <v>88571</v>
      </c>
      <c r="C1048" s="10" t="s">
        <v>47</v>
      </c>
      <c r="D1048" s="36">
        <v>0.05</v>
      </c>
      <c r="E1048" s="28">
        <v>35.99</v>
      </c>
      <c r="F1048" s="32">
        <v>5.99</v>
      </c>
      <c r="G1048" s="25">
        <v>858</v>
      </c>
      <c r="H1048" s="10" t="s">
        <v>980</v>
      </c>
      <c r="I1048" s="10" t="s">
        <v>27</v>
      </c>
      <c r="J1048" s="10" t="s">
        <v>28</v>
      </c>
      <c r="K1048" s="10" t="s">
        <v>77</v>
      </c>
      <c r="L1048" s="10" t="s">
        <v>78</v>
      </c>
      <c r="M1048" s="10" t="s">
        <v>31</v>
      </c>
      <c r="N1048" s="9" t="s">
        <v>981</v>
      </c>
      <c r="O1048" s="22">
        <v>0.38</v>
      </c>
      <c r="P1048" s="10" t="s">
        <v>33</v>
      </c>
      <c r="Q1048" s="10" t="s">
        <v>53</v>
      </c>
      <c r="R1048" s="10" t="s">
        <v>188</v>
      </c>
      <c r="S1048" s="10" t="s">
        <v>476</v>
      </c>
      <c r="T1048" s="25">
        <v>4240</v>
      </c>
      <c r="U1048" s="11">
        <v>42124</v>
      </c>
      <c r="V1048" s="25">
        <f>YEAR(Table1[[#This Row],[Order Date]])</f>
        <v>2015</v>
      </c>
      <c r="W1048" s="25">
        <f>MONTH(Table1[[#This Row],[Order Date]])</f>
        <v>4</v>
      </c>
      <c r="X1048" s="25">
        <f>DAY(Table1[[#This Row],[Order Date]])</f>
        <v>30</v>
      </c>
      <c r="Y1048" s="11">
        <v>42126</v>
      </c>
      <c r="Z1048" s="25">
        <f>DATEDIF(Table1[[#This Row],[Order Date]],Table1[[#This Row],[Ship Date]],"D")</f>
        <v>2</v>
      </c>
      <c r="AA1048" s="25">
        <v>-125.83296</v>
      </c>
      <c r="AB1048" s="10">
        <v>2</v>
      </c>
      <c r="AC1048" s="12">
        <v>64.89</v>
      </c>
      <c r="AD1048" s="10" t="str">
        <f>IF(Table1[[#This Row],[Profit]]&gt;0,"Profit","loss")</f>
        <v>loss</v>
      </c>
      <c r="AE1048" s="10" t="str">
        <f>_xlfn.CONCAT(Table1[[#This Row],[Customer Name]]," ",Table1[[#This Row],[Product Name]]," ",Table1[[#This Row],[Country]])</f>
        <v>Arthur Brady Accessory41 United States</v>
      </c>
      <c r="AF1048" s="10" t="str">
        <f>LEFT(Table1[[#This Row],[Product Name]],4)</f>
        <v>Acce</v>
      </c>
    </row>
    <row r="1049" spans="1:32" ht="12.75" customHeight="1" x14ac:dyDescent="0.2">
      <c r="A1049" s="18">
        <v>21563</v>
      </c>
      <c r="B1049" s="25">
        <v>88579</v>
      </c>
      <c r="C1049" s="10" t="s">
        <v>25</v>
      </c>
      <c r="D1049" s="36">
        <v>0.02</v>
      </c>
      <c r="E1049" s="28">
        <v>259.70999999999998</v>
      </c>
      <c r="F1049" s="32">
        <v>66.67</v>
      </c>
      <c r="G1049" s="25">
        <v>1927</v>
      </c>
      <c r="H1049" s="10" t="s">
        <v>1879</v>
      </c>
      <c r="I1049" s="10" t="s">
        <v>39</v>
      </c>
      <c r="J1049" s="10" t="s">
        <v>40</v>
      </c>
      <c r="K1049" s="10" t="s">
        <v>41</v>
      </c>
      <c r="L1049" s="10" t="s">
        <v>152</v>
      </c>
      <c r="M1049" s="10" t="s">
        <v>121</v>
      </c>
      <c r="N1049" s="9" t="s">
        <v>342</v>
      </c>
      <c r="O1049" s="22">
        <v>0.65</v>
      </c>
      <c r="P1049" s="10" t="s">
        <v>33</v>
      </c>
      <c r="Q1049" s="10" t="s">
        <v>136</v>
      </c>
      <c r="R1049" s="10" t="s">
        <v>932</v>
      </c>
      <c r="S1049" s="10" t="s">
        <v>1576</v>
      </c>
      <c r="T1049" s="25">
        <v>29611</v>
      </c>
      <c r="U1049" s="11">
        <v>42041</v>
      </c>
      <c r="V1049" s="25">
        <f>YEAR(Table1[[#This Row],[Order Date]])</f>
        <v>2015</v>
      </c>
      <c r="W1049" s="25">
        <f>MONTH(Table1[[#This Row],[Order Date]])</f>
        <v>2</v>
      </c>
      <c r="X1049" s="25">
        <f>DAY(Table1[[#This Row],[Order Date]])</f>
        <v>6</v>
      </c>
      <c r="Y1049" s="11">
        <v>42041</v>
      </c>
      <c r="Z1049" s="25">
        <f>DATEDIF(Table1[[#This Row],[Order Date]],Table1[[#This Row],[Ship Date]],"D")</f>
        <v>0</v>
      </c>
      <c r="AA1049" s="25">
        <v>-14.448</v>
      </c>
      <c r="AB1049" s="10">
        <v>8</v>
      </c>
      <c r="AC1049" s="12">
        <v>1757.15</v>
      </c>
      <c r="AD1049" s="10" t="str">
        <f>IF(Table1[[#This Row],[Profit]]&gt;0,"Profit","loss")</f>
        <v>loss</v>
      </c>
      <c r="AE1049" s="10" t="str">
        <f>_xlfn.CONCAT(Table1[[#This Row],[Customer Name]]," ",Table1[[#This Row],[Product Name]]," ",Table1[[#This Row],[Country]])</f>
        <v>Earl Alston Bevis Round Bullnose 29" High Table Top United States</v>
      </c>
      <c r="AF1049" s="10" t="str">
        <f>LEFT(Table1[[#This Row],[Product Name]],4)</f>
        <v>Bevi</v>
      </c>
    </row>
    <row r="1050" spans="1:32" ht="12.75" customHeight="1" x14ac:dyDescent="0.2">
      <c r="A1050" s="18">
        <v>22686</v>
      </c>
      <c r="B1050" s="25">
        <v>88580</v>
      </c>
      <c r="C1050" s="10" t="s">
        <v>37</v>
      </c>
      <c r="D1050" s="36">
        <v>0.1</v>
      </c>
      <c r="E1050" s="28">
        <v>1889.99</v>
      </c>
      <c r="F1050" s="32">
        <v>19.989999999999998</v>
      </c>
      <c r="G1050" s="25">
        <v>1928</v>
      </c>
      <c r="H1050" s="10" t="s">
        <v>1880</v>
      </c>
      <c r="I1050" s="10" t="s">
        <v>49</v>
      </c>
      <c r="J1050" s="10" t="s">
        <v>40</v>
      </c>
      <c r="K1050" s="10" t="s">
        <v>29</v>
      </c>
      <c r="L1050" s="10" t="s">
        <v>109</v>
      </c>
      <c r="M1050" s="10" t="s">
        <v>59</v>
      </c>
      <c r="N1050" s="9" t="s">
        <v>1881</v>
      </c>
      <c r="O1050" s="22">
        <v>0.36</v>
      </c>
      <c r="P1050" s="10" t="s">
        <v>33</v>
      </c>
      <c r="Q1050" s="10" t="s">
        <v>136</v>
      </c>
      <c r="R1050" s="10" t="s">
        <v>932</v>
      </c>
      <c r="S1050" s="10" t="s">
        <v>1882</v>
      </c>
      <c r="T1050" s="25">
        <v>29651</v>
      </c>
      <c r="U1050" s="11">
        <v>42025</v>
      </c>
      <c r="V1050" s="25">
        <f>YEAR(Table1[[#This Row],[Order Date]])</f>
        <v>2015</v>
      </c>
      <c r="W1050" s="25">
        <f>MONTH(Table1[[#This Row],[Order Date]])</f>
        <v>1</v>
      </c>
      <c r="X1050" s="25">
        <f>DAY(Table1[[#This Row],[Order Date]])</f>
        <v>21</v>
      </c>
      <c r="Y1050" s="11">
        <v>42025</v>
      </c>
      <c r="Z1050" s="25">
        <f>DATEDIF(Table1[[#This Row],[Order Date]],Table1[[#This Row],[Ship Date]],"D")</f>
        <v>0</v>
      </c>
      <c r="AA1050" s="25">
        <v>-42.545999999999999</v>
      </c>
      <c r="AB1050" s="10">
        <v>1</v>
      </c>
      <c r="AC1050" s="12">
        <v>1786.04</v>
      </c>
      <c r="AD1050" s="10" t="str">
        <f>IF(Table1[[#This Row],[Profit]]&gt;0,"Profit","loss")</f>
        <v>loss</v>
      </c>
      <c r="AE1050" s="10" t="str">
        <f>_xlfn.CONCAT(Table1[[#This Row],[Customer Name]]," ",Table1[[#This Row],[Product Name]]," ",Table1[[#This Row],[Country]])</f>
        <v>Gregory R Snow Ibico EPK-21 Electric Binding System United States</v>
      </c>
      <c r="AF1050" s="10" t="str">
        <f>LEFT(Table1[[#This Row],[Product Name]],4)</f>
        <v>Ibic</v>
      </c>
    </row>
    <row r="1051" spans="1:32" ht="12.75" customHeight="1" x14ac:dyDescent="0.2">
      <c r="A1051" s="18">
        <v>23906</v>
      </c>
      <c r="B1051" s="25">
        <v>88587</v>
      </c>
      <c r="C1051" s="10" t="s">
        <v>106</v>
      </c>
      <c r="D1051" s="36">
        <v>0.1</v>
      </c>
      <c r="E1051" s="28">
        <v>120.98</v>
      </c>
      <c r="F1051" s="32">
        <v>9.07</v>
      </c>
      <c r="G1051" s="25">
        <v>3355</v>
      </c>
      <c r="H1051" s="10" t="s">
        <v>2987</v>
      </c>
      <c r="I1051" s="10" t="s">
        <v>49</v>
      </c>
      <c r="J1051" s="10" t="s">
        <v>28</v>
      </c>
      <c r="K1051" s="10" t="s">
        <v>29</v>
      </c>
      <c r="L1051" s="10" t="s">
        <v>109</v>
      </c>
      <c r="M1051" s="10" t="s">
        <v>59</v>
      </c>
      <c r="N1051" s="9" t="s">
        <v>1323</v>
      </c>
      <c r="O1051" s="22">
        <v>0.35</v>
      </c>
      <c r="P1051" s="10" t="s">
        <v>33</v>
      </c>
      <c r="Q1051" s="10" t="s">
        <v>34</v>
      </c>
      <c r="R1051" s="10" t="s">
        <v>45</v>
      </c>
      <c r="S1051" s="10" t="s">
        <v>2988</v>
      </c>
      <c r="T1051" s="25">
        <v>93010</v>
      </c>
      <c r="U1051" s="11">
        <v>42063</v>
      </c>
      <c r="V1051" s="25">
        <f>YEAR(Table1[[#This Row],[Order Date]])</f>
        <v>2015</v>
      </c>
      <c r="W1051" s="25">
        <f>MONTH(Table1[[#This Row],[Order Date]])</f>
        <v>2</v>
      </c>
      <c r="X1051" s="25">
        <f>DAY(Table1[[#This Row],[Order Date]])</f>
        <v>28</v>
      </c>
      <c r="Y1051" s="11">
        <v>42072</v>
      </c>
      <c r="Z1051" s="25">
        <f>DATEDIF(Table1[[#This Row],[Order Date]],Table1[[#This Row],[Ship Date]],"D")</f>
        <v>9</v>
      </c>
      <c r="AA1051" s="25">
        <v>379.3965</v>
      </c>
      <c r="AB1051" s="10">
        <v>5</v>
      </c>
      <c r="AC1051" s="40">
        <v>549.85</v>
      </c>
      <c r="AD1051" s="10" t="str">
        <f>IF(Table1[[#This Row],[Profit]]&gt;0,"Profit","loss")</f>
        <v>Profit</v>
      </c>
      <c r="AE1051" s="10" t="str">
        <f>_xlfn.CONCAT(Table1[[#This Row],[Customer Name]]," ",Table1[[#This Row],[Product Name]]," ",Table1[[#This Row],[Country]])</f>
        <v>Glenda Simon GBC VeloBinder Electric Binding Machine United States</v>
      </c>
      <c r="AF1051" s="10" t="str">
        <f>LEFT(Table1[[#This Row],[Product Name]],4)</f>
        <v xml:space="preserve">GBC </v>
      </c>
    </row>
    <row r="1052" spans="1:32" ht="12.75" customHeight="1" x14ac:dyDescent="0.2">
      <c r="A1052" s="18">
        <v>23907</v>
      </c>
      <c r="B1052" s="25">
        <v>88587</v>
      </c>
      <c r="C1052" s="10" t="s">
        <v>106</v>
      </c>
      <c r="D1052" s="36">
        <v>0.08</v>
      </c>
      <c r="E1052" s="28">
        <v>8.32</v>
      </c>
      <c r="F1052" s="32">
        <v>2.38</v>
      </c>
      <c r="G1052" s="25">
        <v>3355</v>
      </c>
      <c r="H1052" s="10" t="s">
        <v>2987</v>
      </c>
      <c r="I1052" s="10" t="s">
        <v>27</v>
      </c>
      <c r="J1052" s="10" t="s">
        <v>28</v>
      </c>
      <c r="K1052" s="10" t="s">
        <v>77</v>
      </c>
      <c r="L1052" s="10" t="s">
        <v>180</v>
      </c>
      <c r="M1052" s="10" t="s">
        <v>51</v>
      </c>
      <c r="N1052" s="9" t="s">
        <v>607</v>
      </c>
      <c r="O1052" s="22">
        <v>0.74</v>
      </c>
      <c r="P1052" s="10" t="s">
        <v>33</v>
      </c>
      <c r="Q1052" s="10" t="s">
        <v>34</v>
      </c>
      <c r="R1052" s="10" t="s">
        <v>45</v>
      </c>
      <c r="S1052" s="10" t="s">
        <v>2988</v>
      </c>
      <c r="T1052" s="25">
        <v>93010</v>
      </c>
      <c r="U1052" s="11">
        <v>42063</v>
      </c>
      <c r="V1052" s="25">
        <f>YEAR(Table1[[#This Row],[Order Date]])</f>
        <v>2015</v>
      </c>
      <c r="W1052" s="25">
        <f>MONTH(Table1[[#This Row],[Order Date]])</f>
        <v>2</v>
      </c>
      <c r="X1052" s="25">
        <f>DAY(Table1[[#This Row],[Order Date]])</f>
        <v>28</v>
      </c>
      <c r="Y1052" s="11">
        <v>42067</v>
      </c>
      <c r="Z1052" s="25">
        <f>DATEDIF(Table1[[#This Row],[Order Date]],Table1[[#This Row],[Ship Date]],"D")</f>
        <v>4</v>
      </c>
      <c r="AA1052" s="25">
        <v>-41.83</v>
      </c>
      <c r="AB1052" s="10">
        <v>6</v>
      </c>
      <c r="AC1052" s="40">
        <v>48.99</v>
      </c>
      <c r="AD1052" s="10" t="str">
        <f>IF(Table1[[#This Row],[Profit]]&gt;0,"Profit","loss")</f>
        <v>loss</v>
      </c>
      <c r="AE1052" s="10" t="str">
        <f>_xlfn.CONCAT(Table1[[#This Row],[Customer Name]]," ",Table1[[#This Row],[Product Name]]," ",Table1[[#This Row],[Country]])</f>
        <v>Glenda Simon Imation 3.5 IBM Formatted Diskettes, 10/Box United States</v>
      </c>
      <c r="AF1052" s="10" t="str">
        <f>LEFT(Table1[[#This Row],[Product Name]],4)</f>
        <v>Imat</v>
      </c>
    </row>
    <row r="1053" spans="1:32" ht="12.75" customHeight="1" x14ac:dyDescent="0.2">
      <c r="A1053" s="18">
        <v>23908</v>
      </c>
      <c r="B1053" s="25">
        <v>88587</v>
      </c>
      <c r="C1053" s="10" t="s">
        <v>106</v>
      </c>
      <c r="D1053" s="36">
        <v>0.1</v>
      </c>
      <c r="E1053" s="28">
        <v>125.99</v>
      </c>
      <c r="F1053" s="32">
        <v>4.2</v>
      </c>
      <c r="G1053" s="25">
        <v>3355</v>
      </c>
      <c r="H1053" s="10" t="s">
        <v>2987</v>
      </c>
      <c r="I1053" s="10" t="s">
        <v>49</v>
      </c>
      <c r="J1053" s="10" t="s">
        <v>28</v>
      </c>
      <c r="K1053" s="10" t="s">
        <v>77</v>
      </c>
      <c r="L1053" s="10" t="s">
        <v>78</v>
      </c>
      <c r="M1053" s="10" t="s">
        <v>59</v>
      </c>
      <c r="N1053" s="9" t="s">
        <v>2798</v>
      </c>
      <c r="O1053" s="22">
        <v>0.59</v>
      </c>
      <c r="P1053" s="10" t="s">
        <v>33</v>
      </c>
      <c r="Q1053" s="10" t="s">
        <v>34</v>
      </c>
      <c r="R1053" s="10" t="s">
        <v>45</v>
      </c>
      <c r="S1053" s="10" t="s">
        <v>2988</v>
      </c>
      <c r="T1053" s="25">
        <v>93010</v>
      </c>
      <c r="U1053" s="11">
        <v>42063</v>
      </c>
      <c r="V1053" s="25">
        <f>YEAR(Table1[[#This Row],[Order Date]])</f>
        <v>2015</v>
      </c>
      <c r="W1053" s="25">
        <f>MONTH(Table1[[#This Row],[Order Date]])</f>
        <v>2</v>
      </c>
      <c r="X1053" s="25">
        <f>DAY(Table1[[#This Row],[Order Date]])</f>
        <v>28</v>
      </c>
      <c r="Y1053" s="11">
        <v>42063</v>
      </c>
      <c r="Z1053" s="25">
        <f>DATEDIF(Table1[[#This Row],[Order Date]],Table1[[#This Row],[Ship Date]],"D")</f>
        <v>0</v>
      </c>
      <c r="AA1053" s="25">
        <v>372.40199999999999</v>
      </c>
      <c r="AB1053" s="10">
        <v>7</v>
      </c>
      <c r="AC1053" s="40">
        <v>681.42</v>
      </c>
      <c r="AD1053" s="10" t="str">
        <f>IF(Table1[[#This Row],[Profit]]&gt;0,"Profit","loss")</f>
        <v>Profit</v>
      </c>
      <c r="AE1053" s="10" t="str">
        <f>_xlfn.CONCAT(Table1[[#This Row],[Customer Name]]," ",Table1[[#This Row],[Product Name]]," ",Table1[[#This Row],[Country]])</f>
        <v>Glenda Simon V3682 United States</v>
      </c>
      <c r="AF1053" s="10" t="str">
        <f>LEFT(Table1[[#This Row],[Product Name]],4)</f>
        <v>V368</v>
      </c>
    </row>
    <row r="1054" spans="1:32" ht="12.75" customHeight="1" x14ac:dyDescent="0.2">
      <c r="A1054" s="18">
        <v>18628</v>
      </c>
      <c r="B1054" s="25">
        <v>88588</v>
      </c>
      <c r="C1054" s="10" t="s">
        <v>56</v>
      </c>
      <c r="D1054" s="36">
        <v>7.0000000000000007E-2</v>
      </c>
      <c r="E1054" s="28">
        <v>5.34</v>
      </c>
      <c r="F1054" s="32">
        <v>5.63</v>
      </c>
      <c r="G1054" s="25">
        <v>3356</v>
      </c>
      <c r="H1054" s="10" t="s">
        <v>2989</v>
      </c>
      <c r="I1054" s="10" t="s">
        <v>49</v>
      </c>
      <c r="J1054" s="10" t="s">
        <v>28</v>
      </c>
      <c r="K1054" s="10" t="s">
        <v>29</v>
      </c>
      <c r="L1054" s="10" t="s">
        <v>109</v>
      </c>
      <c r="M1054" s="10" t="s">
        <v>59</v>
      </c>
      <c r="N1054" s="9" t="s">
        <v>491</v>
      </c>
      <c r="O1054" s="22">
        <v>0.39</v>
      </c>
      <c r="P1054" s="10" t="s">
        <v>33</v>
      </c>
      <c r="Q1054" s="10" t="s">
        <v>34</v>
      </c>
      <c r="R1054" s="10" t="s">
        <v>1741</v>
      </c>
      <c r="S1054" s="10" t="s">
        <v>2990</v>
      </c>
      <c r="T1054" s="25">
        <v>83616</v>
      </c>
      <c r="U1054" s="11">
        <v>42128</v>
      </c>
      <c r="V1054" s="25">
        <f>YEAR(Table1[[#This Row],[Order Date]])</f>
        <v>2015</v>
      </c>
      <c r="W1054" s="25">
        <f>MONTH(Table1[[#This Row],[Order Date]])</f>
        <v>5</v>
      </c>
      <c r="X1054" s="25">
        <f>DAY(Table1[[#This Row],[Order Date]])</f>
        <v>4</v>
      </c>
      <c r="Y1054" s="11">
        <v>42130</v>
      </c>
      <c r="Z1054" s="25">
        <f>DATEDIF(Table1[[#This Row],[Order Date]],Table1[[#This Row],[Ship Date]],"D")</f>
        <v>2</v>
      </c>
      <c r="AA1054" s="25">
        <v>-116.3455</v>
      </c>
      <c r="AB1054" s="10">
        <v>13</v>
      </c>
      <c r="AC1054" s="40">
        <v>66.650000000000006</v>
      </c>
      <c r="AD1054" s="10" t="str">
        <f>IF(Table1[[#This Row],[Profit]]&gt;0,"Profit","loss")</f>
        <v>loss</v>
      </c>
      <c r="AE1054" s="10" t="str">
        <f>_xlfn.CONCAT(Table1[[#This Row],[Customer Name]]," ",Table1[[#This Row],[Product Name]]," ",Table1[[#This Row],[Country]])</f>
        <v>Richard Tan Pressboard Data Binder, Crimson, 12" X 8 1/2" United States</v>
      </c>
      <c r="AF1054" s="10" t="str">
        <f>LEFT(Table1[[#This Row],[Product Name]],4)</f>
        <v>Pres</v>
      </c>
    </row>
    <row r="1055" spans="1:32" ht="12.75" customHeight="1" x14ac:dyDescent="0.2">
      <c r="A1055" s="18">
        <v>18629</v>
      </c>
      <c r="B1055" s="25">
        <v>88588</v>
      </c>
      <c r="C1055" s="10" t="s">
        <v>56</v>
      </c>
      <c r="D1055" s="36">
        <v>0.03</v>
      </c>
      <c r="E1055" s="28">
        <v>160.97999999999999</v>
      </c>
      <c r="F1055" s="32">
        <v>30</v>
      </c>
      <c r="G1055" s="25">
        <v>3356</v>
      </c>
      <c r="H1055" s="10" t="s">
        <v>2989</v>
      </c>
      <c r="I1055" s="10" t="s">
        <v>39</v>
      </c>
      <c r="J1055" s="10" t="s">
        <v>28</v>
      </c>
      <c r="K1055" s="10" t="s">
        <v>41</v>
      </c>
      <c r="L1055" s="10" t="s">
        <v>42</v>
      </c>
      <c r="M1055" s="10" t="s">
        <v>43</v>
      </c>
      <c r="N1055" s="9" t="s">
        <v>177</v>
      </c>
      <c r="O1055" s="22">
        <v>0.62</v>
      </c>
      <c r="P1055" s="10" t="s">
        <v>33</v>
      </c>
      <c r="Q1055" s="10" t="s">
        <v>34</v>
      </c>
      <c r="R1055" s="10" t="s">
        <v>1741</v>
      </c>
      <c r="S1055" s="10" t="s">
        <v>2990</v>
      </c>
      <c r="T1055" s="25">
        <v>83616</v>
      </c>
      <c r="U1055" s="11">
        <v>42128</v>
      </c>
      <c r="V1055" s="25">
        <f>YEAR(Table1[[#This Row],[Order Date]])</f>
        <v>2015</v>
      </c>
      <c r="W1055" s="25">
        <f>MONTH(Table1[[#This Row],[Order Date]])</f>
        <v>5</v>
      </c>
      <c r="X1055" s="25">
        <f>DAY(Table1[[#This Row],[Order Date]])</f>
        <v>4</v>
      </c>
      <c r="Y1055" s="11">
        <v>42129</v>
      </c>
      <c r="Z1055" s="25">
        <f>DATEDIF(Table1[[#This Row],[Order Date]],Table1[[#This Row],[Ship Date]],"D")</f>
        <v>1</v>
      </c>
      <c r="AA1055" s="25">
        <v>1304.9000000000001</v>
      </c>
      <c r="AB1055" s="10">
        <v>18</v>
      </c>
      <c r="AC1055" s="40">
        <v>2934.16</v>
      </c>
      <c r="AD1055" s="10" t="str">
        <f>IF(Table1[[#This Row],[Profit]]&gt;0,"Profit","loss")</f>
        <v>Profit</v>
      </c>
      <c r="AE1055" s="10" t="str">
        <f>_xlfn.CONCAT(Table1[[#This Row],[Customer Name]]," ",Table1[[#This Row],[Product Name]]," ",Table1[[#This Row],[Country]])</f>
        <v>Richard Tan Office Star - Mid Back Dual function Ergonomic High Back Chair with 2-Way Adjustable Arms United States</v>
      </c>
      <c r="AF1055" s="10" t="str">
        <f>LEFT(Table1[[#This Row],[Product Name]],4)</f>
        <v>Offi</v>
      </c>
    </row>
    <row r="1056" spans="1:32" ht="12.75" customHeight="1" x14ac:dyDescent="0.2">
      <c r="A1056" s="18">
        <v>18630</v>
      </c>
      <c r="B1056" s="25">
        <v>88588</v>
      </c>
      <c r="C1056" s="10" t="s">
        <v>56</v>
      </c>
      <c r="D1056" s="36">
        <v>0.04</v>
      </c>
      <c r="E1056" s="28">
        <v>65.989999999999995</v>
      </c>
      <c r="F1056" s="32">
        <v>5.63</v>
      </c>
      <c r="G1056" s="25">
        <v>3356</v>
      </c>
      <c r="H1056" s="10" t="s">
        <v>2989</v>
      </c>
      <c r="I1056" s="10" t="s">
        <v>27</v>
      </c>
      <c r="J1056" s="10" t="s">
        <v>28</v>
      </c>
      <c r="K1056" s="10" t="s">
        <v>77</v>
      </c>
      <c r="L1056" s="10" t="s">
        <v>78</v>
      </c>
      <c r="M1056" s="10" t="s">
        <v>59</v>
      </c>
      <c r="N1056" s="9" t="s">
        <v>2991</v>
      </c>
      <c r="O1056" s="22">
        <v>0.56000000000000005</v>
      </c>
      <c r="P1056" s="10" t="s">
        <v>33</v>
      </c>
      <c r="Q1056" s="10" t="s">
        <v>34</v>
      </c>
      <c r="R1056" s="10" t="s">
        <v>1741</v>
      </c>
      <c r="S1056" s="10" t="s">
        <v>2990</v>
      </c>
      <c r="T1056" s="25">
        <v>83616</v>
      </c>
      <c r="U1056" s="11">
        <v>42128</v>
      </c>
      <c r="V1056" s="25">
        <f>YEAR(Table1[[#This Row],[Order Date]])</f>
        <v>2015</v>
      </c>
      <c r="W1056" s="25">
        <f>MONTH(Table1[[#This Row],[Order Date]])</f>
        <v>5</v>
      </c>
      <c r="X1056" s="25">
        <f>DAY(Table1[[#This Row],[Order Date]])</f>
        <v>4</v>
      </c>
      <c r="Y1056" s="11">
        <v>42128</v>
      </c>
      <c r="Z1056" s="25">
        <f>DATEDIF(Table1[[#This Row],[Order Date]],Table1[[#This Row],[Ship Date]],"D")</f>
        <v>0</v>
      </c>
      <c r="AA1056" s="25">
        <v>605.04719999999998</v>
      </c>
      <c r="AB1056" s="10">
        <v>15</v>
      </c>
      <c r="AC1056" s="40">
        <v>876.88</v>
      </c>
      <c r="AD1056" s="10" t="str">
        <f>IF(Table1[[#This Row],[Profit]]&gt;0,"Profit","loss")</f>
        <v>Profit</v>
      </c>
      <c r="AE1056" s="10" t="str">
        <f>_xlfn.CONCAT(Table1[[#This Row],[Customer Name]]," ",Table1[[#This Row],[Product Name]]," ",Table1[[#This Row],[Country]])</f>
        <v>Richard Tan 2190 United States</v>
      </c>
      <c r="AF1056" s="10" t="str">
        <f>LEFT(Table1[[#This Row],[Product Name]],4)</f>
        <v>2190</v>
      </c>
    </row>
    <row r="1057" spans="1:32" ht="12.75" customHeight="1" x14ac:dyDescent="0.2">
      <c r="A1057" s="18">
        <v>19838</v>
      </c>
      <c r="B1057" s="25">
        <v>88589</v>
      </c>
      <c r="C1057" s="10" t="s">
        <v>25</v>
      </c>
      <c r="D1057" s="36">
        <v>0.03</v>
      </c>
      <c r="E1057" s="28">
        <v>28.53</v>
      </c>
      <c r="F1057" s="32">
        <v>1.49</v>
      </c>
      <c r="G1057" s="25">
        <v>3354</v>
      </c>
      <c r="H1057" s="10" t="s">
        <v>2984</v>
      </c>
      <c r="I1057" s="10" t="s">
        <v>49</v>
      </c>
      <c r="J1057" s="10" t="s">
        <v>28</v>
      </c>
      <c r="K1057" s="10" t="s">
        <v>29</v>
      </c>
      <c r="L1057" s="10" t="s">
        <v>109</v>
      </c>
      <c r="M1057" s="10" t="s">
        <v>59</v>
      </c>
      <c r="N1057" s="9" t="s">
        <v>332</v>
      </c>
      <c r="O1057" s="22">
        <v>0.38</v>
      </c>
      <c r="P1057" s="10" t="s">
        <v>33</v>
      </c>
      <c r="Q1057" s="10" t="s">
        <v>34</v>
      </c>
      <c r="R1057" s="10" t="s">
        <v>45</v>
      </c>
      <c r="S1057" s="10" t="s">
        <v>2985</v>
      </c>
      <c r="T1057" s="25">
        <v>92231</v>
      </c>
      <c r="U1057" s="11">
        <v>42140</v>
      </c>
      <c r="V1057" s="25">
        <f>YEAR(Table1[[#This Row],[Order Date]])</f>
        <v>2015</v>
      </c>
      <c r="W1057" s="25">
        <f>MONTH(Table1[[#This Row],[Order Date]])</f>
        <v>5</v>
      </c>
      <c r="X1057" s="25">
        <f>DAY(Table1[[#This Row],[Order Date]])</f>
        <v>16</v>
      </c>
      <c r="Y1057" s="11">
        <v>42141</v>
      </c>
      <c r="Z1057" s="25">
        <f>DATEDIF(Table1[[#This Row],[Order Date]],Table1[[#This Row],[Ship Date]],"D")</f>
        <v>1</v>
      </c>
      <c r="AA1057" s="25">
        <v>137.67569999999998</v>
      </c>
      <c r="AB1057" s="10">
        <v>7</v>
      </c>
      <c r="AC1057" s="12">
        <v>199.53</v>
      </c>
      <c r="AD1057" s="10" t="str">
        <f>IF(Table1[[#This Row],[Profit]]&gt;0,"Profit","loss")</f>
        <v>Profit</v>
      </c>
      <c r="AE1057" s="10" t="str">
        <f>_xlfn.CONCAT(Table1[[#This Row],[Customer Name]]," ",Table1[[#This Row],[Product Name]]," ",Table1[[#This Row],[Country]])</f>
        <v>Sara Faulkner Lock-Up Easel 'Spel-Binder' United States</v>
      </c>
      <c r="AF1057" s="10" t="str">
        <f>LEFT(Table1[[#This Row],[Product Name]],4)</f>
        <v>Lock</v>
      </c>
    </row>
    <row r="1058" spans="1:32" ht="12.75" customHeight="1" x14ac:dyDescent="0.2">
      <c r="A1058" s="18">
        <v>19839</v>
      </c>
      <c r="B1058" s="25">
        <v>88589</v>
      </c>
      <c r="C1058" s="10" t="s">
        <v>25</v>
      </c>
      <c r="D1058" s="36">
        <v>7.0000000000000007E-2</v>
      </c>
      <c r="E1058" s="28">
        <v>5.98</v>
      </c>
      <c r="F1058" s="32">
        <v>7.15</v>
      </c>
      <c r="G1058" s="25">
        <v>3354</v>
      </c>
      <c r="H1058" s="10" t="s">
        <v>2984</v>
      </c>
      <c r="I1058" s="10" t="s">
        <v>49</v>
      </c>
      <c r="J1058" s="10" t="s">
        <v>28</v>
      </c>
      <c r="K1058" s="10" t="s">
        <v>29</v>
      </c>
      <c r="L1058" s="10" t="s">
        <v>93</v>
      </c>
      <c r="M1058" s="10" t="s">
        <v>59</v>
      </c>
      <c r="N1058" s="9" t="s">
        <v>2986</v>
      </c>
      <c r="O1058" s="22">
        <v>0.36</v>
      </c>
      <c r="P1058" s="10" t="s">
        <v>33</v>
      </c>
      <c r="Q1058" s="10" t="s">
        <v>34</v>
      </c>
      <c r="R1058" s="10" t="s">
        <v>45</v>
      </c>
      <c r="S1058" s="10" t="s">
        <v>2985</v>
      </c>
      <c r="T1058" s="25">
        <v>92231</v>
      </c>
      <c r="U1058" s="11">
        <v>42140</v>
      </c>
      <c r="V1058" s="25">
        <f>YEAR(Table1[[#This Row],[Order Date]])</f>
        <v>2015</v>
      </c>
      <c r="W1058" s="25">
        <f>MONTH(Table1[[#This Row],[Order Date]])</f>
        <v>5</v>
      </c>
      <c r="X1058" s="25">
        <f>DAY(Table1[[#This Row],[Order Date]])</f>
        <v>16</v>
      </c>
      <c r="Y1058" s="11">
        <v>42142</v>
      </c>
      <c r="Z1058" s="25">
        <f>DATEDIF(Table1[[#This Row],[Order Date]],Table1[[#This Row],[Ship Date]],"D")</f>
        <v>2</v>
      </c>
      <c r="AA1058" s="25">
        <v>-62</v>
      </c>
      <c r="AB1058" s="10">
        <v>6</v>
      </c>
      <c r="AC1058" s="12">
        <v>37.049999999999997</v>
      </c>
      <c r="AD1058" s="10" t="str">
        <f>IF(Table1[[#This Row],[Profit]]&gt;0,"Profit","loss")</f>
        <v>loss</v>
      </c>
      <c r="AE1058" s="10" t="str">
        <f>_xlfn.CONCAT(Table1[[#This Row],[Customer Name]]," ",Table1[[#This Row],[Product Name]]," ",Table1[[#This Row],[Country]])</f>
        <v>Sara Faulkner Universal Premium White Copier/Laser Paper (20Lb. and 87 Bright) United States</v>
      </c>
      <c r="AF1058" s="10" t="str">
        <f>LEFT(Table1[[#This Row],[Product Name]],4)</f>
        <v>Univ</v>
      </c>
    </row>
    <row r="1059" spans="1:32" ht="12.75" customHeight="1" x14ac:dyDescent="0.2">
      <c r="A1059" s="18">
        <v>19666</v>
      </c>
      <c r="B1059" s="25">
        <v>88590</v>
      </c>
      <c r="C1059" s="10" t="s">
        <v>37</v>
      </c>
      <c r="D1059" s="36">
        <v>0.04</v>
      </c>
      <c r="E1059" s="28">
        <v>3.69</v>
      </c>
      <c r="F1059" s="32">
        <v>0.5</v>
      </c>
      <c r="G1059" s="25">
        <v>3354</v>
      </c>
      <c r="H1059" s="10" t="s">
        <v>2984</v>
      </c>
      <c r="I1059" s="10" t="s">
        <v>49</v>
      </c>
      <c r="J1059" s="10" t="s">
        <v>28</v>
      </c>
      <c r="K1059" s="10" t="s">
        <v>29</v>
      </c>
      <c r="L1059" s="10" t="s">
        <v>134</v>
      </c>
      <c r="M1059" s="10" t="s">
        <v>59</v>
      </c>
      <c r="N1059" s="9" t="s">
        <v>1539</v>
      </c>
      <c r="O1059" s="22">
        <v>0.38</v>
      </c>
      <c r="P1059" s="10" t="s">
        <v>33</v>
      </c>
      <c r="Q1059" s="10" t="s">
        <v>34</v>
      </c>
      <c r="R1059" s="10" t="s">
        <v>45</v>
      </c>
      <c r="S1059" s="10" t="s">
        <v>2985</v>
      </c>
      <c r="T1059" s="25">
        <v>92231</v>
      </c>
      <c r="U1059" s="11">
        <v>42090</v>
      </c>
      <c r="V1059" s="25">
        <f>YEAR(Table1[[#This Row],[Order Date]])</f>
        <v>2015</v>
      </c>
      <c r="W1059" s="25">
        <f>MONTH(Table1[[#This Row],[Order Date]])</f>
        <v>3</v>
      </c>
      <c r="X1059" s="25">
        <f>DAY(Table1[[#This Row],[Order Date]])</f>
        <v>27</v>
      </c>
      <c r="Y1059" s="11">
        <v>42092</v>
      </c>
      <c r="Z1059" s="25">
        <f>DATEDIF(Table1[[#This Row],[Order Date]],Table1[[#This Row],[Ship Date]],"D")</f>
        <v>2</v>
      </c>
      <c r="AA1059" s="25">
        <v>47.527199999999993</v>
      </c>
      <c r="AB1059" s="10">
        <v>19</v>
      </c>
      <c r="AC1059" s="40">
        <v>68.88</v>
      </c>
      <c r="AD1059" s="10" t="str">
        <f>IF(Table1[[#This Row],[Profit]]&gt;0,"Profit","loss")</f>
        <v>Profit</v>
      </c>
      <c r="AE1059" s="10" t="str">
        <f>_xlfn.CONCAT(Table1[[#This Row],[Customer Name]]," ",Table1[[#This Row],[Product Name]]," ",Table1[[#This Row],[Country]])</f>
        <v>Sara Faulkner Avery 487 United States</v>
      </c>
      <c r="AF1059" s="10" t="str">
        <f>LEFT(Table1[[#This Row],[Product Name]],4)</f>
        <v>Aver</v>
      </c>
    </row>
    <row r="1060" spans="1:32" ht="12.75" customHeight="1" x14ac:dyDescent="0.2">
      <c r="A1060" s="18">
        <v>18636</v>
      </c>
      <c r="B1060" s="25">
        <v>88598</v>
      </c>
      <c r="C1060" s="10" t="s">
        <v>106</v>
      </c>
      <c r="D1060" s="36">
        <v>0.01</v>
      </c>
      <c r="E1060" s="28">
        <v>3.08</v>
      </c>
      <c r="F1060" s="32">
        <v>0.5</v>
      </c>
      <c r="G1060" s="25">
        <v>1211</v>
      </c>
      <c r="H1060" s="10" t="s">
        <v>1303</v>
      </c>
      <c r="I1060" s="10" t="s">
        <v>49</v>
      </c>
      <c r="J1060" s="10" t="s">
        <v>28</v>
      </c>
      <c r="K1060" s="10" t="s">
        <v>29</v>
      </c>
      <c r="L1060" s="10" t="s">
        <v>134</v>
      </c>
      <c r="M1060" s="10" t="s">
        <v>59</v>
      </c>
      <c r="N1060" s="9" t="s">
        <v>1304</v>
      </c>
      <c r="O1060" s="22">
        <v>0.37</v>
      </c>
      <c r="P1060" s="10" t="s">
        <v>33</v>
      </c>
      <c r="Q1060" s="10" t="s">
        <v>61</v>
      </c>
      <c r="R1060" s="10" t="s">
        <v>703</v>
      </c>
      <c r="S1060" s="10" t="s">
        <v>1305</v>
      </c>
      <c r="T1060" s="25">
        <v>46806</v>
      </c>
      <c r="U1060" s="11">
        <v>42036</v>
      </c>
      <c r="V1060" s="25">
        <f>YEAR(Table1[[#This Row],[Order Date]])</f>
        <v>2015</v>
      </c>
      <c r="W1060" s="25">
        <f>MONTH(Table1[[#This Row],[Order Date]])</f>
        <v>2</v>
      </c>
      <c r="X1060" s="25">
        <f>DAY(Table1[[#This Row],[Order Date]])</f>
        <v>1</v>
      </c>
      <c r="Y1060" s="11">
        <v>42041</v>
      </c>
      <c r="Z1060" s="25">
        <f>DATEDIF(Table1[[#This Row],[Order Date]],Table1[[#This Row],[Ship Date]],"D")</f>
        <v>5</v>
      </c>
      <c r="AA1060" s="25">
        <v>9.0045000000000002</v>
      </c>
      <c r="AB1060" s="10">
        <v>4</v>
      </c>
      <c r="AC1060" s="12">
        <v>13.05</v>
      </c>
      <c r="AD1060" s="10" t="str">
        <f>IF(Table1[[#This Row],[Profit]]&gt;0,"Profit","loss")</f>
        <v>Profit</v>
      </c>
      <c r="AE1060" s="10" t="str">
        <f>_xlfn.CONCAT(Table1[[#This Row],[Customer Name]]," ",Table1[[#This Row],[Product Name]]," ",Table1[[#This Row],[Country]])</f>
        <v>Debra Proctor Avery 497 United States</v>
      </c>
      <c r="AF1060" s="10" t="str">
        <f>LEFT(Table1[[#This Row],[Product Name]],4)</f>
        <v>Aver</v>
      </c>
    </row>
    <row r="1061" spans="1:32" ht="12.75" customHeight="1" x14ac:dyDescent="0.2">
      <c r="A1061" s="18">
        <v>24270</v>
      </c>
      <c r="B1061" s="25">
        <v>88599</v>
      </c>
      <c r="C1061" s="10" t="s">
        <v>106</v>
      </c>
      <c r="D1061" s="36">
        <v>7.0000000000000007E-2</v>
      </c>
      <c r="E1061" s="28">
        <v>29.89</v>
      </c>
      <c r="F1061" s="32">
        <v>1.99</v>
      </c>
      <c r="G1061" s="25">
        <v>1213</v>
      </c>
      <c r="H1061" s="10" t="s">
        <v>1310</v>
      </c>
      <c r="I1061" s="10" t="s">
        <v>27</v>
      </c>
      <c r="J1061" s="10" t="s">
        <v>28</v>
      </c>
      <c r="K1061" s="10" t="s">
        <v>77</v>
      </c>
      <c r="L1061" s="10" t="s">
        <v>180</v>
      </c>
      <c r="M1061" s="10" t="s">
        <v>51</v>
      </c>
      <c r="N1061" s="9" t="s">
        <v>1311</v>
      </c>
      <c r="O1061" s="22">
        <v>0.5</v>
      </c>
      <c r="P1061" s="10" t="s">
        <v>33</v>
      </c>
      <c r="Q1061" s="10" t="s">
        <v>61</v>
      </c>
      <c r="R1061" s="10" t="s">
        <v>703</v>
      </c>
      <c r="S1061" s="10" t="s">
        <v>1312</v>
      </c>
      <c r="T1061" s="25">
        <v>46530</v>
      </c>
      <c r="U1061" s="11">
        <v>42039</v>
      </c>
      <c r="V1061" s="25">
        <f>YEAR(Table1[[#This Row],[Order Date]])</f>
        <v>2015</v>
      </c>
      <c r="W1061" s="25">
        <f>MONTH(Table1[[#This Row],[Order Date]])</f>
        <v>2</v>
      </c>
      <c r="X1061" s="25">
        <f>DAY(Table1[[#This Row],[Order Date]])</f>
        <v>4</v>
      </c>
      <c r="Y1061" s="11">
        <v>42044</v>
      </c>
      <c r="Z1061" s="25">
        <f>DATEDIF(Table1[[#This Row],[Order Date]],Table1[[#This Row],[Ship Date]],"D")</f>
        <v>5</v>
      </c>
      <c r="AA1061" s="25">
        <v>258.6189</v>
      </c>
      <c r="AB1061" s="10">
        <v>13</v>
      </c>
      <c r="AC1061" s="12">
        <v>374.81</v>
      </c>
      <c r="AD1061" s="10" t="str">
        <f>IF(Table1[[#This Row],[Profit]]&gt;0,"Profit","loss")</f>
        <v>Profit</v>
      </c>
      <c r="AE1061" s="10" t="str">
        <f>_xlfn.CONCAT(Table1[[#This Row],[Customer Name]]," ",Table1[[#This Row],[Product Name]]," ",Table1[[#This Row],[Country]])</f>
        <v>Jeremy Pratt Verbatim DVD-RAM, 5.2GB, Rewritable, Type 1, DS United States</v>
      </c>
      <c r="AF1061" s="10" t="str">
        <f>LEFT(Table1[[#This Row],[Product Name]],4)</f>
        <v>Verb</v>
      </c>
    </row>
    <row r="1062" spans="1:32" ht="12.75" customHeight="1" x14ac:dyDescent="0.2">
      <c r="A1062" s="18">
        <v>24271</v>
      </c>
      <c r="B1062" s="25">
        <v>88599</v>
      </c>
      <c r="C1062" s="10" t="s">
        <v>106</v>
      </c>
      <c r="D1062" s="36">
        <v>0.03</v>
      </c>
      <c r="E1062" s="28">
        <v>8.34</v>
      </c>
      <c r="F1062" s="32">
        <v>4.82</v>
      </c>
      <c r="G1062" s="25">
        <v>1213</v>
      </c>
      <c r="H1062" s="10" t="s">
        <v>1310</v>
      </c>
      <c r="I1062" s="10" t="s">
        <v>49</v>
      </c>
      <c r="J1062" s="10" t="s">
        <v>28</v>
      </c>
      <c r="K1062" s="10" t="s">
        <v>29</v>
      </c>
      <c r="L1062" s="10" t="s">
        <v>93</v>
      </c>
      <c r="M1062" s="10" t="s">
        <v>59</v>
      </c>
      <c r="N1062" s="9" t="s">
        <v>918</v>
      </c>
      <c r="O1062" s="22">
        <v>0.4</v>
      </c>
      <c r="P1062" s="10" t="s">
        <v>33</v>
      </c>
      <c r="Q1062" s="10" t="s">
        <v>61</v>
      </c>
      <c r="R1062" s="10" t="s">
        <v>703</v>
      </c>
      <c r="S1062" s="10" t="s">
        <v>1312</v>
      </c>
      <c r="T1062" s="25">
        <v>46530</v>
      </c>
      <c r="U1062" s="11">
        <v>42039</v>
      </c>
      <c r="V1062" s="25">
        <f>YEAR(Table1[[#This Row],[Order Date]])</f>
        <v>2015</v>
      </c>
      <c r="W1062" s="25">
        <f>MONTH(Table1[[#This Row],[Order Date]])</f>
        <v>2</v>
      </c>
      <c r="X1062" s="25">
        <f>DAY(Table1[[#This Row],[Order Date]])</f>
        <v>4</v>
      </c>
      <c r="Y1062" s="11">
        <v>42043</v>
      </c>
      <c r="Z1062" s="25">
        <f>DATEDIF(Table1[[#This Row],[Order Date]],Table1[[#This Row],[Ship Date]],"D")</f>
        <v>4</v>
      </c>
      <c r="AA1062" s="25">
        <v>-6.71</v>
      </c>
      <c r="AB1062" s="10">
        <v>5</v>
      </c>
      <c r="AC1062" s="12">
        <v>43.27</v>
      </c>
      <c r="AD1062" s="10" t="str">
        <f>IF(Table1[[#This Row],[Profit]]&gt;0,"Profit","loss")</f>
        <v>loss</v>
      </c>
      <c r="AE1062" s="10" t="str">
        <f>_xlfn.CONCAT(Table1[[#This Row],[Customer Name]]," ",Table1[[#This Row],[Product Name]]," ",Table1[[#This Row],[Country]])</f>
        <v>Jeremy Pratt Southworth 25% Cotton Antique Laid Paper &amp; Envelopes United States</v>
      </c>
      <c r="AF1062" s="10" t="str">
        <f>LEFT(Table1[[#This Row],[Product Name]],4)</f>
        <v>Sout</v>
      </c>
    </row>
    <row r="1063" spans="1:32" ht="12.75" customHeight="1" x14ac:dyDescent="0.2">
      <c r="A1063" s="18">
        <v>22528</v>
      </c>
      <c r="B1063" s="25">
        <v>88600</v>
      </c>
      <c r="C1063" s="10" t="s">
        <v>25</v>
      </c>
      <c r="D1063" s="36">
        <v>0.08</v>
      </c>
      <c r="E1063" s="28">
        <v>4.91</v>
      </c>
      <c r="F1063" s="32">
        <v>4.97</v>
      </c>
      <c r="G1063" s="25">
        <v>1212</v>
      </c>
      <c r="H1063" s="10" t="s">
        <v>1306</v>
      </c>
      <c r="I1063" s="10" t="s">
        <v>49</v>
      </c>
      <c r="J1063" s="10" t="s">
        <v>28</v>
      </c>
      <c r="K1063" s="10" t="s">
        <v>29</v>
      </c>
      <c r="L1063" s="10" t="s">
        <v>109</v>
      </c>
      <c r="M1063" s="10" t="s">
        <v>59</v>
      </c>
      <c r="N1063" s="9" t="s">
        <v>1307</v>
      </c>
      <c r="O1063" s="22">
        <v>0.38</v>
      </c>
      <c r="P1063" s="10" t="s">
        <v>33</v>
      </c>
      <c r="Q1063" s="10" t="s">
        <v>61</v>
      </c>
      <c r="R1063" s="10" t="s">
        <v>703</v>
      </c>
      <c r="S1063" s="10" t="s">
        <v>1308</v>
      </c>
      <c r="T1063" s="25">
        <v>46404</v>
      </c>
      <c r="U1063" s="11">
        <v>42019</v>
      </c>
      <c r="V1063" s="25">
        <f>YEAR(Table1[[#This Row],[Order Date]])</f>
        <v>2015</v>
      </c>
      <c r="W1063" s="25">
        <f>MONTH(Table1[[#This Row],[Order Date]])</f>
        <v>1</v>
      </c>
      <c r="X1063" s="25">
        <f>DAY(Table1[[#This Row],[Order Date]])</f>
        <v>15</v>
      </c>
      <c r="Y1063" s="11">
        <v>42020</v>
      </c>
      <c r="Z1063" s="25">
        <f>DATEDIF(Table1[[#This Row],[Order Date]],Table1[[#This Row],[Ship Date]],"D")</f>
        <v>1</v>
      </c>
      <c r="AA1063" s="25">
        <v>-99.762500000000003</v>
      </c>
      <c r="AB1063" s="10">
        <v>12</v>
      </c>
      <c r="AC1063" s="12">
        <v>58.95</v>
      </c>
      <c r="AD1063" s="10" t="str">
        <f>IF(Table1[[#This Row],[Profit]]&gt;0,"Profit","loss")</f>
        <v>loss</v>
      </c>
      <c r="AE1063" s="10" t="str">
        <f>_xlfn.CONCAT(Table1[[#This Row],[Customer Name]]," ",Table1[[#This Row],[Product Name]]," ",Table1[[#This Row],[Country]])</f>
        <v>Eileen Fletcher Pressboard Covers with Storage Hooks, 9 1/2" x 11", Light Blue United States</v>
      </c>
      <c r="AF1063" s="10" t="str">
        <f>LEFT(Table1[[#This Row],[Product Name]],4)</f>
        <v>Pres</v>
      </c>
    </row>
    <row r="1064" spans="1:32" ht="12.75" customHeight="1" x14ac:dyDescent="0.2">
      <c r="A1064" s="18">
        <v>22529</v>
      </c>
      <c r="B1064" s="25">
        <v>88600</v>
      </c>
      <c r="C1064" s="10" t="s">
        <v>25</v>
      </c>
      <c r="D1064" s="36">
        <v>0.01</v>
      </c>
      <c r="E1064" s="28">
        <v>3499.99</v>
      </c>
      <c r="F1064" s="32">
        <v>24.49</v>
      </c>
      <c r="G1064" s="25">
        <v>1212</v>
      </c>
      <c r="H1064" s="10" t="s">
        <v>1306</v>
      </c>
      <c r="I1064" s="10" t="s">
        <v>49</v>
      </c>
      <c r="J1064" s="10" t="s">
        <v>28</v>
      </c>
      <c r="K1064" s="10" t="s">
        <v>77</v>
      </c>
      <c r="L1064" s="10" t="s">
        <v>587</v>
      </c>
      <c r="M1064" s="10" t="s">
        <v>236</v>
      </c>
      <c r="N1064" s="9" t="s">
        <v>1309</v>
      </c>
      <c r="O1064" s="22">
        <v>0.37</v>
      </c>
      <c r="P1064" s="10" t="s">
        <v>33</v>
      </c>
      <c r="Q1064" s="10" t="s">
        <v>61</v>
      </c>
      <c r="R1064" s="10" t="s">
        <v>703</v>
      </c>
      <c r="S1064" s="10" t="s">
        <v>1308</v>
      </c>
      <c r="T1064" s="25">
        <v>46404</v>
      </c>
      <c r="U1064" s="11">
        <v>42019</v>
      </c>
      <c r="V1064" s="25">
        <f>YEAR(Table1[[#This Row],[Order Date]])</f>
        <v>2015</v>
      </c>
      <c r="W1064" s="25">
        <f>MONTH(Table1[[#This Row],[Order Date]])</f>
        <v>1</v>
      </c>
      <c r="X1064" s="25">
        <f>DAY(Table1[[#This Row],[Order Date]])</f>
        <v>15</v>
      </c>
      <c r="Y1064" s="11">
        <v>42020</v>
      </c>
      <c r="Z1064" s="25">
        <f>DATEDIF(Table1[[#This Row],[Order Date]],Table1[[#This Row],[Ship Date]],"D")</f>
        <v>1</v>
      </c>
      <c r="AA1064" s="25">
        <v>-3061.82</v>
      </c>
      <c r="AB1064" s="10">
        <v>1</v>
      </c>
      <c r="AC1064" s="12">
        <v>3672.89</v>
      </c>
      <c r="AD1064" s="10" t="str">
        <f>IF(Table1[[#This Row],[Profit]]&gt;0,"Profit","loss")</f>
        <v>loss</v>
      </c>
      <c r="AE1064" s="10" t="str">
        <f>_xlfn.CONCAT(Table1[[#This Row],[Customer Name]]," ",Table1[[#This Row],[Product Name]]," ",Table1[[#This Row],[Country]])</f>
        <v>Eileen Fletcher Canon imageCLASS 2200 Advanced Copier United States</v>
      </c>
      <c r="AF1064" s="10" t="str">
        <f>LEFT(Table1[[#This Row],[Product Name]],4)</f>
        <v>Cano</v>
      </c>
    </row>
    <row r="1065" spans="1:32" ht="12.75" customHeight="1" x14ac:dyDescent="0.2">
      <c r="A1065" s="18">
        <v>22530</v>
      </c>
      <c r="B1065" s="25">
        <v>88600</v>
      </c>
      <c r="C1065" s="10" t="s">
        <v>25</v>
      </c>
      <c r="D1065" s="36">
        <v>0.03</v>
      </c>
      <c r="E1065" s="28">
        <v>5.84</v>
      </c>
      <c r="F1065" s="32">
        <v>1.2</v>
      </c>
      <c r="G1065" s="25">
        <v>1213</v>
      </c>
      <c r="H1065" s="10" t="s">
        <v>1310</v>
      </c>
      <c r="I1065" s="10" t="s">
        <v>49</v>
      </c>
      <c r="J1065" s="10" t="s">
        <v>28</v>
      </c>
      <c r="K1065" s="10" t="s">
        <v>29</v>
      </c>
      <c r="L1065" s="10" t="s">
        <v>30</v>
      </c>
      <c r="M1065" s="10" t="s">
        <v>31</v>
      </c>
      <c r="N1065" s="9" t="s">
        <v>1313</v>
      </c>
      <c r="O1065" s="22">
        <v>0.55000000000000004</v>
      </c>
      <c r="P1065" s="10" t="s">
        <v>33</v>
      </c>
      <c r="Q1065" s="10" t="s">
        <v>61</v>
      </c>
      <c r="R1065" s="10" t="s">
        <v>703</v>
      </c>
      <c r="S1065" s="10" t="s">
        <v>1312</v>
      </c>
      <c r="T1065" s="25">
        <v>46530</v>
      </c>
      <c r="U1065" s="11">
        <v>42019</v>
      </c>
      <c r="V1065" s="25">
        <f>YEAR(Table1[[#This Row],[Order Date]])</f>
        <v>2015</v>
      </c>
      <c r="W1065" s="25">
        <f>MONTH(Table1[[#This Row],[Order Date]])</f>
        <v>1</v>
      </c>
      <c r="X1065" s="25">
        <f>DAY(Table1[[#This Row],[Order Date]])</f>
        <v>15</v>
      </c>
      <c r="Y1065" s="11">
        <v>42021</v>
      </c>
      <c r="Z1065" s="25">
        <f>DATEDIF(Table1[[#This Row],[Order Date]],Table1[[#This Row],[Ship Date]],"D")</f>
        <v>2</v>
      </c>
      <c r="AA1065" s="25">
        <v>-9.9999999999997868E-3</v>
      </c>
      <c r="AB1065" s="10">
        <v>2</v>
      </c>
      <c r="AC1065" s="12">
        <v>11.74</v>
      </c>
      <c r="AD1065" s="10" t="str">
        <f>IF(Table1[[#This Row],[Profit]]&gt;0,"Profit","loss")</f>
        <v>loss</v>
      </c>
      <c r="AE1065" s="10" t="str">
        <f>_xlfn.CONCAT(Table1[[#This Row],[Customer Name]]," ",Table1[[#This Row],[Product Name]]," ",Table1[[#This Row],[Country]])</f>
        <v>Jeremy Pratt Newell 312 United States</v>
      </c>
      <c r="AF1065" s="10" t="str">
        <f>LEFT(Table1[[#This Row],[Product Name]],4)</f>
        <v>Newe</v>
      </c>
    </row>
    <row r="1066" spans="1:32" ht="12.75" customHeight="1" x14ac:dyDescent="0.2">
      <c r="A1066" s="18">
        <v>25953</v>
      </c>
      <c r="B1066" s="25">
        <v>88610</v>
      </c>
      <c r="C1066" s="10" t="s">
        <v>25</v>
      </c>
      <c r="D1066" s="36">
        <v>0.06</v>
      </c>
      <c r="E1066" s="28">
        <v>42.98</v>
      </c>
      <c r="F1066" s="32">
        <v>4.62</v>
      </c>
      <c r="G1066" s="25">
        <v>2964</v>
      </c>
      <c r="H1066" s="10" t="s">
        <v>2696</v>
      </c>
      <c r="I1066" s="10" t="s">
        <v>49</v>
      </c>
      <c r="J1066" s="10" t="s">
        <v>114</v>
      </c>
      <c r="K1066" s="10" t="s">
        <v>29</v>
      </c>
      <c r="L1066" s="10" t="s">
        <v>257</v>
      </c>
      <c r="M1066" s="10" t="s">
        <v>59</v>
      </c>
      <c r="N1066" s="9" t="s">
        <v>1888</v>
      </c>
      <c r="O1066" s="22">
        <v>0.56000000000000005</v>
      </c>
      <c r="P1066" s="10" t="s">
        <v>33</v>
      </c>
      <c r="Q1066" s="10" t="s">
        <v>53</v>
      </c>
      <c r="R1066" s="10" t="s">
        <v>154</v>
      </c>
      <c r="S1066" s="10" t="s">
        <v>1961</v>
      </c>
      <c r="T1066" s="25">
        <v>43050</v>
      </c>
      <c r="U1066" s="11">
        <v>42115</v>
      </c>
      <c r="V1066" s="25">
        <f>YEAR(Table1[[#This Row],[Order Date]])</f>
        <v>2015</v>
      </c>
      <c r="W1066" s="25">
        <f>MONTH(Table1[[#This Row],[Order Date]])</f>
        <v>4</v>
      </c>
      <c r="X1066" s="25">
        <f>DAY(Table1[[#This Row],[Order Date]])</f>
        <v>21</v>
      </c>
      <c r="Y1066" s="11">
        <v>42117</v>
      </c>
      <c r="Z1066" s="25">
        <f>DATEDIF(Table1[[#This Row],[Order Date]],Table1[[#This Row],[Ship Date]],"D")</f>
        <v>2</v>
      </c>
      <c r="AA1066" s="25">
        <v>-24.63</v>
      </c>
      <c r="AB1066" s="10">
        <v>1</v>
      </c>
      <c r="AC1066" s="12">
        <v>47.04</v>
      </c>
      <c r="AD1066" s="10" t="str">
        <f>IF(Table1[[#This Row],[Profit]]&gt;0,"Profit","loss")</f>
        <v>loss</v>
      </c>
      <c r="AE1066" s="10" t="str">
        <f>_xlfn.CONCAT(Table1[[#This Row],[Customer Name]]," ",Table1[[#This Row],[Product Name]]," ",Table1[[#This Row],[Country]])</f>
        <v>Kathy Hinton Belkin F9M820V08 8 Outlet Surge United States</v>
      </c>
      <c r="AF1066" s="10" t="str">
        <f>LEFT(Table1[[#This Row],[Product Name]],4)</f>
        <v>Belk</v>
      </c>
    </row>
    <row r="1067" spans="1:32" ht="12.75" customHeight="1" x14ac:dyDescent="0.2">
      <c r="A1067" s="18">
        <v>20390</v>
      </c>
      <c r="B1067" s="25">
        <v>88611</v>
      </c>
      <c r="C1067" s="10" t="s">
        <v>25</v>
      </c>
      <c r="D1067" s="36">
        <v>7.0000000000000007E-2</v>
      </c>
      <c r="E1067" s="28">
        <v>4.76</v>
      </c>
      <c r="F1067" s="32">
        <v>0.88</v>
      </c>
      <c r="G1067" s="25">
        <v>2962</v>
      </c>
      <c r="H1067" s="10" t="s">
        <v>2692</v>
      </c>
      <c r="I1067" s="10" t="s">
        <v>27</v>
      </c>
      <c r="J1067" s="10" t="s">
        <v>114</v>
      </c>
      <c r="K1067" s="10" t="s">
        <v>29</v>
      </c>
      <c r="L1067" s="10" t="s">
        <v>93</v>
      </c>
      <c r="M1067" s="10" t="s">
        <v>31</v>
      </c>
      <c r="N1067" s="9" t="s">
        <v>2564</v>
      </c>
      <c r="O1067" s="22">
        <v>0.39</v>
      </c>
      <c r="P1067" s="10" t="s">
        <v>33</v>
      </c>
      <c r="Q1067" s="10" t="s">
        <v>34</v>
      </c>
      <c r="R1067" s="10" t="s">
        <v>255</v>
      </c>
      <c r="S1067" s="10" t="s">
        <v>337</v>
      </c>
      <c r="T1067" s="25">
        <v>80027</v>
      </c>
      <c r="U1067" s="11">
        <v>42131</v>
      </c>
      <c r="V1067" s="25">
        <f>YEAR(Table1[[#This Row],[Order Date]])</f>
        <v>2015</v>
      </c>
      <c r="W1067" s="25">
        <f>MONTH(Table1[[#This Row],[Order Date]])</f>
        <v>5</v>
      </c>
      <c r="X1067" s="25">
        <f>DAY(Table1[[#This Row],[Order Date]])</f>
        <v>7</v>
      </c>
      <c r="Y1067" s="11">
        <v>42133</v>
      </c>
      <c r="Z1067" s="25">
        <f>DATEDIF(Table1[[#This Row],[Order Date]],Table1[[#This Row],[Ship Date]],"D")</f>
        <v>2</v>
      </c>
      <c r="AA1067" s="25">
        <v>33.347699999999996</v>
      </c>
      <c r="AB1067" s="10">
        <v>10</v>
      </c>
      <c r="AC1067" s="12">
        <v>48.33</v>
      </c>
      <c r="AD1067" s="10" t="str">
        <f>IF(Table1[[#This Row],[Profit]]&gt;0,"Profit","loss")</f>
        <v>Profit</v>
      </c>
      <c r="AE1067" s="10" t="str">
        <f>_xlfn.CONCAT(Table1[[#This Row],[Customer Name]]," ",Table1[[#This Row],[Product Name]]," ",Table1[[#This Row],[Country]])</f>
        <v>Leonard Strauss Wirebound Voice Message Log Book United States</v>
      </c>
      <c r="AF1067" s="10" t="str">
        <f>LEFT(Table1[[#This Row],[Product Name]],4)</f>
        <v>Wire</v>
      </c>
    </row>
    <row r="1068" spans="1:32" ht="12.75" customHeight="1" x14ac:dyDescent="0.2">
      <c r="A1068" s="18">
        <v>22175</v>
      </c>
      <c r="B1068" s="25">
        <v>88612</v>
      </c>
      <c r="C1068" s="10" t="s">
        <v>47</v>
      </c>
      <c r="D1068" s="36">
        <v>0.01</v>
      </c>
      <c r="E1068" s="28">
        <v>7.98</v>
      </c>
      <c r="F1068" s="32">
        <v>6.5</v>
      </c>
      <c r="G1068" s="25">
        <v>2963</v>
      </c>
      <c r="H1068" s="10" t="s">
        <v>2693</v>
      </c>
      <c r="I1068" s="10" t="s">
        <v>49</v>
      </c>
      <c r="J1068" s="10" t="s">
        <v>114</v>
      </c>
      <c r="K1068" s="10" t="s">
        <v>29</v>
      </c>
      <c r="L1068" s="10" t="s">
        <v>141</v>
      </c>
      <c r="M1068" s="10" t="s">
        <v>86</v>
      </c>
      <c r="N1068" s="9" t="s">
        <v>2694</v>
      </c>
      <c r="O1068" s="22">
        <v>0.59</v>
      </c>
      <c r="P1068" s="10" t="s">
        <v>33</v>
      </c>
      <c r="Q1068" s="10" t="s">
        <v>53</v>
      </c>
      <c r="R1068" s="10" t="s">
        <v>415</v>
      </c>
      <c r="S1068" s="10" t="s">
        <v>2695</v>
      </c>
      <c r="T1068" s="25">
        <v>21220</v>
      </c>
      <c r="U1068" s="11">
        <v>42177</v>
      </c>
      <c r="V1068" s="25">
        <f>YEAR(Table1[[#This Row],[Order Date]])</f>
        <v>2015</v>
      </c>
      <c r="W1068" s="25">
        <f>MONTH(Table1[[#This Row],[Order Date]])</f>
        <v>6</v>
      </c>
      <c r="X1068" s="25">
        <f>DAY(Table1[[#This Row],[Order Date]])</f>
        <v>22</v>
      </c>
      <c r="Y1068" s="11">
        <v>42178</v>
      </c>
      <c r="Z1068" s="25">
        <f>DATEDIF(Table1[[#This Row],[Order Date]],Table1[[#This Row],[Ship Date]],"D")</f>
        <v>1</v>
      </c>
      <c r="AA1068" s="25">
        <v>-34.591999999999999</v>
      </c>
      <c r="AB1068" s="10">
        <v>4</v>
      </c>
      <c r="AC1068" s="12">
        <v>34.909999999999997</v>
      </c>
      <c r="AD1068" s="10" t="str">
        <f>IF(Table1[[#This Row],[Profit]]&gt;0,"Profit","loss")</f>
        <v>loss</v>
      </c>
      <c r="AE1068" s="10" t="str">
        <f>_xlfn.CONCAT(Table1[[#This Row],[Customer Name]]," ",Table1[[#This Row],[Product Name]]," ",Table1[[#This Row],[Country]])</f>
        <v>Frances Johnson Iris Project Case United States</v>
      </c>
      <c r="AF1068" s="10" t="str">
        <f>LEFT(Table1[[#This Row],[Product Name]],4)</f>
        <v>Iris</v>
      </c>
    </row>
    <row r="1069" spans="1:32" ht="12.75" customHeight="1" x14ac:dyDescent="0.2">
      <c r="A1069" s="18">
        <v>18642</v>
      </c>
      <c r="B1069" s="25">
        <v>88626</v>
      </c>
      <c r="C1069" s="10" t="s">
        <v>56</v>
      </c>
      <c r="D1069" s="36">
        <v>0.05</v>
      </c>
      <c r="E1069" s="28">
        <v>6.68</v>
      </c>
      <c r="F1069" s="32">
        <v>6.93</v>
      </c>
      <c r="G1069" s="25">
        <v>2880</v>
      </c>
      <c r="H1069" s="10" t="s">
        <v>2630</v>
      </c>
      <c r="I1069" s="10" t="s">
        <v>49</v>
      </c>
      <c r="J1069" s="10" t="s">
        <v>58</v>
      </c>
      <c r="K1069" s="10" t="s">
        <v>29</v>
      </c>
      <c r="L1069" s="10" t="s">
        <v>93</v>
      </c>
      <c r="M1069" s="10" t="s">
        <v>59</v>
      </c>
      <c r="N1069" s="9" t="s">
        <v>2135</v>
      </c>
      <c r="O1069" s="22">
        <v>0.37</v>
      </c>
      <c r="P1069" s="10" t="s">
        <v>33</v>
      </c>
      <c r="Q1069" s="10" t="s">
        <v>136</v>
      </c>
      <c r="R1069" s="10" t="s">
        <v>362</v>
      </c>
      <c r="S1069" s="10" t="s">
        <v>2631</v>
      </c>
      <c r="T1069" s="25">
        <v>33160</v>
      </c>
      <c r="U1069" s="11">
        <v>42091</v>
      </c>
      <c r="V1069" s="25">
        <f>YEAR(Table1[[#This Row],[Order Date]])</f>
        <v>2015</v>
      </c>
      <c r="W1069" s="25">
        <f>MONTH(Table1[[#This Row],[Order Date]])</f>
        <v>3</v>
      </c>
      <c r="X1069" s="25">
        <f>DAY(Table1[[#This Row],[Order Date]])</f>
        <v>28</v>
      </c>
      <c r="Y1069" s="11">
        <v>42092</v>
      </c>
      <c r="Z1069" s="25">
        <f>DATEDIF(Table1[[#This Row],[Order Date]],Table1[[#This Row],[Ship Date]],"D")</f>
        <v>1</v>
      </c>
      <c r="AA1069" s="25">
        <v>-2.3520000000000096</v>
      </c>
      <c r="AB1069" s="10">
        <v>11</v>
      </c>
      <c r="AC1069" s="12">
        <v>77.2</v>
      </c>
      <c r="AD1069" s="10" t="str">
        <f>IF(Table1[[#This Row],[Profit]]&gt;0,"Profit","loss")</f>
        <v>loss</v>
      </c>
      <c r="AE1069" s="10" t="str">
        <f>_xlfn.CONCAT(Table1[[#This Row],[Customer Name]]," ",Table1[[#This Row],[Product Name]]," ",Table1[[#This Row],[Country]])</f>
        <v>Grace Black HP Office Paper (20Lb. and 87 Bright) United States</v>
      </c>
      <c r="AF1069" s="10" t="str">
        <f>LEFT(Table1[[#This Row],[Product Name]],4)</f>
        <v>HP O</v>
      </c>
    </row>
    <row r="1070" spans="1:32" ht="12.75" customHeight="1" x14ac:dyDescent="0.2">
      <c r="A1070" s="18">
        <v>20315</v>
      </c>
      <c r="B1070" s="25">
        <v>88627</v>
      </c>
      <c r="C1070" s="10" t="s">
        <v>106</v>
      </c>
      <c r="D1070" s="36">
        <v>0.09</v>
      </c>
      <c r="E1070" s="28">
        <v>243.98</v>
      </c>
      <c r="F1070" s="32">
        <v>43.32</v>
      </c>
      <c r="G1070" s="25">
        <v>2880</v>
      </c>
      <c r="H1070" s="10" t="s">
        <v>2630</v>
      </c>
      <c r="I1070" s="10" t="s">
        <v>39</v>
      </c>
      <c r="J1070" s="10" t="s">
        <v>58</v>
      </c>
      <c r="K1070" s="10" t="s">
        <v>41</v>
      </c>
      <c r="L1070" s="10" t="s">
        <v>42</v>
      </c>
      <c r="M1070" s="10" t="s">
        <v>43</v>
      </c>
      <c r="N1070" s="9" t="s">
        <v>2059</v>
      </c>
      <c r="O1070" s="22">
        <v>0.55000000000000004</v>
      </c>
      <c r="P1070" s="10" t="s">
        <v>33</v>
      </c>
      <c r="Q1070" s="10" t="s">
        <v>136</v>
      </c>
      <c r="R1070" s="10" t="s">
        <v>362</v>
      </c>
      <c r="S1070" s="10" t="s">
        <v>2631</v>
      </c>
      <c r="T1070" s="25">
        <v>33160</v>
      </c>
      <c r="U1070" s="11">
        <v>42132</v>
      </c>
      <c r="V1070" s="25">
        <f>YEAR(Table1[[#This Row],[Order Date]])</f>
        <v>2015</v>
      </c>
      <c r="W1070" s="25">
        <f>MONTH(Table1[[#This Row],[Order Date]])</f>
        <v>5</v>
      </c>
      <c r="X1070" s="25">
        <f>DAY(Table1[[#This Row],[Order Date]])</f>
        <v>8</v>
      </c>
      <c r="Y1070" s="11">
        <v>42137</v>
      </c>
      <c r="Z1070" s="25">
        <f>DATEDIF(Table1[[#This Row],[Order Date]],Table1[[#This Row],[Ship Date]],"D")</f>
        <v>5</v>
      </c>
      <c r="AA1070" s="25">
        <v>1059.288</v>
      </c>
      <c r="AB1070" s="10">
        <v>25</v>
      </c>
      <c r="AC1070" s="12">
        <v>5587.89</v>
      </c>
      <c r="AD1070" s="10" t="str">
        <f>IF(Table1[[#This Row],[Profit]]&gt;0,"Profit","loss")</f>
        <v>Profit</v>
      </c>
      <c r="AE1070" s="10" t="str">
        <f>_xlfn.CONCAT(Table1[[#This Row],[Customer Name]]," ",Table1[[#This Row],[Product Name]]," ",Table1[[#This Row],[Country]])</f>
        <v>Grace Black Hon Deluxe Fabric Upholstered Stacking Chairs, Rounded Back United States</v>
      </c>
      <c r="AF1070" s="10" t="str">
        <f>LEFT(Table1[[#This Row],[Product Name]],4)</f>
        <v xml:space="preserve">Hon </v>
      </c>
    </row>
    <row r="1071" spans="1:32" ht="12.75" customHeight="1" x14ac:dyDescent="0.2">
      <c r="A1071" s="18">
        <v>24926</v>
      </c>
      <c r="B1071" s="25">
        <v>88632</v>
      </c>
      <c r="C1071" s="10" t="s">
        <v>47</v>
      </c>
      <c r="D1071" s="36">
        <v>0.09</v>
      </c>
      <c r="E1071" s="28">
        <v>517.48</v>
      </c>
      <c r="F1071" s="32">
        <v>16.63</v>
      </c>
      <c r="G1071" s="25">
        <v>1020</v>
      </c>
      <c r="H1071" s="10" t="s">
        <v>1127</v>
      </c>
      <c r="I1071" s="10" t="s">
        <v>39</v>
      </c>
      <c r="J1071" s="10" t="s">
        <v>58</v>
      </c>
      <c r="K1071" s="10" t="s">
        <v>77</v>
      </c>
      <c r="L1071" s="10" t="s">
        <v>85</v>
      </c>
      <c r="M1071" s="10" t="s">
        <v>121</v>
      </c>
      <c r="N1071" s="9" t="s">
        <v>1128</v>
      </c>
      <c r="O1071" s="22">
        <v>0.59</v>
      </c>
      <c r="P1071" s="10" t="s">
        <v>33</v>
      </c>
      <c r="Q1071" s="10" t="s">
        <v>61</v>
      </c>
      <c r="R1071" s="10" t="s">
        <v>183</v>
      </c>
      <c r="S1071" s="10" t="s">
        <v>1129</v>
      </c>
      <c r="T1071" s="25">
        <v>66762</v>
      </c>
      <c r="U1071" s="11">
        <v>42070</v>
      </c>
      <c r="V1071" s="25">
        <f>YEAR(Table1[[#This Row],[Order Date]])</f>
        <v>2015</v>
      </c>
      <c r="W1071" s="25">
        <f>MONTH(Table1[[#This Row],[Order Date]])</f>
        <v>3</v>
      </c>
      <c r="X1071" s="25">
        <f>DAY(Table1[[#This Row],[Order Date]])</f>
        <v>7</v>
      </c>
      <c r="Y1071" s="11">
        <v>42070</v>
      </c>
      <c r="Z1071" s="25">
        <f>DATEDIF(Table1[[#This Row],[Order Date]],Table1[[#This Row],[Ship Date]],"D")</f>
        <v>0</v>
      </c>
      <c r="AA1071" s="25">
        <v>909.36</v>
      </c>
      <c r="AB1071" s="10">
        <v>5</v>
      </c>
      <c r="AC1071" s="12">
        <v>2354.54</v>
      </c>
      <c r="AD1071" s="10" t="str">
        <f>IF(Table1[[#This Row],[Profit]]&gt;0,"Profit","loss")</f>
        <v>Profit</v>
      </c>
      <c r="AE1071" s="10" t="str">
        <f>_xlfn.CONCAT(Table1[[#This Row],[Customer Name]]," ",Table1[[#This Row],[Product Name]]," ",Table1[[#This Row],[Country]])</f>
        <v>Julie Porter Panasonic KX-P3626 Dot Matrix Printer United States</v>
      </c>
      <c r="AF1071" s="10" t="str">
        <f>LEFT(Table1[[#This Row],[Product Name]],4)</f>
        <v>Pana</v>
      </c>
    </row>
    <row r="1072" spans="1:32" ht="12.75" customHeight="1" x14ac:dyDescent="0.2">
      <c r="A1072" s="18">
        <v>18921</v>
      </c>
      <c r="B1072" s="25">
        <v>88633</v>
      </c>
      <c r="C1072" s="10" t="s">
        <v>47</v>
      </c>
      <c r="D1072" s="36">
        <v>0.02</v>
      </c>
      <c r="E1072" s="28">
        <v>39.06</v>
      </c>
      <c r="F1072" s="32">
        <v>10.55</v>
      </c>
      <c r="G1072" s="25">
        <v>1023</v>
      </c>
      <c r="H1072" s="10" t="s">
        <v>1131</v>
      </c>
      <c r="I1072" s="10" t="s">
        <v>49</v>
      </c>
      <c r="J1072" s="10" t="s">
        <v>58</v>
      </c>
      <c r="K1072" s="10" t="s">
        <v>29</v>
      </c>
      <c r="L1072" s="10" t="s">
        <v>109</v>
      </c>
      <c r="M1072" s="10" t="s">
        <v>59</v>
      </c>
      <c r="N1072" s="9" t="s">
        <v>1132</v>
      </c>
      <c r="O1072" s="22">
        <v>0.37</v>
      </c>
      <c r="P1072" s="10" t="s">
        <v>33</v>
      </c>
      <c r="Q1072" s="10" t="s">
        <v>53</v>
      </c>
      <c r="R1072" s="10" t="s">
        <v>234</v>
      </c>
      <c r="S1072" s="10" t="s">
        <v>1133</v>
      </c>
      <c r="T1072" s="25">
        <v>15221</v>
      </c>
      <c r="U1072" s="11">
        <v>42139</v>
      </c>
      <c r="V1072" s="25">
        <f>YEAR(Table1[[#This Row],[Order Date]])</f>
        <v>2015</v>
      </c>
      <c r="W1072" s="25">
        <f>MONTH(Table1[[#This Row],[Order Date]])</f>
        <v>5</v>
      </c>
      <c r="X1072" s="25">
        <f>DAY(Table1[[#This Row],[Order Date]])</f>
        <v>15</v>
      </c>
      <c r="Y1072" s="11">
        <v>42139</v>
      </c>
      <c r="Z1072" s="25">
        <f>DATEDIF(Table1[[#This Row],[Order Date]],Table1[[#This Row],[Ship Date]],"D")</f>
        <v>0</v>
      </c>
      <c r="AA1072" s="25">
        <v>442.0899</v>
      </c>
      <c r="AB1072" s="10">
        <v>16</v>
      </c>
      <c r="AC1072" s="12">
        <v>640.71</v>
      </c>
      <c r="AD1072" s="10" t="str">
        <f>IF(Table1[[#This Row],[Profit]]&gt;0,"Profit","loss")</f>
        <v>Profit</v>
      </c>
      <c r="AE1072" s="10" t="str">
        <f>_xlfn.CONCAT(Table1[[#This Row],[Customer Name]]," ",Table1[[#This Row],[Product Name]]," ",Table1[[#This Row],[Country]])</f>
        <v>Glen Newman Ibico Recycled Linen-Style Covers United States</v>
      </c>
      <c r="AF1072" s="10" t="str">
        <f>LEFT(Table1[[#This Row],[Product Name]],4)</f>
        <v>Ibic</v>
      </c>
    </row>
    <row r="1073" spans="1:32" ht="12.75" customHeight="1" x14ac:dyDescent="0.2">
      <c r="A1073" s="18">
        <v>18922</v>
      </c>
      <c r="B1073" s="25">
        <v>88633</v>
      </c>
      <c r="C1073" s="10" t="s">
        <v>47</v>
      </c>
      <c r="D1073" s="36">
        <v>0.1</v>
      </c>
      <c r="E1073" s="28">
        <v>37.700000000000003</v>
      </c>
      <c r="F1073" s="32">
        <v>2.99</v>
      </c>
      <c r="G1073" s="25">
        <v>1023</v>
      </c>
      <c r="H1073" s="10" t="s">
        <v>1131</v>
      </c>
      <c r="I1073" s="10" t="s">
        <v>49</v>
      </c>
      <c r="J1073" s="10" t="s">
        <v>58</v>
      </c>
      <c r="K1073" s="10" t="s">
        <v>29</v>
      </c>
      <c r="L1073" s="10" t="s">
        <v>109</v>
      </c>
      <c r="M1073" s="10" t="s">
        <v>59</v>
      </c>
      <c r="N1073" s="9" t="s">
        <v>552</v>
      </c>
      <c r="O1073" s="22">
        <v>0.35</v>
      </c>
      <c r="P1073" s="10" t="s">
        <v>33</v>
      </c>
      <c r="Q1073" s="10" t="s">
        <v>53</v>
      </c>
      <c r="R1073" s="10" t="s">
        <v>234</v>
      </c>
      <c r="S1073" s="10" t="s">
        <v>1133</v>
      </c>
      <c r="T1073" s="25">
        <v>15221</v>
      </c>
      <c r="U1073" s="11">
        <v>42139</v>
      </c>
      <c r="V1073" s="25">
        <f>YEAR(Table1[[#This Row],[Order Date]])</f>
        <v>2015</v>
      </c>
      <c r="W1073" s="25">
        <f>MONTH(Table1[[#This Row],[Order Date]])</f>
        <v>5</v>
      </c>
      <c r="X1073" s="25">
        <f>DAY(Table1[[#This Row],[Order Date]])</f>
        <v>15</v>
      </c>
      <c r="Y1073" s="11">
        <v>42140</v>
      </c>
      <c r="Z1073" s="25">
        <f>DATEDIF(Table1[[#This Row],[Order Date]],Table1[[#This Row],[Ship Date]],"D")</f>
        <v>1</v>
      </c>
      <c r="AA1073" s="25">
        <v>455.12399999999997</v>
      </c>
      <c r="AB1073" s="10">
        <v>18</v>
      </c>
      <c r="AC1073" s="12">
        <v>659.6</v>
      </c>
      <c r="AD1073" s="10" t="str">
        <f>IF(Table1[[#This Row],[Profit]]&gt;0,"Profit","loss")</f>
        <v>Profit</v>
      </c>
      <c r="AE1073" s="10" t="str">
        <f>_xlfn.CONCAT(Table1[[#This Row],[Customer Name]]," ",Table1[[#This Row],[Product Name]]," ",Table1[[#This Row],[Country]])</f>
        <v>Glen Newman Vinyl Sectional Post Binders United States</v>
      </c>
      <c r="AF1073" s="10" t="str">
        <f>LEFT(Table1[[#This Row],[Product Name]],4)</f>
        <v>Viny</v>
      </c>
    </row>
    <row r="1074" spans="1:32" ht="12.75" customHeight="1" x14ac:dyDescent="0.2">
      <c r="A1074" s="18">
        <v>23562</v>
      </c>
      <c r="B1074" s="25">
        <v>88634</v>
      </c>
      <c r="C1074" s="10" t="s">
        <v>47</v>
      </c>
      <c r="D1074" s="36">
        <v>7.0000000000000007E-2</v>
      </c>
      <c r="E1074" s="28">
        <v>4.13</v>
      </c>
      <c r="F1074" s="32">
        <v>5.04</v>
      </c>
      <c r="G1074" s="25">
        <v>1020</v>
      </c>
      <c r="H1074" s="10" t="s">
        <v>1127</v>
      </c>
      <c r="I1074" s="10" t="s">
        <v>49</v>
      </c>
      <c r="J1074" s="10" t="s">
        <v>58</v>
      </c>
      <c r="K1074" s="10" t="s">
        <v>29</v>
      </c>
      <c r="L1074" s="10" t="s">
        <v>109</v>
      </c>
      <c r="M1074" s="10" t="s">
        <v>59</v>
      </c>
      <c r="N1074" s="9" t="s">
        <v>677</v>
      </c>
      <c r="O1074" s="22">
        <v>0.38</v>
      </c>
      <c r="P1074" s="10" t="s">
        <v>33</v>
      </c>
      <c r="Q1074" s="10" t="s">
        <v>61</v>
      </c>
      <c r="R1074" s="10" t="s">
        <v>183</v>
      </c>
      <c r="S1074" s="10" t="s">
        <v>1129</v>
      </c>
      <c r="T1074" s="25">
        <v>66762</v>
      </c>
      <c r="U1074" s="11">
        <v>42041</v>
      </c>
      <c r="V1074" s="25">
        <f>YEAR(Table1[[#This Row],[Order Date]])</f>
        <v>2015</v>
      </c>
      <c r="W1074" s="25">
        <f>MONTH(Table1[[#This Row],[Order Date]])</f>
        <v>2</v>
      </c>
      <c r="X1074" s="25">
        <f>DAY(Table1[[#This Row],[Order Date]])</f>
        <v>6</v>
      </c>
      <c r="Y1074" s="11">
        <v>42042</v>
      </c>
      <c r="Z1074" s="25">
        <f>DATEDIF(Table1[[#This Row],[Order Date]],Table1[[#This Row],[Ship Date]],"D")</f>
        <v>1</v>
      </c>
      <c r="AA1074" s="25">
        <v>-76.424400000000006</v>
      </c>
      <c r="AB1074" s="10">
        <v>20</v>
      </c>
      <c r="AC1074" s="12">
        <v>79.06</v>
      </c>
      <c r="AD1074" s="10" t="str">
        <f>IF(Table1[[#This Row],[Profit]]&gt;0,"Profit","loss")</f>
        <v>loss</v>
      </c>
      <c r="AE1074" s="10" t="str">
        <f>_xlfn.CONCAT(Table1[[#This Row],[Customer Name]]," ",Table1[[#This Row],[Product Name]]," ",Table1[[#This Row],[Country]])</f>
        <v>Julie Porter ACCOHIDE® 3-Ring Binder, Blue, 1" United States</v>
      </c>
      <c r="AF1074" s="10" t="str">
        <f>LEFT(Table1[[#This Row],[Product Name]],4)</f>
        <v>ACCO</v>
      </c>
    </row>
    <row r="1075" spans="1:32" ht="12.75" customHeight="1" x14ac:dyDescent="0.2">
      <c r="A1075" s="18">
        <v>23563</v>
      </c>
      <c r="B1075" s="25">
        <v>88634</v>
      </c>
      <c r="C1075" s="10" t="s">
        <v>47</v>
      </c>
      <c r="D1075" s="36">
        <v>0</v>
      </c>
      <c r="E1075" s="28">
        <v>4.4800000000000004</v>
      </c>
      <c r="F1075" s="32">
        <v>2.5</v>
      </c>
      <c r="G1075" s="25">
        <v>1020</v>
      </c>
      <c r="H1075" s="10" t="s">
        <v>1127</v>
      </c>
      <c r="I1075" s="10" t="s">
        <v>49</v>
      </c>
      <c r="J1075" s="10" t="s">
        <v>58</v>
      </c>
      <c r="K1075" s="10" t="s">
        <v>29</v>
      </c>
      <c r="L1075" s="10" t="s">
        <v>69</v>
      </c>
      <c r="M1075" s="10" t="s">
        <v>59</v>
      </c>
      <c r="N1075" s="9" t="s">
        <v>1130</v>
      </c>
      <c r="O1075" s="22">
        <v>0.37</v>
      </c>
      <c r="P1075" s="10" t="s">
        <v>33</v>
      </c>
      <c r="Q1075" s="10" t="s">
        <v>61</v>
      </c>
      <c r="R1075" s="10" t="s">
        <v>183</v>
      </c>
      <c r="S1075" s="10" t="s">
        <v>1129</v>
      </c>
      <c r="T1075" s="25">
        <v>66762</v>
      </c>
      <c r="U1075" s="11">
        <v>42041</v>
      </c>
      <c r="V1075" s="25">
        <f>YEAR(Table1[[#This Row],[Order Date]])</f>
        <v>2015</v>
      </c>
      <c r="W1075" s="25">
        <f>MONTH(Table1[[#This Row],[Order Date]])</f>
        <v>2</v>
      </c>
      <c r="X1075" s="25">
        <f>DAY(Table1[[#This Row],[Order Date]])</f>
        <v>6</v>
      </c>
      <c r="Y1075" s="11">
        <v>42043</v>
      </c>
      <c r="Z1075" s="25">
        <f>DATEDIF(Table1[[#This Row],[Order Date]],Table1[[#This Row],[Ship Date]],"D")</f>
        <v>2</v>
      </c>
      <c r="AA1075" s="25">
        <v>8.7319999999999993</v>
      </c>
      <c r="AB1075" s="10">
        <v>14</v>
      </c>
      <c r="AC1075" s="12">
        <v>65.14</v>
      </c>
      <c r="AD1075" s="10" t="str">
        <f>IF(Table1[[#This Row],[Profit]]&gt;0,"Profit","loss")</f>
        <v>Profit</v>
      </c>
      <c r="AE1075" s="10" t="str">
        <f>_xlfn.CONCAT(Table1[[#This Row],[Customer Name]]," ",Table1[[#This Row],[Product Name]]," ",Table1[[#This Row],[Country]])</f>
        <v>Julie Porter Ampad #10 Peel &amp; Seel® Holiday Envelopes United States</v>
      </c>
      <c r="AF1075" s="10" t="str">
        <f>LEFT(Table1[[#This Row],[Product Name]],4)</f>
        <v>Ampa</v>
      </c>
    </row>
    <row r="1076" spans="1:32" ht="12.75" customHeight="1" x14ac:dyDescent="0.2">
      <c r="A1076" s="18">
        <v>18664</v>
      </c>
      <c r="B1076" s="25">
        <v>88644</v>
      </c>
      <c r="C1076" s="10" t="s">
        <v>56</v>
      </c>
      <c r="D1076" s="36">
        <v>0.03</v>
      </c>
      <c r="E1076" s="28">
        <v>162.93</v>
      </c>
      <c r="F1076" s="32">
        <v>19.989999999999998</v>
      </c>
      <c r="G1076" s="25">
        <v>578</v>
      </c>
      <c r="H1076" s="10" t="s">
        <v>682</v>
      </c>
      <c r="I1076" s="10" t="s">
        <v>49</v>
      </c>
      <c r="J1076" s="10" t="s">
        <v>28</v>
      </c>
      <c r="K1076" s="10" t="s">
        <v>29</v>
      </c>
      <c r="L1076" s="10" t="s">
        <v>69</v>
      </c>
      <c r="M1076" s="10" t="s">
        <v>59</v>
      </c>
      <c r="N1076" s="9" t="s">
        <v>683</v>
      </c>
      <c r="O1076" s="22">
        <v>0.39</v>
      </c>
      <c r="P1076" s="10" t="s">
        <v>33</v>
      </c>
      <c r="Q1076" s="10" t="s">
        <v>53</v>
      </c>
      <c r="R1076" s="10" t="s">
        <v>228</v>
      </c>
      <c r="S1076" s="10" t="s">
        <v>684</v>
      </c>
      <c r="T1076" s="25">
        <v>6770</v>
      </c>
      <c r="U1076" s="11">
        <v>42137</v>
      </c>
      <c r="V1076" s="25">
        <f>YEAR(Table1[[#This Row],[Order Date]])</f>
        <v>2015</v>
      </c>
      <c r="W1076" s="25">
        <f>MONTH(Table1[[#This Row],[Order Date]])</f>
        <v>5</v>
      </c>
      <c r="X1076" s="25">
        <f>DAY(Table1[[#This Row],[Order Date]])</f>
        <v>13</v>
      </c>
      <c r="Y1076" s="11">
        <v>42138</v>
      </c>
      <c r="Z1076" s="25">
        <f>DATEDIF(Table1[[#This Row],[Order Date]],Table1[[#This Row],[Ship Date]],"D")</f>
        <v>1</v>
      </c>
      <c r="AA1076" s="25">
        <v>293.14</v>
      </c>
      <c r="AB1076" s="10">
        <v>3</v>
      </c>
      <c r="AC1076" s="12">
        <v>515.88</v>
      </c>
      <c r="AD1076" s="10" t="str">
        <f>IF(Table1[[#This Row],[Profit]]&gt;0,"Profit","loss")</f>
        <v>Profit</v>
      </c>
      <c r="AE1076" s="10" t="str">
        <f>_xlfn.CONCAT(Table1[[#This Row],[Customer Name]]," ",Table1[[#This Row],[Product Name]]," ",Table1[[#This Row],[Country]])</f>
        <v>Evan K Bullard Multimedia Mailers United States</v>
      </c>
      <c r="AF1076" s="10" t="str">
        <f>LEFT(Table1[[#This Row],[Product Name]],4)</f>
        <v>Mult</v>
      </c>
    </row>
    <row r="1077" spans="1:32" ht="12.75" customHeight="1" x14ac:dyDescent="0.2">
      <c r="A1077" s="18">
        <v>18665</v>
      </c>
      <c r="B1077" s="25">
        <v>88644</v>
      </c>
      <c r="C1077" s="10" t="s">
        <v>56</v>
      </c>
      <c r="D1077" s="36">
        <v>0.01</v>
      </c>
      <c r="E1077" s="28">
        <v>11.58</v>
      </c>
      <c r="F1077" s="32">
        <v>5.72</v>
      </c>
      <c r="G1077" s="25">
        <v>579</v>
      </c>
      <c r="H1077" s="10" t="s">
        <v>685</v>
      </c>
      <c r="I1077" s="10" t="s">
        <v>49</v>
      </c>
      <c r="J1077" s="10" t="s">
        <v>28</v>
      </c>
      <c r="K1077" s="10" t="s">
        <v>29</v>
      </c>
      <c r="L1077" s="10" t="s">
        <v>69</v>
      </c>
      <c r="M1077" s="10" t="s">
        <v>59</v>
      </c>
      <c r="N1077" s="9" t="s">
        <v>686</v>
      </c>
      <c r="O1077" s="22">
        <v>0.35</v>
      </c>
      <c r="P1077" s="10" t="s">
        <v>33</v>
      </c>
      <c r="Q1077" s="10" t="s">
        <v>53</v>
      </c>
      <c r="R1077" s="10" t="s">
        <v>228</v>
      </c>
      <c r="S1077" s="10" t="s">
        <v>687</v>
      </c>
      <c r="T1077" s="25">
        <v>6478</v>
      </c>
      <c r="U1077" s="11">
        <v>42137</v>
      </c>
      <c r="V1077" s="25">
        <f>YEAR(Table1[[#This Row],[Order Date]])</f>
        <v>2015</v>
      </c>
      <c r="W1077" s="25">
        <f>MONTH(Table1[[#This Row],[Order Date]])</f>
        <v>5</v>
      </c>
      <c r="X1077" s="25">
        <f>DAY(Table1[[#This Row],[Order Date]])</f>
        <v>13</v>
      </c>
      <c r="Y1077" s="11">
        <v>42139</v>
      </c>
      <c r="Z1077" s="25">
        <f>DATEDIF(Table1[[#This Row],[Order Date]],Table1[[#This Row],[Ship Date]],"D")</f>
        <v>2</v>
      </c>
      <c r="AA1077" s="25">
        <v>-6.61</v>
      </c>
      <c r="AB1077" s="10">
        <v>2</v>
      </c>
      <c r="AC1077" s="12">
        <v>25.06</v>
      </c>
      <c r="AD1077" s="10" t="str">
        <f>IF(Table1[[#This Row],[Profit]]&gt;0,"Profit","loss")</f>
        <v>loss</v>
      </c>
      <c r="AE1077" s="10" t="str">
        <f>_xlfn.CONCAT(Table1[[#This Row],[Customer Name]]," ",Table1[[#This Row],[Product Name]]," ",Table1[[#This Row],[Country]])</f>
        <v>Marlene Abrams Peel &amp; Seel® Recycled Catalog Envelopes, Brown United States</v>
      </c>
      <c r="AF1077" s="10" t="str">
        <f>LEFT(Table1[[#This Row],[Product Name]],4)</f>
        <v>Peel</v>
      </c>
    </row>
    <row r="1078" spans="1:32" ht="12.75" customHeight="1" x14ac:dyDescent="0.2">
      <c r="A1078" s="18">
        <v>18662</v>
      </c>
      <c r="B1078" s="25">
        <v>88644</v>
      </c>
      <c r="C1078" s="10" t="s">
        <v>56</v>
      </c>
      <c r="D1078" s="36">
        <v>0.01</v>
      </c>
      <c r="E1078" s="28">
        <v>55.99</v>
      </c>
      <c r="F1078" s="32">
        <v>5</v>
      </c>
      <c r="G1078" s="25">
        <v>580</v>
      </c>
      <c r="H1078" s="10" t="s">
        <v>688</v>
      </c>
      <c r="I1078" s="10" t="s">
        <v>49</v>
      </c>
      <c r="J1078" s="10" t="s">
        <v>28</v>
      </c>
      <c r="K1078" s="10" t="s">
        <v>77</v>
      </c>
      <c r="L1078" s="10" t="s">
        <v>78</v>
      </c>
      <c r="M1078" s="10" t="s">
        <v>51</v>
      </c>
      <c r="N1078" s="9" t="s">
        <v>689</v>
      </c>
      <c r="O1078" s="22">
        <v>0.8</v>
      </c>
      <c r="P1078" s="10" t="s">
        <v>33</v>
      </c>
      <c r="Q1078" s="10" t="s">
        <v>53</v>
      </c>
      <c r="R1078" s="10" t="s">
        <v>188</v>
      </c>
      <c r="S1078" s="10" t="s">
        <v>511</v>
      </c>
      <c r="T1078" s="25">
        <v>4210</v>
      </c>
      <c r="U1078" s="11">
        <v>42137</v>
      </c>
      <c r="V1078" s="25">
        <f>YEAR(Table1[[#This Row],[Order Date]])</f>
        <v>2015</v>
      </c>
      <c r="W1078" s="25">
        <f>MONTH(Table1[[#This Row],[Order Date]])</f>
        <v>5</v>
      </c>
      <c r="X1078" s="25">
        <f>DAY(Table1[[#This Row],[Order Date]])</f>
        <v>13</v>
      </c>
      <c r="Y1078" s="11">
        <v>42138</v>
      </c>
      <c r="Z1078" s="25">
        <f>DATEDIF(Table1[[#This Row],[Order Date]],Table1[[#This Row],[Ship Date]],"D")</f>
        <v>1</v>
      </c>
      <c r="AA1078" s="25">
        <v>-57.541000000000004</v>
      </c>
      <c r="AB1078" s="10">
        <v>12</v>
      </c>
      <c r="AC1078" s="12">
        <v>578.24</v>
      </c>
      <c r="AD1078" s="10" t="str">
        <f>IF(Table1[[#This Row],[Profit]]&gt;0,"Profit","loss")</f>
        <v>loss</v>
      </c>
      <c r="AE1078" s="10" t="str">
        <f>_xlfn.CONCAT(Table1[[#This Row],[Customer Name]]," ",Table1[[#This Row],[Product Name]]," ",Table1[[#This Row],[Country]])</f>
        <v>Kathryn Patrick Accessory6 United States</v>
      </c>
      <c r="AF1078" s="10" t="str">
        <f>LEFT(Table1[[#This Row],[Product Name]],4)</f>
        <v>Acce</v>
      </c>
    </row>
    <row r="1079" spans="1:32" ht="12.75" customHeight="1" x14ac:dyDescent="0.2">
      <c r="A1079" s="18">
        <v>18663</v>
      </c>
      <c r="B1079" s="25">
        <v>88644</v>
      </c>
      <c r="C1079" s="10" t="s">
        <v>56</v>
      </c>
      <c r="D1079" s="36">
        <v>0.06</v>
      </c>
      <c r="E1079" s="28">
        <v>13.9</v>
      </c>
      <c r="F1079" s="32">
        <v>7.59</v>
      </c>
      <c r="G1079" s="25">
        <v>585</v>
      </c>
      <c r="H1079" s="10" t="s">
        <v>693</v>
      </c>
      <c r="I1079" s="10" t="s">
        <v>49</v>
      </c>
      <c r="J1079" s="10" t="s">
        <v>28</v>
      </c>
      <c r="K1079" s="10" t="s">
        <v>29</v>
      </c>
      <c r="L1079" s="10" t="s">
        <v>174</v>
      </c>
      <c r="M1079" s="10" t="s">
        <v>51</v>
      </c>
      <c r="N1079" s="9" t="s">
        <v>694</v>
      </c>
      <c r="O1079" s="22">
        <v>0.56000000000000005</v>
      </c>
      <c r="P1079" s="10" t="s">
        <v>33</v>
      </c>
      <c r="Q1079" s="10" t="s">
        <v>53</v>
      </c>
      <c r="R1079" s="10" t="s">
        <v>197</v>
      </c>
      <c r="S1079" s="10" t="s">
        <v>695</v>
      </c>
      <c r="T1079" s="25">
        <v>3301</v>
      </c>
      <c r="U1079" s="11">
        <v>42137</v>
      </c>
      <c r="V1079" s="25">
        <f>YEAR(Table1[[#This Row],[Order Date]])</f>
        <v>2015</v>
      </c>
      <c r="W1079" s="25">
        <f>MONTH(Table1[[#This Row],[Order Date]])</f>
        <v>5</v>
      </c>
      <c r="X1079" s="25">
        <f>DAY(Table1[[#This Row],[Order Date]])</f>
        <v>13</v>
      </c>
      <c r="Y1079" s="11">
        <v>42138</v>
      </c>
      <c r="Z1079" s="25">
        <f>DATEDIF(Table1[[#This Row],[Order Date]],Table1[[#This Row],[Ship Date]],"D")</f>
        <v>1</v>
      </c>
      <c r="AA1079" s="25">
        <v>-67.59</v>
      </c>
      <c r="AB1079" s="10">
        <v>12</v>
      </c>
      <c r="AC1079" s="12">
        <v>170.45</v>
      </c>
      <c r="AD1079" s="10" t="str">
        <f>IF(Table1[[#This Row],[Profit]]&gt;0,"Profit","loss")</f>
        <v>loss</v>
      </c>
      <c r="AE1079" s="10" t="str">
        <f>_xlfn.CONCAT(Table1[[#This Row],[Customer Name]]," ",Table1[[#This Row],[Product Name]]," ",Table1[[#This Row],[Country]])</f>
        <v>William Larson Acme Hot Forged Carbon Steel Scissors with Nickel-Plated Handles, 3 7/8" Cut, 8"L United States</v>
      </c>
      <c r="AF1079" s="10" t="str">
        <f>LEFT(Table1[[#This Row],[Product Name]],4)</f>
        <v>Acme</v>
      </c>
    </row>
    <row r="1080" spans="1:32" ht="12.75" customHeight="1" x14ac:dyDescent="0.2">
      <c r="A1080" s="18">
        <v>21325</v>
      </c>
      <c r="B1080" s="25">
        <v>88645</v>
      </c>
      <c r="C1080" s="10" t="s">
        <v>106</v>
      </c>
      <c r="D1080" s="36">
        <v>0.06</v>
      </c>
      <c r="E1080" s="28">
        <v>4.4800000000000004</v>
      </c>
      <c r="F1080" s="32">
        <v>49</v>
      </c>
      <c r="G1080" s="25">
        <v>576</v>
      </c>
      <c r="H1080" s="10" t="s">
        <v>679</v>
      </c>
      <c r="I1080" s="10" t="s">
        <v>49</v>
      </c>
      <c r="J1080" s="10" t="s">
        <v>28</v>
      </c>
      <c r="K1080" s="10" t="s">
        <v>29</v>
      </c>
      <c r="L1080" s="10" t="s">
        <v>257</v>
      </c>
      <c r="M1080" s="10" t="s">
        <v>236</v>
      </c>
      <c r="N1080" s="9" t="s">
        <v>680</v>
      </c>
      <c r="O1080" s="22">
        <v>0.6</v>
      </c>
      <c r="P1080" s="10" t="s">
        <v>33</v>
      </c>
      <c r="Q1080" s="10" t="s">
        <v>34</v>
      </c>
      <c r="R1080" s="10" t="s">
        <v>45</v>
      </c>
      <c r="S1080" s="10" t="s">
        <v>681</v>
      </c>
      <c r="T1080" s="25">
        <v>91767</v>
      </c>
      <c r="U1080" s="11">
        <v>42017</v>
      </c>
      <c r="V1080" s="25">
        <f>YEAR(Table1[[#This Row],[Order Date]])</f>
        <v>2015</v>
      </c>
      <c r="W1080" s="25">
        <f>MONTH(Table1[[#This Row],[Order Date]])</f>
        <v>1</v>
      </c>
      <c r="X1080" s="25">
        <f>DAY(Table1[[#This Row],[Order Date]])</f>
        <v>13</v>
      </c>
      <c r="Y1080" s="11">
        <v>42021</v>
      </c>
      <c r="Z1080" s="25">
        <f>DATEDIF(Table1[[#This Row],[Order Date]],Table1[[#This Row],[Ship Date]],"D")</f>
        <v>4</v>
      </c>
      <c r="AA1080" s="25">
        <v>-566</v>
      </c>
      <c r="AB1080" s="10">
        <v>4</v>
      </c>
      <c r="AC1080" s="12">
        <v>32.6</v>
      </c>
      <c r="AD1080" s="10" t="str">
        <f>IF(Table1[[#This Row],[Profit]]&gt;0,"Profit","loss")</f>
        <v>loss</v>
      </c>
      <c r="AE1080" s="10" t="str">
        <f>_xlfn.CONCAT(Table1[[#This Row],[Customer Name]]," ",Table1[[#This Row],[Product Name]]," ",Table1[[#This Row],[Country]])</f>
        <v>Gordon Lyon Hoover Portapower™ Portable Vacuum United States</v>
      </c>
      <c r="AF1080" s="10" t="str">
        <f>LEFT(Table1[[#This Row],[Product Name]],4)</f>
        <v>Hoov</v>
      </c>
    </row>
    <row r="1081" spans="1:32" ht="12.75" customHeight="1" x14ac:dyDescent="0.2">
      <c r="A1081" s="18">
        <v>24180</v>
      </c>
      <c r="B1081" s="25">
        <v>88646</v>
      </c>
      <c r="C1081" s="10" t="s">
        <v>37</v>
      </c>
      <c r="D1081" s="36">
        <v>0.04</v>
      </c>
      <c r="E1081" s="28">
        <v>15.51</v>
      </c>
      <c r="F1081" s="32">
        <v>17.78</v>
      </c>
      <c r="G1081" s="25">
        <v>584</v>
      </c>
      <c r="H1081" s="10" t="s">
        <v>690</v>
      </c>
      <c r="I1081" s="10" t="s">
        <v>49</v>
      </c>
      <c r="J1081" s="10" t="s">
        <v>28</v>
      </c>
      <c r="K1081" s="10" t="s">
        <v>29</v>
      </c>
      <c r="L1081" s="10" t="s">
        <v>141</v>
      </c>
      <c r="M1081" s="10" t="s">
        <v>59</v>
      </c>
      <c r="N1081" s="9" t="s">
        <v>691</v>
      </c>
      <c r="O1081" s="22">
        <v>0.59</v>
      </c>
      <c r="P1081" s="10" t="s">
        <v>33</v>
      </c>
      <c r="Q1081" s="10" t="s">
        <v>53</v>
      </c>
      <c r="R1081" s="10" t="s">
        <v>193</v>
      </c>
      <c r="S1081" s="10" t="s">
        <v>692</v>
      </c>
      <c r="T1081" s="25">
        <v>1801</v>
      </c>
      <c r="U1081" s="11">
        <v>42025</v>
      </c>
      <c r="V1081" s="25">
        <f>YEAR(Table1[[#This Row],[Order Date]])</f>
        <v>2015</v>
      </c>
      <c r="W1081" s="25">
        <f>MONTH(Table1[[#This Row],[Order Date]])</f>
        <v>1</v>
      </c>
      <c r="X1081" s="25">
        <f>DAY(Table1[[#This Row],[Order Date]])</f>
        <v>21</v>
      </c>
      <c r="Y1081" s="11">
        <v>42027</v>
      </c>
      <c r="Z1081" s="25">
        <f>DATEDIF(Table1[[#This Row],[Order Date]],Table1[[#This Row],[Ship Date]],"D")</f>
        <v>2</v>
      </c>
      <c r="AA1081" s="25">
        <v>-266.22000000000003</v>
      </c>
      <c r="AB1081" s="10">
        <v>7</v>
      </c>
      <c r="AC1081" s="12">
        <v>116.93</v>
      </c>
      <c r="AD1081" s="10" t="str">
        <f>IF(Table1[[#This Row],[Profit]]&gt;0,"Profit","loss")</f>
        <v>loss</v>
      </c>
      <c r="AE1081" s="10" t="str">
        <f>_xlfn.CONCAT(Table1[[#This Row],[Customer Name]]," ",Table1[[#This Row],[Product Name]]," ",Table1[[#This Row],[Country]])</f>
        <v>Timothy Currie Tenex File Box, Personal Filing Tote with Lid, Black United States</v>
      </c>
      <c r="AF1081" s="10" t="str">
        <f>LEFT(Table1[[#This Row],[Product Name]],4)</f>
        <v>Tene</v>
      </c>
    </row>
    <row r="1082" spans="1:32" ht="12.75" customHeight="1" x14ac:dyDescent="0.2">
      <c r="A1082" s="18">
        <v>24525</v>
      </c>
      <c r="B1082" s="25">
        <v>88656</v>
      </c>
      <c r="C1082" s="10" t="s">
        <v>106</v>
      </c>
      <c r="D1082" s="36">
        <v>0</v>
      </c>
      <c r="E1082" s="28">
        <v>35.99</v>
      </c>
      <c r="F1082" s="32">
        <v>0.99</v>
      </c>
      <c r="G1082" s="25">
        <v>2551</v>
      </c>
      <c r="H1082" s="10" t="s">
        <v>2390</v>
      </c>
      <c r="I1082" s="10" t="s">
        <v>49</v>
      </c>
      <c r="J1082" s="10" t="s">
        <v>58</v>
      </c>
      <c r="K1082" s="10" t="s">
        <v>77</v>
      </c>
      <c r="L1082" s="10" t="s">
        <v>78</v>
      </c>
      <c r="M1082" s="10" t="s">
        <v>51</v>
      </c>
      <c r="N1082" s="9" t="s">
        <v>2385</v>
      </c>
      <c r="O1082" s="22">
        <v>0.35</v>
      </c>
      <c r="P1082" s="10" t="s">
        <v>33</v>
      </c>
      <c r="Q1082" s="10" t="s">
        <v>53</v>
      </c>
      <c r="R1082" s="10" t="s">
        <v>234</v>
      </c>
      <c r="S1082" s="10" t="s">
        <v>2391</v>
      </c>
      <c r="T1082" s="25">
        <v>17403</v>
      </c>
      <c r="U1082" s="11">
        <v>42098</v>
      </c>
      <c r="V1082" s="25">
        <f>YEAR(Table1[[#This Row],[Order Date]])</f>
        <v>2015</v>
      </c>
      <c r="W1082" s="25">
        <f>MONTH(Table1[[#This Row],[Order Date]])</f>
        <v>4</v>
      </c>
      <c r="X1082" s="25">
        <f>DAY(Table1[[#This Row],[Order Date]])</f>
        <v>4</v>
      </c>
      <c r="Y1082" s="11">
        <v>42105</v>
      </c>
      <c r="Z1082" s="25">
        <f>DATEDIF(Table1[[#This Row],[Order Date]],Table1[[#This Row],[Ship Date]],"D")</f>
        <v>7</v>
      </c>
      <c r="AA1082" s="25">
        <v>265.96049999999997</v>
      </c>
      <c r="AB1082" s="10">
        <v>12</v>
      </c>
      <c r="AC1082" s="12">
        <v>385.45</v>
      </c>
      <c r="AD1082" s="10" t="str">
        <f>IF(Table1[[#This Row],[Profit]]&gt;0,"Profit","loss")</f>
        <v>Profit</v>
      </c>
      <c r="AE1082" s="10" t="str">
        <f>_xlfn.CONCAT(Table1[[#This Row],[Customer Name]]," ",Table1[[#This Row],[Product Name]]," ",Table1[[#This Row],[Country]])</f>
        <v>Joan Bowers Accessory31 United States</v>
      </c>
      <c r="AF1082" s="10" t="str">
        <f>LEFT(Table1[[#This Row],[Product Name]],4)</f>
        <v>Acce</v>
      </c>
    </row>
    <row r="1083" spans="1:32" ht="12.75" customHeight="1" x14ac:dyDescent="0.2">
      <c r="A1083" s="18">
        <v>23777</v>
      </c>
      <c r="B1083" s="25">
        <v>88657</v>
      </c>
      <c r="C1083" s="10" t="s">
        <v>106</v>
      </c>
      <c r="D1083" s="36">
        <v>0.05</v>
      </c>
      <c r="E1083" s="28">
        <v>30.98</v>
      </c>
      <c r="F1083" s="32">
        <v>9.18</v>
      </c>
      <c r="G1083" s="25">
        <v>2549</v>
      </c>
      <c r="H1083" s="10" t="s">
        <v>2388</v>
      </c>
      <c r="I1083" s="10" t="s">
        <v>27</v>
      </c>
      <c r="J1083" s="10" t="s">
        <v>58</v>
      </c>
      <c r="K1083" s="10" t="s">
        <v>29</v>
      </c>
      <c r="L1083" s="10" t="s">
        <v>93</v>
      </c>
      <c r="M1083" s="10" t="s">
        <v>59</v>
      </c>
      <c r="N1083" s="9" t="s">
        <v>2357</v>
      </c>
      <c r="O1083" s="22">
        <v>0.4</v>
      </c>
      <c r="P1083" s="10" t="s">
        <v>33</v>
      </c>
      <c r="Q1083" s="10" t="s">
        <v>53</v>
      </c>
      <c r="R1083" s="10" t="s">
        <v>154</v>
      </c>
      <c r="S1083" s="10" t="s">
        <v>2389</v>
      </c>
      <c r="T1083" s="25">
        <v>43213</v>
      </c>
      <c r="U1083" s="11">
        <v>42115</v>
      </c>
      <c r="V1083" s="25">
        <f>YEAR(Table1[[#This Row],[Order Date]])</f>
        <v>2015</v>
      </c>
      <c r="W1083" s="25">
        <f>MONTH(Table1[[#This Row],[Order Date]])</f>
        <v>4</v>
      </c>
      <c r="X1083" s="25">
        <f>DAY(Table1[[#This Row],[Order Date]])</f>
        <v>21</v>
      </c>
      <c r="Y1083" s="11">
        <v>42115</v>
      </c>
      <c r="Z1083" s="25">
        <f>DATEDIF(Table1[[#This Row],[Order Date]],Table1[[#This Row],[Ship Date]],"D")</f>
        <v>0</v>
      </c>
      <c r="AA1083" s="25">
        <v>61.47</v>
      </c>
      <c r="AB1083" s="10">
        <v>3</v>
      </c>
      <c r="AC1083" s="12">
        <v>95.57</v>
      </c>
      <c r="AD1083" s="10" t="str">
        <f>IF(Table1[[#This Row],[Profit]]&gt;0,"Profit","loss")</f>
        <v>Profit</v>
      </c>
      <c r="AE1083" s="10" t="str">
        <f>_xlfn.CONCAT(Table1[[#This Row],[Customer Name]]," ",Table1[[#This Row],[Product Name]]," ",Table1[[#This Row],[Country]])</f>
        <v>Martha Bowers Xerox 1951 United States</v>
      </c>
      <c r="AF1083" s="10" t="str">
        <f>LEFT(Table1[[#This Row],[Product Name]],4)</f>
        <v>Xero</v>
      </c>
    </row>
    <row r="1084" spans="1:32" ht="12.75" customHeight="1" x14ac:dyDescent="0.2">
      <c r="A1084" s="18">
        <v>23778</v>
      </c>
      <c r="B1084" s="25">
        <v>88657</v>
      </c>
      <c r="C1084" s="10" t="s">
        <v>106</v>
      </c>
      <c r="D1084" s="36">
        <v>0.05</v>
      </c>
      <c r="E1084" s="28">
        <v>22.99</v>
      </c>
      <c r="F1084" s="32">
        <v>8.99</v>
      </c>
      <c r="G1084" s="25">
        <v>2549</v>
      </c>
      <c r="H1084" s="10" t="s">
        <v>2388</v>
      </c>
      <c r="I1084" s="10" t="s">
        <v>49</v>
      </c>
      <c r="J1084" s="10" t="s">
        <v>58</v>
      </c>
      <c r="K1084" s="10" t="s">
        <v>29</v>
      </c>
      <c r="L1084" s="10" t="s">
        <v>30</v>
      </c>
      <c r="M1084" s="10" t="s">
        <v>51</v>
      </c>
      <c r="N1084" s="9" t="s">
        <v>2386</v>
      </c>
      <c r="O1084" s="22">
        <v>0.56999999999999995</v>
      </c>
      <c r="P1084" s="10" t="s">
        <v>33</v>
      </c>
      <c r="Q1084" s="10" t="s">
        <v>53</v>
      </c>
      <c r="R1084" s="10" t="s">
        <v>154</v>
      </c>
      <c r="S1084" s="10" t="s">
        <v>2389</v>
      </c>
      <c r="T1084" s="25">
        <v>43213</v>
      </c>
      <c r="U1084" s="11">
        <v>42115</v>
      </c>
      <c r="V1084" s="25">
        <f>YEAR(Table1[[#This Row],[Order Date]])</f>
        <v>2015</v>
      </c>
      <c r="W1084" s="25">
        <f>MONTH(Table1[[#This Row],[Order Date]])</f>
        <v>4</v>
      </c>
      <c r="X1084" s="25">
        <f>DAY(Table1[[#This Row],[Order Date]])</f>
        <v>21</v>
      </c>
      <c r="Y1084" s="11">
        <v>42122</v>
      </c>
      <c r="Z1084" s="25">
        <f>DATEDIF(Table1[[#This Row],[Order Date]],Table1[[#This Row],[Ship Date]],"D")</f>
        <v>7</v>
      </c>
      <c r="AA1084" s="25">
        <v>18.27</v>
      </c>
      <c r="AB1084" s="10">
        <v>9</v>
      </c>
      <c r="AC1084" s="12">
        <v>214.48</v>
      </c>
      <c r="AD1084" s="10" t="str">
        <f>IF(Table1[[#This Row],[Profit]]&gt;0,"Profit","loss")</f>
        <v>Profit</v>
      </c>
      <c r="AE1084" s="10" t="str">
        <f>_xlfn.CONCAT(Table1[[#This Row],[Customer Name]]," ",Table1[[#This Row],[Product Name]]," ",Table1[[#This Row],[Country]])</f>
        <v>Martha Bowers Boston KS Multi-Size Manual Pencil Sharpener United States</v>
      </c>
      <c r="AF1084" s="10" t="str">
        <f>LEFT(Table1[[#This Row],[Product Name]],4)</f>
        <v>Bost</v>
      </c>
    </row>
    <row r="1085" spans="1:32" ht="12.75" customHeight="1" x14ac:dyDescent="0.2">
      <c r="A1085" s="18">
        <v>23780</v>
      </c>
      <c r="B1085" s="25">
        <v>88657</v>
      </c>
      <c r="C1085" s="10" t="s">
        <v>106</v>
      </c>
      <c r="D1085" s="36">
        <v>0.04</v>
      </c>
      <c r="E1085" s="28">
        <v>212.6</v>
      </c>
      <c r="F1085" s="32">
        <v>110.2</v>
      </c>
      <c r="G1085" s="25">
        <v>2549</v>
      </c>
      <c r="H1085" s="10" t="s">
        <v>2388</v>
      </c>
      <c r="I1085" s="10" t="s">
        <v>39</v>
      </c>
      <c r="J1085" s="10" t="s">
        <v>58</v>
      </c>
      <c r="K1085" s="10" t="s">
        <v>41</v>
      </c>
      <c r="L1085" s="10" t="s">
        <v>152</v>
      </c>
      <c r="M1085" s="10" t="s">
        <v>121</v>
      </c>
      <c r="N1085" s="9" t="s">
        <v>1348</v>
      </c>
      <c r="O1085" s="22">
        <v>0.73</v>
      </c>
      <c r="P1085" s="10" t="s">
        <v>33</v>
      </c>
      <c r="Q1085" s="10" t="s">
        <v>53</v>
      </c>
      <c r="R1085" s="10" t="s">
        <v>154</v>
      </c>
      <c r="S1085" s="10" t="s">
        <v>2389</v>
      </c>
      <c r="T1085" s="25">
        <v>43213</v>
      </c>
      <c r="U1085" s="11">
        <v>42115</v>
      </c>
      <c r="V1085" s="25">
        <f>YEAR(Table1[[#This Row],[Order Date]])</f>
        <v>2015</v>
      </c>
      <c r="W1085" s="25">
        <f>MONTH(Table1[[#This Row],[Order Date]])</f>
        <v>4</v>
      </c>
      <c r="X1085" s="25">
        <f>DAY(Table1[[#This Row],[Order Date]])</f>
        <v>21</v>
      </c>
      <c r="Y1085" s="11">
        <v>42119</v>
      </c>
      <c r="Z1085" s="25">
        <f>DATEDIF(Table1[[#This Row],[Order Date]],Table1[[#This Row],[Ship Date]],"D")</f>
        <v>4</v>
      </c>
      <c r="AA1085" s="25">
        <v>-513.79042000000004</v>
      </c>
      <c r="AB1085" s="10">
        <v>8</v>
      </c>
      <c r="AC1085" s="12">
        <v>1790.1</v>
      </c>
      <c r="AD1085" s="10" t="str">
        <f>IF(Table1[[#This Row],[Profit]]&gt;0,"Profit","loss")</f>
        <v>loss</v>
      </c>
      <c r="AE1085" s="10" t="str">
        <f>_xlfn.CONCAT(Table1[[#This Row],[Customer Name]]," ",Table1[[#This Row],[Product Name]]," ",Table1[[#This Row],[Country]])</f>
        <v>Martha Bowers Bush Advantage Collection® Round Conference Table United States</v>
      </c>
      <c r="AF1085" s="10" t="str">
        <f>LEFT(Table1[[#This Row],[Product Name]],4)</f>
        <v>Bush</v>
      </c>
    </row>
    <row r="1086" spans="1:32" ht="12.75" customHeight="1" x14ac:dyDescent="0.2">
      <c r="A1086" s="18">
        <v>22204</v>
      </c>
      <c r="B1086" s="25">
        <v>88658</v>
      </c>
      <c r="C1086" s="10" t="s">
        <v>37</v>
      </c>
      <c r="D1086" s="36">
        <v>0.09</v>
      </c>
      <c r="E1086" s="28">
        <v>5.98</v>
      </c>
      <c r="F1086" s="32">
        <v>1.67</v>
      </c>
      <c r="G1086" s="25">
        <v>2549</v>
      </c>
      <c r="H1086" s="10" t="s">
        <v>2388</v>
      </c>
      <c r="I1086" s="10" t="s">
        <v>49</v>
      </c>
      <c r="J1086" s="10" t="s">
        <v>58</v>
      </c>
      <c r="K1086" s="10" t="s">
        <v>29</v>
      </c>
      <c r="L1086" s="10" t="s">
        <v>30</v>
      </c>
      <c r="M1086" s="10" t="s">
        <v>31</v>
      </c>
      <c r="N1086" s="9" t="s">
        <v>2387</v>
      </c>
      <c r="O1086" s="22">
        <v>0.51</v>
      </c>
      <c r="P1086" s="10" t="s">
        <v>33</v>
      </c>
      <c r="Q1086" s="10" t="s">
        <v>53</v>
      </c>
      <c r="R1086" s="10" t="s">
        <v>154</v>
      </c>
      <c r="S1086" s="10" t="s">
        <v>2389</v>
      </c>
      <c r="T1086" s="25">
        <v>43213</v>
      </c>
      <c r="U1086" s="11">
        <v>42159</v>
      </c>
      <c r="V1086" s="25">
        <f>YEAR(Table1[[#This Row],[Order Date]])</f>
        <v>2015</v>
      </c>
      <c r="W1086" s="25">
        <f>MONTH(Table1[[#This Row],[Order Date]])</f>
        <v>6</v>
      </c>
      <c r="X1086" s="25">
        <f>DAY(Table1[[#This Row],[Order Date]])</f>
        <v>4</v>
      </c>
      <c r="Y1086" s="11">
        <v>42162</v>
      </c>
      <c r="Z1086" s="25">
        <f>DATEDIF(Table1[[#This Row],[Order Date]],Table1[[#This Row],[Ship Date]],"D")</f>
        <v>3</v>
      </c>
      <c r="AA1086" s="25">
        <v>35.805</v>
      </c>
      <c r="AB1086" s="10">
        <v>20</v>
      </c>
      <c r="AC1086" s="12">
        <v>110.68</v>
      </c>
      <c r="AD1086" s="10" t="str">
        <f>IF(Table1[[#This Row],[Profit]]&gt;0,"Profit","loss")</f>
        <v>Profit</v>
      </c>
      <c r="AE1086" s="10" t="str">
        <f>_xlfn.CONCAT(Table1[[#This Row],[Customer Name]]," ",Table1[[#This Row],[Product Name]]," ",Table1[[#This Row],[Country]])</f>
        <v>Martha Bowers Dixon Ticonderoga® Erasable Colored Pencil Set, 12-Color United States</v>
      </c>
      <c r="AF1086" s="10" t="str">
        <f>LEFT(Table1[[#This Row],[Product Name]],4)</f>
        <v>Dixo</v>
      </c>
    </row>
    <row r="1087" spans="1:32" ht="12.75" customHeight="1" x14ac:dyDescent="0.2">
      <c r="A1087" s="18">
        <v>22875</v>
      </c>
      <c r="B1087" s="25">
        <v>88666</v>
      </c>
      <c r="C1087" s="10" t="s">
        <v>47</v>
      </c>
      <c r="D1087" s="36">
        <v>0.08</v>
      </c>
      <c r="E1087" s="28">
        <v>7.77</v>
      </c>
      <c r="F1087" s="32">
        <v>9.23</v>
      </c>
      <c r="G1087" s="25">
        <v>772</v>
      </c>
      <c r="H1087" s="10" t="s">
        <v>908</v>
      </c>
      <c r="I1087" s="10" t="s">
        <v>49</v>
      </c>
      <c r="J1087" s="10" t="s">
        <v>58</v>
      </c>
      <c r="K1087" s="10" t="s">
        <v>29</v>
      </c>
      <c r="L1087" s="10" t="s">
        <v>257</v>
      </c>
      <c r="M1087" s="10" t="s">
        <v>59</v>
      </c>
      <c r="N1087" s="9" t="s">
        <v>442</v>
      </c>
      <c r="O1087" s="22">
        <v>0.57999999999999996</v>
      </c>
      <c r="P1087" s="10" t="s">
        <v>33</v>
      </c>
      <c r="Q1087" s="10" t="s">
        <v>53</v>
      </c>
      <c r="R1087" s="10" t="s">
        <v>234</v>
      </c>
      <c r="S1087" s="10" t="s">
        <v>909</v>
      </c>
      <c r="T1087" s="25">
        <v>18103</v>
      </c>
      <c r="U1087" s="11">
        <v>42018</v>
      </c>
      <c r="V1087" s="25">
        <f>YEAR(Table1[[#This Row],[Order Date]])</f>
        <v>2015</v>
      </c>
      <c r="W1087" s="25">
        <f>MONTH(Table1[[#This Row],[Order Date]])</f>
        <v>1</v>
      </c>
      <c r="X1087" s="25">
        <f>DAY(Table1[[#This Row],[Order Date]])</f>
        <v>14</v>
      </c>
      <c r="Y1087" s="11">
        <v>42020</v>
      </c>
      <c r="Z1087" s="25">
        <f>DATEDIF(Table1[[#This Row],[Order Date]],Table1[[#This Row],[Ship Date]],"D")</f>
        <v>2</v>
      </c>
      <c r="AA1087" s="25">
        <v>-209.25</v>
      </c>
      <c r="AB1087" s="10">
        <v>7</v>
      </c>
      <c r="AC1087" s="12">
        <v>56.44</v>
      </c>
      <c r="AD1087" s="10" t="str">
        <f>IF(Table1[[#This Row],[Profit]]&gt;0,"Profit","loss")</f>
        <v>loss</v>
      </c>
      <c r="AE1087" s="10" t="str">
        <f>_xlfn.CONCAT(Table1[[#This Row],[Customer Name]]," ",Table1[[#This Row],[Product Name]]," ",Table1[[#This Row],[Country]])</f>
        <v>Jean Webster Hoover Commercial Soft Guard Upright Vacuum And Disposable Filtration Bags United States</v>
      </c>
      <c r="AF1087" s="10" t="str">
        <f>LEFT(Table1[[#This Row],[Product Name]],4)</f>
        <v>Hoov</v>
      </c>
    </row>
    <row r="1088" spans="1:32" ht="12.75" customHeight="1" x14ac:dyDescent="0.2">
      <c r="A1088" s="18">
        <v>22877</v>
      </c>
      <c r="B1088" s="25">
        <v>88666</v>
      </c>
      <c r="C1088" s="10" t="s">
        <v>47</v>
      </c>
      <c r="D1088" s="36">
        <v>0.1</v>
      </c>
      <c r="E1088" s="28">
        <v>18.97</v>
      </c>
      <c r="F1088" s="32">
        <v>9.5399999999999991</v>
      </c>
      <c r="G1088" s="25">
        <v>772</v>
      </c>
      <c r="H1088" s="10" t="s">
        <v>908</v>
      </c>
      <c r="I1088" s="10" t="s">
        <v>27</v>
      </c>
      <c r="J1088" s="10" t="s">
        <v>58</v>
      </c>
      <c r="K1088" s="10" t="s">
        <v>29</v>
      </c>
      <c r="L1088" s="10" t="s">
        <v>93</v>
      </c>
      <c r="M1088" s="10" t="s">
        <v>59</v>
      </c>
      <c r="N1088" s="9" t="s">
        <v>223</v>
      </c>
      <c r="O1088" s="22">
        <v>0.37</v>
      </c>
      <c r="P1088" s="10" t="s">
        <v>33</v>
      </c>
      <c r="Q1088" s="10" t="s">
        <v>53</v>
      </c>
      <c r="R1088" s="10" t="s">
        <v>234</v>
      </c>
      <c r="S1088" s="10" t="s">
        <v>909</v>
      </c>
      <c r="T1088" s="25">
        <v>18103</v>
      </c>
      <c r="U1088" s="11">
        <v>42018</v>
      </c>
      <c r="V1088" s="25">
        <f>YEAR(Table1[[#This Row],[Order Date]])</f>
        <v>2015</v>
      </c>
      <c r="W1088" s="25">
        <f>MONTH(Table1[[#This Row],[Order Date]])</f>
        <v>1</v>
      </c>
      <c r="X1088" s="25">
        <f>DAY(Table1[[#This Row],[Order Date]])</f>
        <v>14</v>
      </c>
      <c r="Y1088" s="11">
        <v>42020</v>
      </c>
      <c r="Z1088" s="25">
        <f>DATEDIF(Table1[[#This Row],[Order Date]],Table1[[#This Row],[Ship Date]],"D")</f>
        <v>2</v>
      </c>
      <c r="AA1088" s="25">
        <v>-9.1635999999999989</v>
      </c>
      <c r="AB1088" s="10">
        <v>3</v>
      </c>
      <c r="AC1088" s="12">
        <v>56.73</v>
      </c>
      <c r="AD1088" s="10" t="str">
        <f>IF(Table1[[#This Row],[Profit]]&gt;0,"Profit","loss")</f>
        <v>loss</v>
      </c>
      <c r="AE1088" s="10" t="str">
        <f>_xlfn.CONCAT(Table1[[#This Row],[Customer Name]]," ",Table1[[#This Row],[Product Name]]," ",Table1[[#This Row],[Country]])</f>
        <v>Jean Webster Xerox 1939 United States</v>
      </c>
      <c r="AF1088" s="10" t="str">
        <f>LEFT(Table1[[#This Row],[Product Name]],4)</f>
        <v>Xero</v>
      </c>
    </row>
    <row r="1089" spans="1:32" ht="12.75" customHeight="1" x14ac:dyDescent="0.2">
      <c r="A1089" s="18">
        <v>18659</v>
      </c>
      <c r="B1089" s="25">
        <v>88667</v>
      </c>
      <c r="C1089" s="10" t="s">
        <v>47</v>
      </c>
      <c r="D1089" s="36">
        <v>0.08</v>
      </c>
      <c r="E1089" s="28">
        <v>30.73</v>
      </c>
      <c r="F1089" s="32">
        <v>4</v>
      </c>
      <c r="G1089" s="25">
        <v>770</v>
      </c>
      <c r="H1089" s="10" t="s">
        <v>903</v>
      </c>
      <c r="I1089" s="10" t="s">
        <v>49</v>
      </c>
      <c r="J1089" s="10" t="s">
        <v>58</v>
      </c>
      <c r="K1089" s="10" t="s">
        <v>77</v>
      </c>
      <c r="L1089" s="10" t="s">
        <v>180</v>
      </c>
      <c r="M1089" s="10" t="s">
        <v>59</v>
      </c>
      <c r="N1089" s="9" t="s">
        <v>288</v>
      </c>
      <c r="O1089" s="22">
        <v>0.75</v>
      </c>
      <c r="P1089" s="10" t="s">
        <v>33</v>
      </c>
      <c r="Q1089" s="10" t="s">
        <v>34</v>
      </c>
      <c r="R1089" s="10" t="s">
        <v>102</v>
      </c>
      <c r="S1089" s="10" t="s">
        <v>893</v>
      </c>
      <c r="T1089" s="25">
        <v>97062</v>
      </c>
      <c r="U1089" s="11">
        <v>42082</v>
      </c>
      <c r="V1089" s="25">
        <f>YEAR(Table1[[#This Row],[Order Date]])</f>
        <v>2015</v>
      </c>
      <c r="W1089" s="25">
        <f>MONTH(Table1[[#This Row],[Order Date]])</f>
        <v>3</v>
      </c>
      <c r="X1089" s="25">
        <f>DAY(Table1[[#This Row],[Order Date]])</f>
        <v>19</v>
      </c>
      <c r="Y1089" s="11">
        <v>42082</v>
      </c>
      <c r="Z1089" s="25">
        <f>DATEDIF(Table1[[#This Row],[Order Date]],Table1[[#This Row],[Ship Date]],"D")</f>
        <v>0</v>
      </c>
      <c r="AA1089" s="25">
        <v>-45.07</v>
      </c>
      <c r="AB1089" s="10">
        <v>14</v>
      </c>
      <c r="AC1089" s="12">
        <v>429.33</v>
      </c>
      <c r="AD1089" s="10" t="str">
        <f>IF(Table1[[#This Row],[Profit]]&gt;0,"Profit","loss")</f>
        <v>loss</v>
      </c>
      <c r="AE1089" s="10" t="str">
        <f>_xlfn.CONCAT(Table1[[#This Row],[Customer Name]]," ",Table1[[#This Row],[Product Name]]," ",Table1[[#This Row],[Country]])</f>
        <v>Geraldine Puckett Fellowes 17-key keypad for PS/2 interface United States</v>
      </c>
      <c r="AF1089" s="10" t="str">
        <f>LEFT(Table1[[#This Row],[Product Name]],4)</f>
        <v>Fell</v>
      </c>
    </row>
    <row r="1090" spans="1:32" ht="12.75" customHeight="1" x14ac:dyDescent="0.2">
      <c r="A1090" s="18">
        <v>18660</v>
      </c>
      <c r="B1090" s="25">
        <v>88667</v>
      </c>
      <c r="C1090" s="10" t="s">
        <v>47</v>
      </c>
      <c r="D1090" s="36">
        <v>0.05</v>
      </c>
      <c r="E1090" s="28">
        <v>14.56</v>
      </c>
      <c r="F1090" s="32">
        <v>3.5</v>
      </c>
      <c r="G1090" s="25">
        <v>771</v>
      </c>
      <c r="H1090" s="10" t="s">
        <v>904</v>
      </c>
      <c r="I1090" s="10" t="s">
        <v>49</v>
      </c>
      <c r="J1090" s="10" t="s">
        <v>58</v>
      </c>
      <c r="K1090" s="10" t="s">
        <v>29</v>
      </c>
      <c r="L1090" s="10" t="s">
        <v>257</v>
      </c>
      <c r="M1090" s="10" t="s">
        <v>59</v>
      </c>
      <c r="N1090" s="9" t="s">
        <v>905</v>
      </c>
      <c r="O1090" s="22">
        <v>0.57999999999999996</v>
      </c>
      <c r="P1090" s="10" t="s">
        <v>33</v>
      </c>
      <c r="Q1090" s="10" t="s">
        <v>34</v>
      </c>
      <c r="R1090" s="10" t="s">
        <v>102</v>
      </c>
      <c r="S1090" s="10" t="s">
        <v>906</v>
      </c>
      <c r="T1090" s="25">
        <v>97068</v>
      </c>
      <c r="U1090" s="11">
        <v>42082</v>
      </c>
      <c r="V1090" s="25">
        <f>YEAR(Table1[[#This Row],[Order Date]])</f>
        <v>2015</v>
      </c>
      <c r="W1090" s="25">
        <f>MONTH(Table1[[#This Row],[Order Date]])</f>
        <v>3</v>
      </c>
      <c r="X1090" s="25">
        <f>DAY(Table1[[#This Row],[Order Date]])</f>
        <v>19</v>
      </c>
      <c r="Y1090" s="11">
        <v>42084</v>
      </c>
      <c r="Z1090" s="25">
        <f>DATEDIF(Table1[[#This Row],[Order Date]],Table1[[#This Row],[Ship Date]],"D")</f>
        <v>2</v>
      </c>
      <c r="AA1090" s="25">
        <v>-8.5299999999999994</v>
      </c>
      <c r="AB1090" s="10">
        <v>3</v>
      </c>
      <c r="AC1090" s="12">
        <v>44.66</v>
      </c>
      <c r="AD1090" s="10" t="str">
        <f>IF(Table1[[#This Row],[Profit]]&gt;0,"Profit","loss")</f>
        <v>loss</v>
      </c>
      <c r="AE1090" s="10" t="str">
        <f>_xlfn.CONCAT(Table1[[#This Row],[Customer Name]]," ",Table1[[#This Row],[Product Name]]," ",Table1[[#This Row],[Country]])</f>
        <v>Deborah Paul Acco 6 Outlet Guardian Premium Surge Suppressor United States</v>
      </c>
      <c r="AF1090" s="10" t="str">
        <f>LEFT(Table1[[#This Row],[Product Name]],4)</f>
        <v>Acco</v>
      </c>
    </row>
    <row r="1091" spans="1:32" ht="12.75" customHeight="1" x14ac:dyDescent="0.2">
      <c r="A1091" s="18">
        <v>18661</v>
      </c>
      <c r="B1091" s="25">
        <v>88667</v>
      </c>
      <c r="C1091" s="10" t="s">
        <v>47</v>
      </c>
      <c r="D1091" s="36">
        <v>0</v>
      </c>
      <c r="E1091" s="28">
        <v>299.99</v>
      </c>
      <c r="F1091" s="32">
        <v>11.64</v>
      </c>
      <c r="G1091" s="25">
        <v>771</v>
      </c>
      <c r="H1091" s="10" t="s">
        <v>904</v>
      </c>
      <c r="I1091" s="10" t="s">
        <v>49</v>
      </c>
      <c r="J1091" s="10" t="s">
        <v>58</v>
      </c>
      <c r="K1091" s="10" t="s">
        <v>77</v>
      </c>
      <c r="L1091" s="10" t="s">
        <v>587</v>
      </c>
      <c r="M1091" s="10" t="s">
        <v>236</v>
      </c>
      <c r="N1091" s="9" t="s">
        <v>907</v>
      </c>
      <c r="O1091" s="22">
        <v>0.5</v>
      </c>
      <c r="P1091" s="10" t="s">
        <v>33</v>
      </c>
      <c r="Q1091" s="10" t="s">
        <v>34</v>
      </c>
      <c r="R1091" s="10" t="s">
        <v>102</v>
      </c>
      <c r="S1091" s="10" t="s">
        <v>906</v>
      </c>
      <c r="T1091" s="25">
        <v>97068</v>
      </c>
      <c r="U1091" s="11">
        <v>42082</v>
      </c>
      <c r="V1091" s="25">
        <f>YEAR(Table1[[#This Row],[Order Date]])</f>
        <v>2015</v>
      </c>
      <c r="W1091" s="25">
        <f>MONTH(Table1[[#This Row],[Order Date]])</f>
        <v>3</v>
      </c>
      <c r="X1091" s="25">
        <f>DAY(Table1[[#This Row],[Order Date]])</f>
        <v>19</v>
      </c>
      <c r="Y1091" s="11">
        <v>42084</v>
      </c>
      <c r="Z1091" s="25">
        <f>DATEDIF(Table1[[#This Row],[Order Date]],Table1[[#This Row],[Ship Date]],"D")</f>
        <v>2</v>
      </c>
      <c r="AA1091" s="25">
        <v>285.95</v>
      </c>
      <c r="AB1091" s="10">
        <v>5</v>
      </c>
      <c r="AC1091" s="12">
        <v>1619.95</v>
      </c>
      <c r="AD1091" s="10" t="str">
        <f>IF(Table1[[#This Row],[Profit]]&gt;0,"Profit","loss")</f>
        <v>Profit</v>
      </c>
      <c r="AE1091" s="10" t="str">
        <f>_xlfn.CONCAT(Table1[[#This Row],[Customer Name]]," ",Table1[[#This Row],[Product Name]]," ",Table1[[#This Row],[Country]])</f>
        <v>Deborah Paul Brother DCP1000 Digital 3 in 1 Multifunction Machine United States</v>
      </c>
      <c r="AF1091" s="10" t="str">
        <f>LEFT(Table1[[#This Row],[Product Name]],4)</f>
        <v>Brot</v>
      </c>
    </row>
    <row r="1092" spans="1:32" ht="12.75" customHeight="1" x14ac:dyDescent="0.2">
      <c r="A1092" s="18">
        <v>20967</v>
      </c>
      <c r="B1092" s="25">
        <v>88668</v>
      </c>
      <c r="C1092" s="10" t="s">
        <v>106</v>
      </c>
      <c r="D1092" s="36">
        <v>0.02</v>
      </c>
      <c r="E1092" s="28">
        <v>4.0599999999999996</v>
      </c>
      <c r="F1092" s="32">
        <v>6.89</v>
      </c>
      <c r="G1092" s="25">
        <v>772</v>
      </c>
      <c r="H1092" s="10" t="s">
        <v>908</v>
      </c>
      <c r="I1092" s="10" t="s">
        <v>27</v>
      </c>
      <c r="J1092" s="10" t="s">
        <v>58</v>
      </c>
      <c r="K1092" s="10" t="s">
        <v>29</v>
      </c>
      <c r="L1092" s="10" t="s">
        <v>257</v>
      </c>
      <c r="M1092" s="10" t="s">
        <v>59</v>
      </c>
      <c r="N1092" s="9" t="s">
        <v>910</v>
      </c>
      <c r="O1092" s="22">
        <v>0.6</v>
      </c>
      <c r="P1092" s="10" t="s">
        <v>33</v>
      </c>
      <c r="Q1092" s="10" t="s">
        <v>53</v>
      </c>
      <c r="R1092" s="10" t="s">
        <v>234</v>
      </c>
      <c r="S1092" s="10" t="s">
        <v>909</v>
      </c>
      <c r="T1092" s="25">
        <v>18103</v>
      </c>
      <c r="U1092" s="11">
        <v>42141</v>
      </c>
      <c r="V1092" s="25">
        <f>YEAR(Table1[[#This Row],[Order Date]])</f>
        <v>2015</v>
      </c>
      <c r="W1092" s="25">
        <f>MONTH(Table1[[#This Row],[Order Date]])</f>
        <v>5</v>
      </c>
      <c r="X1092" s="25">
        <f>DAY(Table1[[#This Row],[Order Date]])</f>
        <v>17</v>
      </c>
      <c r="Y1092" s="11">
        <v>42145</v>
      </c>
      <c r="Z1092" s="25">
        <f>DATEDIF(Table1[[#This Row],[Order Date]],Table1[[#This Row],[Ship Date]],"D")</f>
        <v>4</v>
      </c>
      <c r="AA1092" s="25">
        <v>12.706000000000017</v>
      </c>
      <c r="AB1092" s="10">
        <v>12</v>
      </c>
      <c r="AC1092" s="12">
        <v>64.41</v>
      </c>
      <c r="AD1092" s="10" t="str">
        <f>IF(Table1[[#This Row],[Profit]]&gt;0,"Profit","loss")</f>
        <v>Profit</v>
      </c>
      <c r="AE1092" s="10" t="str">
        <f>_xlfn.CONCAT(Table1[[#This Row],[Customer Name]]," ",Table1[[#This Row],[Product Name]]," ",Table1[[#This Row],[Country]])</f>
        <v>Jean Webster Eureka Disposable Bags for Sanitaire® Vibra Groomer I® Upright Vac United States</v>
      </c>
      <c r="AF1092" s="10" t="str">
        <f>LEFT(Table1[[#This Row],[Product Name]],4)</f>
        <v>Eure</v>
      </c>
    </row>
    <row r="1093" spans="1:32" ht="12.75" customHeight="1" x14ac:dyDescent="0.2">
      <c r="A1093" s="18">
        <v>20968</v>
      </c>
      <c r="B1093" s="25">
        <v>88668</v>
      </c>
      <c r="C1093" s="10" t="s">
        <v>106</v>
      </c>
      <c r="D1093" s="36">
        <v>7.0000000000000007E-2</v>
      </c>
      <c r="E1093" s="28">
        <v>9.49</v>
      </c>
      <c r="F1093" s="32">
        <v>5.76</v>
      </c>
      <c r="G1093" s="25">
        <v>772</v>
      </c>
      <c r="H1093" s="10" t="s">
        <v>908</v>
      </c>
      <c r="I1093" s="10" t="s">
        <v>49</v>
      </c>
      <c r="J1093" s="10" t="s">
        <v>58</v>
      </c>
      <c r="K1093" s="10" t="s">
        <v>77</v>
      </c>
      <c r="L1093" s="10" t="s">
        <v>85</v>
      </c>
      <c r="M1093" s="10" t="s">
        <v>86</v>
      </c>
      <c r="N1093" s="9" t="s">
        <v>911</v>
      </c>
      <c r="O1093" s="22">
        <v>0.39</v>
      </c>
      <c r="P1093" s="10" t="s">
        <v>33</v>
      </c>
      <c r="Q1093" s="10" t="s">
        <v>53</v>
      </c>
      <c r="R1093" s="10" t="s">
        <v>234</v>
      </c>
      <c r="S1093" s="10" t="s">
        <v>909</v>
      </c>
      <c r="T1093" s="25">
        <v>18103</v>
      </c>
      <c r="U1093" s="11">
        <v>42141</v>
      </c>
      <c r="V1093" s="25">
        <f>YEAR(Table1[[#This Row],[Order Date]])</f>
        <v>2015</v>
      </c>
      <c r="W1093" s="25">
        <f>MONTH(Table1[[#This Row],[Order Date]])</f>
        <v>5</v>
      </c>
      <c r="X1093" s="25">
        <f>DAY(Table1[[#This Row],[Order Date]])</f>
        <v>17</v>
      </c>
      <c r="Y1093" s="11">
        <v>42145</v>
      </c>
      <c r="Z1093" s="25">
        <f>DATEDIF(Table1[[#This Row],[Order Date]],Table1[[#This Row],[Ship Date]],"D")</f>
        <v>4</v>
      </c>
      <c r="AA1093" s="25">
        <v>7.7151600000000045</v>
      </c>
      <c r="AB1093" s="10">
        <v>37</v>
      </c>
      <c r="AC1093" s="12">
        <v>344.57</v>
      </c>
      <c r="AD1093" s="10" t="str">
        <f>IF(Table1[[#This Row],[Profit]]&gt;0,"Profit","loss")</f>
        <v>Profit</v>
      </c>
      <c r="AE1093" s="10" t="str">
        <f>_xlfn.CONCAT(Table1[[#This Row],[Customer Name]]," ",Table1[[#This Row],[Product Name]]," ",Table1[[#This Row],[Country]])</f>
        <v>Jean Webster Sharp EL501VB Scientific Calculator, Battery Operated, 10-Digit Display, Hard Case United States</v>
      </c>
      <c r="AF1093" s="10" t="str">
        <f>LEFT(Table1[[#This Row],[Product Name]],4)</f>
        <v>Shar</v>
      </c>
    </row>
    <row r="1094" spans="1:32" ht="12.75" customHeight="1" x14ac:dyDescent="0.2">
      <c r="A1094" s="18">
        <v>21086</v>
      </c>
      <c r="B1094" s="25">
        <v>88677</v>
      </c>
      <c r="C1094" s="10" t="s">
        <v>106</v>
      </c>
      <c r="D1094" s="36">
        <v>0.04</v>
      </c>
      <c r="E1094" s="28">
        <v>22.72</v>
      </c>
      <c r="F1094" s="32">
        <v>8.99</v>
      </c>
      <c r="G1094" s="25">
        <v>665</v>
      </c>
      <c r="H1094" s="10" t="s">
        <v>781</v>
      </c>
      <c r="I1094" s="10" t="s">
        <v>49</v>
      </c>
      <c r="J1094" s="10" t="s">
        <v>28</v>
      </c>
      <c r="K1094" s="10" t="s">
        <v>41</v>
      </c>
      <c r="L1094" s="10" t="s">
        <v>50</v>
      </c>
      <c r="M1094" s="10" t="s">
        <v>51</v>
      </c>
      <c r="N1094" s="9" t="s">
        <v>782</v>
      </c>
      <c r="O1094" s="22">
        <v>0.44</v>
      </c>
      <c r="P1094" s="10" t="s">
        <v>33</v>
      </c>
      <c r="Q1094" s="10" t="s">
        <v>136</v>
      </c>
      <c r="R1094" s="10" t="s">
        <v>244</v>
      </c>
      <c r="S1094" s="10" t="s">
        <v>610</v>
      </c>
      <c r="T1094" s="25">
        <v>37130</v>
      </c>
      <c r="U1094" s="11">
        <v>42020</v>
      </c>
      <c r="V1094" s="25">
        <f>YEAR(Table1[[#This Row],[Order Date]])</f>
        <v>2015</v>
      </c>
      <c r="W1094" s="25">
        <f>MONTH(Table1[[#This Row],[Order Date]])</f>
        <v>1</v>
      </c>
      <c r="X1094" s="25">
        <f>DAY(Table1[[#This Row],[Order Date]])</f>
        <v>16</v>
      </c>
      <c r="Y1094" s="11">
        <v>42024</v>
      </c>
      <c r="Z1094" s="25">
        <f>DATEDIF(Table1[[#This Row],[Order Date]],Table1[[#This Row],[Ship Date]],"D")</f>
        <v>4</v>
      </c>
      <c r="AA1094" s="25">
        <v>-678.49599999999998</v>
      </c>
      <c r="AB1094" s="10">
        <v>9</v>
      </c>
      <c r="AC1094" s="12">
        <v>202.41</v>
      </c>
      <c r="AD1094" s="10" t="str">
        <f>IF(Table1[[#This Row],[Profit]]&gt;0,"Profit","loss")</f>
        <v>loss</v>
      </c>
      <c r="AE1094" s="10" t="str">
        <f>_xlfn.CONCAT(Table1[[#This Row],[Customer Name]]," ",Table1[[#This Row],[Product Name]]," ",Table1[[#This Row],[Country]])</f>
        <v>Miriam Mueller Executive Impressions 14" Two-Color Numerals Wall Clock United States</v>
      </c>
      <c r="AF1094" s="10" t="str">
        <f>LEFT(Table1[[#This Row],[Product Name]],4)</f>
        <v>Exec</v>
      </c>
    </row>
    <row r="1095" spans="1:32" ht="12.75" customHeight="1" x14ac:dyDescent="0.2">
      <c r="A1095" s="18">
        <v>18667</v>
      </c>
      <c r="B1095" s="25">
        <v>88678</v>
      </c>
      <c r="C1095" s="10" t="s">
        <v>47</v>
      </c>
      <c r="D1095" s="36">
        <v>0.02</v>
      </c>
      <c r="E1095" s="28">
        <v>130.97999999999999</v>
      </c>
      <c r="F1095" s="32">
        <v>30</v>
      </c>
      <c r="G1095" s="25">
        <v>665</v>
      </c>
      <c r="H1095" s="10" t="s">
        <v>781</v>
      </c>
      <c r="I1095" s="10" t="s">
        <v>39</v>
      </c>
      <c r="J1095" s="10" t="s">
        <v>28</v>
      </c>
      <c r="K1095" s="10" t="s">
        <v>41</v>
      </c>
      <c r="L1095" s="10" t="s">
        <v>42</v>
      </c>
      <c r="M1095" s="10" t="s">
        <v>43</v>
      </c>
      <c r="N1095" s="9" t="s">
        <v>546</v>
      </c>
      <c r="O1095" s="22">
        <v>0.78</v>
      </c>
      <c r="P1095" s="10" t="s">
        <v>33</v>
      </c>
      <c r="Q1095" s="10" t="s">
        <v>136</v>
      </c>
      <c r="R1095" s="10" t="s">
        <v>244</v>
      </c>
      <c r="S1095" s="10" t="s">
        <v>610</v>
      </c>
      <c r="T1095" s="25">
        <v>37130</v>
      </c>
      <c r="U1095" s="11">
        <v>42112</v>
      </c>
      <c r="V1095" s="25">
        <f>YEAR(Table1[[#This Row],[Order Date]])</f>
        <v>2015</v>
      </c>
      <c r="W1095" s="25">
        <f>MONTH(Table1[[#This Row],[Order Date]])</f>
        <v>4</v>
      </c>
      <c r="X1095" s="25">
        <f>DAY(Table1[[#This Row],[Order Date]])</f>
        <v>18</v>
      </c>
      <c r="Y1095" s="11">
        <v>42113</v>
      </c>
      <c r="Z1095" s="25">
        <f>DATEDIF(Table1[[#This Row],[Order Date]],Table1[[#This Row],[Ship Date]],"D")</f>
        <v>1</v>
      </c>
      <c r="AA1095" s="25">
        <v>90.762</v>
      </c>
      <c r="AB1095" s="10">
        <v>6</v>
      </c>
      <c r="AC1095" s="12">
        <v>793.39</v>
      </c>
      <c r="AD1095" s="10" t="str">
        <f>IF(Table1[[#This Row],[Profit]]&gt;0,"Profit","loss")</f>
        <v>Profit</v>
      </c>
      <c r="AE1095" s="10" t="str">
        <f>_xlfn.CONCAT(Table1[[#This Row],[Customer Name]]," ",Table1[[#This Row],[Product Name]]," ",Table1[[#This Row],[Country]])</f>
        <v>Miriam Mueller Office Star - Contemporary Task Swivel chair with 2-way adjustable arms, Plum United States</v>
      </c>
      <c r="AF1095" s="10" t="str">
        <f>LEFT(Table1[[#This Row],[Product Name]],4)</f>
        <v>Offi</v>
      </c>
    </row>
    <row r="1096" spans="1:32" ht="12.75" customHeight="1" x14ac:dyDescent="0.2">
      <c r="A1096" s="18">
        <v>24776</v>
      </c>
      <c r="B1096" s="25">
        <v>88679</v>
      </c>
      <c r="C1096" s="10" t="s">
        <v>106</v>
      </c>
      <c r="D1096" s="36">
        <v>0.02</v>
      </c>
      <c r="E1096" s="28">
        <v>4.57</v>
      </c>
      <c r="F1096" s="32">
        <v>5.42</v>
      </c>
      <c r="G1096" s="25">
        <v>666</v>
      </c>
      <c r="H1096" s="10" t="s">
        <v>783</v>
      </c>
      <c r="I1096" s="10" t="s">
        <v>49</v>
      </c>
      <c r="J1096" s="10" t="s">
        <v>28</v>
      </c>
      <c r="K1096" s="10" t="s">
        <v>29</v>
      </c>
      <c r="L1096" s="10" t="s">
        <v>109</v>
      </c>
      <c r="M1096" s="10" t="s">
        <v>59</v>
      </c>
      <c r="N1096" s="9" t="s">
        <v>784</v>
      </c>
      <c r="O1096" s="22">
        <v>0.37</v>
      </c>
      <c r="P1096" s="10" t="s">
        <v>33</v>
      </c>
      <c r="Q1096" s="10" t="s">
        <v>136</v>
      </c>
      <c r="R1096" s="10" t="s">
        <v>244</v>
      </c>
      <c r="S1096" s="10" t="s">
        <v>785</v>
      </c>
      <c r="T1096" s="25">
        <v>37211</v>
      </c>
      <c r="U1096" s="11">
        <v>42116</v>
      </c>
      <c r="V1096" s="25">
        <f>YEAR(Table1[[#This Row],[Order Date]])</f>
        <v>2015</v>
      </c>
      <c r="W1096" s="25">
        <f>MONTH(Table1[[#This Row],[Order Date]])</f>
        <v>4</v>
      </c>
      <c r="X1096" s="25">
        <f>DAY(Table1[[#This Row],[Order Date]])</f>
        <v>22</v>
      </c>
      <c r="Y1096" s="11">
        <v>42120</v>
      </c>
      <c r="Z1096" s="25">
        <f>DATEDIF(Table1[[#This Row],[Order Date]],Table1[[#This Row],[Ship Date]],"D")</f>
        <v>4</v>
      </c>
      <c r="AA1096" s="25">
        <v>-352.81399999999996</v>
      </c>
      <c r="AB1096" s="10">
        <v>11</v>
      </c>
      <c r="AC1096" s="12">
        <v>54.04</v>
      </c>
      <c r="AD1096" s="10" t="str">
        <f>IF(Table1[[#This Row],[Profit]]&gt;0,"Profit","loss")</f>
        <v>loss</v>
      </c>
      <c r="AE1096" s="10" t="str">
        <f>_xlfn.CONCAT(Table1[[#This Row],[Customer Name]]," ",Table1[[#This Row],[Product Name]]," ",Table1[[#This Row],[Country]])</f>
        <v>Emily Sims Newell® 3-Hole Punched Plastic Slotted Magazine Holders for Binders United States</v>
      </c>
      <c r="AF1096" s="10" t="str">
        <f>LEFT(Table1[[#This Row],[Product Name]],4)</f>
        <v>Newe</v>
      </c>
    </row>
    <row r="1097" spans="1:32" ht="12.75" customHeight="1" x14ac:dyDescent="0.2">
      <c r="A1097" s="18">
        <v>20408</v>
      </c>
      <c r="B1097" s="25">
        <v>88685</v>
      </c>
      <c r="C1097" s="10" t="s">
        <v>47</v>
      </c>
      <c r="D1097" s="36">
        <v>0</v>
      </c>
      <c r="E1097" s="28">
        <v>8.34</v>
      </c>
      <c r="F1097" s="32">
        <v>2.64</v>
      </c>
      <c r="G1097" s="25">
        <v>351</v>
      </c>
      <c r="H1097" s="10" t="s">
        <v>455</v>
      </c>
      <c r="I1097" s="10" t="s">
        <v>27</v>
      </c>
      <c r="J1097" s="10" t="s">
        <v>40</v>
      </c>
      <c r="K1097" s="10" t="s">
        <v>29</v>
      </c>
      <c r="L1097" s="10" t="s">
        <v>174</v>
      </c>
      <c r="M1097" s="10" t="s">
        <v>51</v>
      </c>
      <c r="N1097" s="9" t="s">
        <v>358</v>
      </c>
      <c r="O1097" s="22">
        <v>0.59</v>
      </c>
      <c r="P1097" s="10" t="s">
        <v>33</v>
      </c>
      <c r="Q1097" s="10" t="s">
        <v>53</v>
      </c>
      <c r="R1097" s="10" t="s">
        <v>71</v>
      </c>
      <c r="S1097" s="10" t="s">
        <v>456</v>
      </c>
      <c r="T1097" s="25">
        <v>13601</v>
      </c>
      <c r="U1097" s="11">
        <v>42164</v>
      </c>
      <c r="V1097" s="25">
        <f>YEAR(Table1[[#This Row],[Order Date]])</f>
        <v>2015</v>
      </c>
      <c r="W1097" s="25">
        <f>MONTH(Table1[[#This Row],[Order Date]])</f>
        <v>6</v>
      </c>
      <c r="X1097" s="25">
        <f>DAY(Table1[[#This Row],[Order Date]])</f>
        <v>9</v>
      </c>
      <c r="Y1097" s="11">
        <v>42166</v>
      </c>
      <c r="Z1097" s="25">
        <f>DATEDIF(Table1[[#This Row],[Order Date]],Table1[[#This Row],[Ship Date]],"D")</f>
        <v>2</v>
      </c>
      <c r="AA1097" s="25">
        <v>10.5</v>
      </c>
      <c r="AB1097" s="10">
        <v>6</v>
      </c>
      <c r="AC1097" s="12">
        <v>55.54</v>
      </c>
      <c r="AD1097" s="10" t="str">
        <f>IF(Table1[[#This Row],[Profit]]&gt;0,"Profit","loss")</f>
        <v>Profit</v>
      </c>
      <c r="AE1097" s="10" t="str">
        <f>_xlfn.CONCAT(Table1[[#This Row],[Customer Name]]," ",Table1[[#This Row],[Product Name]]," ",Table1[[#This Row],[Country]])</f>
        <v>Juanita Coley Knox Acme® Elite Stainless Steel Scissors United States</v>
      </c>
      <c r="AF1097" s="10" t="str">
        <f>LEFT(Table1[[#This Row],[Product Name]],4)</f>
        <v>Acme</v>
      </c>
    </row>
    <row r="1098" spans="1:32" ht="12.75" customHeight="1" x14ac:dyDescent="0.2">
      <c r="A1098" s="18">
        <v>19595</v>
      </c>
      <c r="B1098" s="25">
        <v>88686</v>
      </c>
      <c r="C1098" s="10" t="s">
        <v>56</v>
      </c>
      <c r="D1098" s="36">
        <v>0.04</v>
      </c>
      <c r="E1098" s="28">
        <v>99.23</v>
      </c>
      <c r="F1098" s="32">
        <v>8.99</v>
      </c>
      <c r="G1098" s="25">
        <v>351</v>
      </c>
      <c r="H1098" s="10" t="s">
        <v>455</v>
      </c>
      <c r="I1098" s="10" t="s">
        <v>49</v>
      </c>
      <c r="J1098" s="10" t="s">
        <v>40</v>
      </c>
      <c r="K1098" s="10" t="s">
        <v>41</v>
      </c>
      <c r="L1098" s="10" t="s">
        <v>50</v>
      </c>
      <c r="M1098" s="10" t="s">
        <v>51</v>
      </c>
      <c r="N1098" s="9" t="s">
        <v>454</v>
      </c>
      <c r="O1098" s="22">
        <v>0.35</v>
      </c>
      <c r="P1098" s="10" t="s">
        <v>33</v>
      </c>
      <c r="Q1098" s="10" t="s">
        <v>53</v>
      </c>
      <c r="R1098" s="10" t="s">
        <v>71</v>
      </c>
      <c r="S1098" s="10" t="s">
        <v>456</v>
      </c>
      <c r="T1098" s="25">
        <v>13601</v>
      </c>
      <c r="U1098" s="11">
        <v>42006</v>
      </c>
      <c r="V1098" s="25">
        <f>YEAR(Table1[[#This Row],[Order Date]])</f>
        <v>2015</v>
      </c>
      <c r="W1098" s="25">
        <f>MONTH(Table1[[#This Row],[Order Date]])</f>
        <v>1</v>
      </c>
      <c r="X1098" s="25">
        <f>DAY(Table1[[#This Row],[Order Date]])</f>
        <v>2</v>
      </c>
      <c r="Y1098" s="11">
        <v>42008</v>
      </c>
      <c r="Z1098" s="25">
        <f>DATEDIF(Table1[[#This Row],[Order Date]],Table1[[#This Row],[Ship Date]],"D")</f>
        <v>2</v>
      </c>
      <c r="AA1098" s="25">
        <v>993.83459999999991</v>
      </c>
      <c r="AB1098" s="10">
        <v>14</v>
      </c>
      <c r="AC1098" s="12">
        <v>1440.34</v>
      </c>
      <c r="AD1098" s="10" t="str">
        <f>IF(Table1[[#This Row],[Profit]]&gt;0,"Profit","loss")</f>
        <v>Profit</v>
      </c>
      <c r="AE1098" s="10" t="str">
        <f>_xlfn.CONCAT(Table1[[#This Row],[Customer Name]]," ",Table1[[#This Row],[Product Name]]," ",Table1[[#This Row],[Country]])</f>
        <v>Juanita Coley Knox GE 48" Fluorescent Tube, Cool White Energy Saver, 34 Watts, 30/Box United States</v>
      </c>
      <c r="AF1098" s="10" t="str">
        <f>LEFT(Table1[[#This Row],[Product Name]],4)</f>
        <v>GE 4</v>
      </c>
    </row>
    <row r="1099" spans="1:32" ht="12.75" customHeight="1" x14ac:dyDescent="0.2">
      <c r="A1099" s="18">
        <v>24731</v>
      </c>
      <c r="B1099" s="25">
        <v>88692</v>
      </c>
      <c r="C1099" s="10" t="s">
        <v>106</v>
      </c>
      <c r="D1099" s="36">
        <v>0.09</v>
      </c>
      <c r="E1099" s="28">
        <v>20.99</v>
      </c>
      <c r="F1099" s="32">
        <v>2.5</v>
      </c>
      <c r="G1099" s="25">
        <v>2044</v>
      </c>
      <c r="H1099" s="10" t="s">
        <v>1962</v>
      </c>
      <c r="I1099" s="10" t="s">
        <v>49</v>
      </c>
      <c r="J1099" s="10" t="s">
        <v>28</v>
      </c>
      <c r="K1099" s="10" t="s">
        <v>77</v>
      </c>
      <c r="L1099" s="10" t="s">
        <v>78</v>
      </c>
      <c r="M1099" s="10" t="s">
        <v>31</v>
      </c>
      <c r="N1099" s="9" t="s">
        <v>1170</v>
      </c>
      <c r="O1099" s="22">
        <v>0.81</v>
      </c>
      <c r="P1099" s="10" t="s">
        <v>33</v>
      </c>
      <c r="Q1099" s="10" t="s">
        <v>136</v>
      </c>
      <c r="R1099" s="10" t="s">
        <v>958</v>
      </c>
      <c r="S1099" s="10" t="s">
        <v>1963</v>
      </c>
      <c r="T1099" s="25">
        <v>72756</v>
      </c>
      <c r="U1099" s="11">
        <v>42179</v>
      </c>
      <c r="V1099" s="25">
        <f>YEAR(Table1[[#This Row],[Order Date]])</f>
        <v>2015</v>
      </c>
      <c r="W1099" s="25">
        <f>MONTH(Table1[[#This Row],[Order Date]])</f>
        <v>6</v>
      </c>
      <c r="X1099" s="25">
        <f>DAY(Table1[[#This Row],[Order Date]])</f>
        <v>24</v>
      </c>
      <c r="Y1099" s="11">
        <v>42186</v>
      </c>
      <c r="Z1099" s="25">
        <f>DATEDIF(Table1[[#This Row],[Order Date]],Table1[[#This Row],[Ship Date]],"D")</f>
        <v>7</v>
      </c>
      <c r="AA1099" s="25">
        <v>-136.12200000000001</v>
      </c>
      <c r="AB1099" s="10">
        <v>6</v>
      </c>
      <c r="AC1099" s="12">
        <v>100.11</v>
      </c>
      <c r="AD1099" s="10" t="str">
        <f>IF(Table1[[#This Row],[Profit]]&gt;0,"Profit","loss")</f>
        <v>loss</v>
      </c>
      <c r="AE1099" s="10" t="str">
        <f>_xlfn.CONCAT(Table1[[#This Row],[Customer Name]]," ",Table1[[#This Row],[Product Name]]," ",Table1[[#This Row],[Country]])</f>
        <v>Jay Simon Accessory37 United States</v>
      </c>
      <c r="AF1099" s="10" t="str">
        <f>LEFT(Table1[[#This Row],[Product Name]],4)</f>
        <v>Acce</v>
      </c>
    </row>
    <row r="1100" spans="1:32" ht="12.75" customHeight="1" x14ac:dyDescent="0.2">
      <c r="A1100" s="18">
        <v>18855</v>
      </c>
      <c r="B1100" s="25">
        <v>88701</v>
      </c>
      <c r="C1100" s="10" t="s">
        <v>47</v>
      </c>
      <c r="D1100" s="36">
        <v>7.0000000000000007E-2</v>
      </c>
      <c r="E1100" s="28">
        <v>2.88</v>
      </c>
      <c r="F1100" s="32">
        <v>0.5</v>
      </c>
      <c r="G1100" s="25">
        <v>2713</v>
      </c>
      <c r="H1100" s="10" t="s">
        <v>2506</v>
      </c>
      <c r="I1100" s="10" t="s">
        <v>49</v>
      </c>
      <c r="J1100" s="10" t="s">
        <v>28</v>
      </c>
      <c r="K1100" s="10" t="s">
        <v>29</v>
      </c>
      <c r="L1100" s="10" t="s">
        <v>134</v>
      </c>
      <c r="M1100" s="10" t="s">
        <v>59</v>
      </c>
      <c r="N1100" s="9" t="s">
        <v>2507</v>
      </c>
      <c r="O1100" s="22">
        <v>0.39</v>
      </c>
      <c r="P1100" s="10" t="s">
        <v>33</v>
      </c>
      <c r="Q1100" s="10" t="s">
        <v>61</v>
      </c>
      <c r="R1100" s="10" t="s">
        <v>300</v>
      </c>
      <c r="S1100" s="10" t="s">
        <v>2508</v>
      </c>
      <c r="T1100" s="25">
        <v>49001</v>
      </c>
      <c r="U1100" s="11">
        <v>42176</v>
      </c>
      <c r="V1100" s="25">
        <f>YEAR(Table1[[#This Row],[Order Date]])</f>
        <v>2015</v>
      </c>
      <c r="W1100" s="25">
        <f>MONTH(Table1[[#This Row],[Order Date]])</f>
        <v>6</v>
      </c>
      <c r="X1100" s="25">
        <f>DAY(Table1[[#This Row],[Order Date]])</f>
        <v>21</v>
      </c>
      <c r="Y1100" s="11">
        <v>42179</v>
      </c>
      <c r="Z1100" s="25">
        <f>DATEDIF(Table1[[#This Row],[Order Date]],Table1[[#This Row],[Ship Date]],"D")</f>
        <v>3</v>
      </c>
      <c r="AA1100" s="25">
        <v>17.429400000000001</v>
      </c>
      <c r="AB1100" s="10">
        <v>9</v>
      </c>
      <c r="AC1100" s="12">
        <v>25.26</v>
      </c>
      <c r="AD1100" s="10" t="str">
        <f>IF(Table1[[#This Row],[Profit]]&gt;0,"Profit","loss")</f>
        <v>Profit</v>
      </c>
      <c r="AE1100" s="10" t="str">
        <f>_xlfn.CONCAT(Table1[[#This Row],[Customer Name]]," ",Table1[[#This Row],[Product Name]]," ",Table1[[#This Row],[Country]])</f>
        <v>Lynda Banks Avery 492 United States</v>
      </c>
      <c r="AF1100" s="10" t="str">
        <f>LEFT(Table1[[#This Row],[Product Name]],4)</f>
        <v>Aver</v>
      </c>
    </row>
    <row r="1101" spans="1:32" ht="12.75" customHeight="1" x14ac:dyDescent="0.2">
      <c r="A1101" s="18">
        <v>18856</v>
      </c>
      <c r="B1101" s="25">
        <v>88701</v>
      </c>
      <c r="C1101" s="10" t="s">
        <v>47</v>
      </c>
      <c r="D1101" s="36">
        <v>0.03</v>
      </c>
      <c r="E1101" s="28">
        <v>348.21</v>
      </c>
      <c r="F1101" s="32">
        <v>40.19</v>
      </c>
      <c r="G1101" s="25">
        <v>2713</v>
      </c>
      <c r="H1101" s="10" t="s">
        <v>2506</v>
      </c>
      <c r="I1101" s="10" t="s">
        <v>39</v>
      </c>
      <c r="J1101" s="10" t="s">
        <v>28</v>
      </c>
      <c r="K1101" s="10" t="s">
        <v>41</v>
      </c>
      <c r="L1101" s="10" t="s">
        <v>152</v>
      </c>
      <c r="M1101" s="10" t="s">
        <v>121</v>
      </c>
      <c r="N1101" s="9" t="s">
        <v>1572</v>
      </c>
      <c r="O1101" s="22">
        <v>0.62</v>
      </c>
      <c r="P1101" s="10" t="s">
        <v>33</v>
      </c>
      <c r="Q1101" s="10" t="s">
        <v>61</v>
      </c>
      <c r="R1101" s="10" t="s">
        <v>300</v>
      </c>
      <c r="S1101" s="10" t="s">
        <v>2508</v>
      </c>
      <c r="T1101" s="25">
        <v>49001</v>
      </c>
      <c r="U1101" s="11">
        <v>42176</v>
      </c>
      <c r="V1101" s="25">
        <f>YEAR(Table1[[#This Row],[Order Date]])</f>
        <v>2015</v>
      </c>
      <c r="W1101" s="25">
        <f>MONTH(Table1[[#This Row],[Order Date]])</f>
        <v>6</v>
      </c>
      <c r="X1101" s="25">
        <f>DAY(Table1[[#This Row],[Order Date]])</f>
        <v>21</v>
      </c>
      <c r="Y1101" s="11">
        <v>42177</v>
      </c>
      <c r="Z1101" s="25">
        <f>DATEDIF(Table1[[#This Row],[Order Date]],Table1[[#This Row],[Ship Date]],"D")</f>
        <v>1</v>
      </c>
      <c r="AA1101" s="25">
        <v>-178.86960000000002</v>
      </c>
      <c r="AB1101" s="10">
        <v>2</v>
      </c>
      <c r="AC1101" s="12">
        <v>736.16</v>
      </c>
      <c r="AD1101" s="10" t="str">
        <f>IF(Table1[[#This Row],[Profit]]&gt;0,"Profit","loss")</f>
        <v>loss</v>
      </c>
      <c r="AE1101" s="10" t="str">
        <f>_xlfn.CONCAT(Table1[[#This Row],[Customer Name]]," ",Table1[[#This Row],[Product Name]]," ",Table1[[#This Row],[Country]])</f>
        <v>Lynda Banks Bretford CR4500 Series Slim Rectangular Table United States</v>
      </c>
      <c r="AF1101" s="10" t="str">
        <f>LEFT(Table1[[#This Row],[Product Name]],4)</f>
        <v>Bret</v>
      </c>
    </row>
    <row r="1102" spans="1:32" ht="12.75" customHeight="1" x14ac:dyDescent="0.2">
      <c r="A1102" s="18">
        <v>21690</v>
      </c>
      <c r="B1102" s="25">
        <v>88702</v>
      </c>
      <c r="C1102" s="10" t="s">
        <v>106</v>
      </c>
      <c r="D1102" s="36">
        <v>0.01</v>
      </c>
      <c r="E1102" s="28">
        <v>29.89</v>
      </c>
      <c r="F1102" s="32">
        <v>1.99</v>
      </c>
      <c r="G1102" s="25">
        <v>2715</v>
      </c>
      <c r="H1102" s="10" t="s">
        <v>2509</v>
      </c>
      <c r="I1102" s="10" t="s">
        <v>49</v>
      </c>
      <c r="J1102" s="10" t="s">
        <v>28</v>
      </c>
      <c r="K1102" s="10" t="s">
        <v>77</v>
      </c>
      <c r="L1102" s="10" t="s">
        <v>180</v>
      </c>
      <c r="M1102" s="10" t="s">
        <v>51</v>
      </c>
      <c r="N1102" s="9" t="s">
        <v>1311</v>
      </c>
      <c r="O1102" s="22">
        <v>0.5</v>
      </c>
      <c r="P1102" s="10" t="s">
        <v>33</v>
      </c>
      <c r="Q1102" s="10" t="s">
        <v>61</v>
      </c>
      <c r="R1102" s="10" t="s">
        <v>300</v>
      </c>
      <c r="S1102" s="10" t="s">
        <v>2510</v>
      </c>
      <c r="T1102" s="25">
        <v>48911</v>
      </c>
      <c r="U1102" s="11">
        <v>42016</v>
      </c>
      <c r="V1102" s="25">
        <f>YEAR(Table1[[#This Row],[Order Date]])</f>
        <v>2015</v>
      </c>
      <c r="W1102" s="25">
        <f>MONTH(Table1[[#This Row],[Order Date]])</f>
        <v>1</v>
      </c>
      <c r="X1102" s="25">
        <f>DAY(Table1[[#This Row],[Order Date]])</f>
        <v>12</v>
      </c>
      <c r="Y1102" s="11">
        <v>42020</v>
      </c>
      <c r="Z1102" s="25">
        <f>DATEDIF(Table1[[#This Row],[Order Date]],Table1[[#This Row],[Ship Date]],"D")</f>
        <v>4</v>
      </c>
      <c r="AA1102" s="25">
        <v>-74.64</v>
      </c>
      <c r="AB1102" s="10">
        <v>1</v>
      </c>
      <c r="AC1102" s="12">
        <v>31.96</v>
      </c>
      <c r="AD1102" s="10" t="str">
        <f>IF(Table1[[#This Row],[Profit]]&gt;0,"Profit","loss")</f>
        <v>loss</v>
      </c>
      <c r="AE1102" s="10" t="str">
        <f>_xlfn.CONCAT(Table1[[#This Row],[Customer Name]]," ",Table1[[#This Row],[Product Name]]," ",Table1[[#This Row],[Country]])</f>
        <v>Becky Farmer Verbatim DVD-RAM, 5.2GB, Rewritable, Type 1, DS United States</v>
      </c>
      <c r="AF1102" s="10" t="str">
        <f>LEFT(Table1[[#This Row],[Product Name]],4)</f>
        <v>Verb</v>
      </c>
    </row>
    <row r="1103" spans="1:32" ht="12.75" customHeight="1" x14ac:dyDescent="0.2">
      <c r="A1103" s="18">
        <v>25859</v>
      </c>
      <c r="B1103" s="25">
        <v>88713</v>
      </c>
      <c r="C1103" s="10" t="s">
        <v>25</v>
      </c>
      <c r="D1103" s="36">
        <v>0.09</v>
      </c>
      <c r="E1103" s="28">
        <v>1.74</v>
      </c>
      <c r="F1103" s="32">
        <v>4.08</v>
      </c>
      <c r="G1103" s="25">
        <v>2464</v>
      </c>
      <c r="H1103" s="10" t="s">
        <v>2315</v>
      </c>
      <c r="I1103" s="10" t="s">
        <v>27</v>
      </c>
      <c r="J1103" s="10" t="s">
        <v>114</v>
      </c>
      <c r="K1103" s="10" t="s">
        <v>41</v>
      </c>
      <c r="L1103" s="10" t="s">
        <v>50</v>
      </c>
      <c r="M1103" s="10" t="s">
        <v>51</v>
      </c>
      <c r="N1103" s="9" t="s">
        <v>219</v>
      </c>
      <c r="O1103" s="22">
        <v>0.53</v>
      </c>
      <c r="P1103" s="10" t="s">
        <v>33</v>
      </c>
      <c r="Q1103" s="10" t="s">
        <v>136</v>
      </c>
      <c r="R1103" s="10" t="s">
        <v>171</v>
      </c>
      <c r="S1103" s="10" t="s">
        <v>2316</v>
      </c>
      <c r="T1103" s="25">
        <v>71111</v>
      </c>
      <c r="U1103" s="11">
        <v>42135</v>
      </c>
      <c r="V1103" s="25">
        <f>YEAR(Table1[[#This Row],[Order Date]])</f>
        <v>2015</v>
      </c>
      <c r="W1103" s="25">
        <f>MONTH(Table1[[#This Row],[Order Date]])</f>
        <v>5</v>
      </c>
      <c r="X1103" s="25">
        <f>DAY(Table1[[#This Row],[Order Date]])</f>
        <v>11</v>
      </c>
      <c r="Y1103" s="11">
        <v>42137</v>
      </c>
      <c r="Z1103" s="25">
        <f>DATEDIF(Table1[[#This Row],[Order Date]],Table1[[#This Row],[Ship Date]],"D")</f>
        <v>2</v>
      </c>
      <c r="AA1103" s="25">
        <v>608.26199999999994</v>
      </c>
      <c r="AB1103" s="10">
        <v>4</v>
      </c>
      <c r="AC1103" s="12">
        <v>10.41</v>
      </c>
      <c r="AD1103" s="10" t="str">
        <f>IF(Table1[[#This Row],[Profit]]&gt;0,"Profit","loss")</f>
        <v>Profit</v>
      </c>
      <c r="AE1103" s="10" t="str">
        <f>_xlfn.CONCAT(Table1[[#This Row],[Customer Name]]," ",Table1[[#This Row],[Product Name]]," ",Table1[[#This Row],[Country]])</f>
        <v>Joe George Eldon Regeneration Recycled Desk Accessories, Smoke United States</v>
      </c>
      <c r="AF1103" s="10" t="str">
        <f>LEFT(Table1[[#This Row],[Product Name]],4)</f>
        <v>Eldo</v>
      </c>
    </row>
    <row r="1104" spans="1:32" ht="12.75" customHeight="1" x14ac:dyDescent="0.2">
      <c r="A1104" s="18">
        <v>25860</v>
      </c>
      <c r="B1104" s="25">
        <v>88713</v>
      </c>
      <c r="C1104" s="10" t="s">
        <v>25</v>
      </c>
      <c r="D1104" s="36">
        <v>0.08</v>
      </c>
      <c r="E1104" s="28">
        <v>227.55</v>
      </c>
      <c r="F1104" s="32">
        <v>32.479999999999997</v>
      </c>
      <c r="G1104" s="25">
        <v>2464</v>
      </c>
      <c r="H1104" s="10" t="s">
        <v>2315</v>
      </c>
      <c r="I1104" s="10" t="s">
        <v>39</v>
      </c>
      <c r="J1104" s="10" t="s">
        <v>114</v>
      </c>
      <c r="K1104" s="10" t="s">
        <v>41</v>
      </c>
      <c r="L1104" s="10" t="s">
        <v>152</v>
      </c>
      <c r="M1104" s="10" t="s">
        <v>121</v>
      </c>
      <c r="N1104" s="9" t="s">
        <v>2317</v>
      </c>
      <c r="O1104" s="22">
        <v>0.68</v>
      </c>
      <c r="P1104" s="10" t="s">
        <v>33</v>
      </c>
      <c r="Q1104" s="10" t="s">
        <v>136</v>
      </c>
      <c r="R1104" s="10" t="s">
        <v>171</v>
      </c>
      <c r="S1104" s="10" t="s">
        <v>2316</v>
      </c>
      <c r="T1104" s="25">
        <v>71111</v>
      </c>
      <c r="U1104" s="11">
        <v>42135</v>
      </c>
      <c r="V1104" s="25">
        <f>YEAR(Table1[[#This Row],[Order Date]])</f>
        <v>2015</v>
      </c>
      <c r="W1104" s="25">
        <f>MONTH(Table1[[#This Row],[Order Date]])</f>
        <v>5</v>
      </c>
      <c r="X1104" s="25">
        <f>DAY(Table1[[#This Row],[Order Date]])</f>
        <v>11</v>
      </c>
      <c r="Y1104" s="11">
        <v>42135</v>
      </c>
      <c r="Z1104" s="25">
        <f>DATEDIF(Table1[[#This Row],[Order Date]],Table1[[#This Row],[Ship Date]],"D")</f>
        <v>0</v>
      </c>
      <c r="AA1104" s="25">
        <v>-570.16960000000006</v>
      </c>
      <c r="AB1104" s="10">
        <v>16</v>
      </c>
      <c r="AC1104" s="12">
        <v>2849.64</v>
      </c>
      <c r="AD1104" s="10" t="str">
        <f>IF(Table1[[#This Row],[Profit]]&gt;0,"Profit","loss")</f>
        <v>loss</v>
      </c>
      <c r="AE1104" s="10" t="str">
        <f>_xlfn.CONCAT(Table1[[#This Row],[Customer Name]]," ",Table1[[#This Row],[Product Name]]," ",Table1[[#This Row],[Country]])</f>
        <v>Joe George Hon Rectangular Conference Tables United States</v>
      </c>
      <c r="AF1104" s="10" t="str">
        <f>LEFT(Table1[[#This Row],[Product Name]],4)</f>
        <v xml:space="preserve">Hon </v>
      </c>
    </row>
    <row r="1105" spans="1:32" ht="12.75" customHeight="1" x14ac:dyDescent="0.2">
      <c r="A1105" s="18">
        <v>25807</v>
      </c>
      <c r="B1105" s="25">
        <v>88714</v>
      </c>
      <c r="C1105" s="10" t="s">
        <v>37</v>
      </c>
      <c r="D1105" s="36">
        <v>0.05</v>
      </c>
      <c r="E1105" s="28">
        <v>6.28</v>
      </c>
      <c r="F1105" s="32">
        <v>5.36</v>
      </c>
      <c r="G1105" s="25">
        <v>2464</v>
      </c>
      <c r="H1105" s="10" t="s">
        <v>2315</v>
      </c>
      <c r="I1105" s="10" t="s">
        <v>49</v>
      </c>
      <c r="J1105" s="10" t="s">
        <v>114</v>
      </c>
      <c r="K1105" s="10" t="s">
        <v>29</v>
      </c>
      <c r="L1105" s="10" t="s">
        <v>109</v>
      </c>
      <c r="M1105" s="10" t="s">
        <v>59</v>
      </c>
      <c r="N1105" s="9" t="s">
        <v>2318</v>
      </c>
      <c r="O1105" s="22">
        <v>0.4</v>
      </c>
      <c r="P1105" s="10" t="s">
        <v>33</v>
      </c>
      <c r="Q1105" s="10" t="s">
        <v>136</v>
      </c>
      <c r="R1105" s="10" t="s">
        <v>171</v>
      </c>
      <c r="S1105" s="10" t="s">
        <v>2316</v>
      </c>
      <c r="T1105" s="25">
        <v>71111</v>
      </c>
      <c r="U1105" s="11">
        <v>42024</v>
      </c>
      <c r="V1105" s="25">
        <f>YEAR(Table1[[#This Row],[Order Date]])</f>
        <v>2015</v>
      </c>
      <c r="W1105" s="25">
        <f>MONTH(Table1[[#This Row],[Order Date]])</f>
        <v>1</v>
      </c>
      <c r="X1105" s="25">
        <f>DAY(Table1[[#This Row],[Order Date]])</f>
        <v>20</v>
      </c>
      <c r="Y1105" s="11">
        <v>42027</v>
      </c>
      <c r="Z1105" s="25">
        <f>DATEDIF(Table1[[#This Row],[Order Date]],Table1[[#This Row],[Ship Date]],"D")</f>
        <v>3</v>
      </c>
      <c r="AA1105" s="25">
        <v>1.278</v>
      </c>
      <c r="AB1105" s="10">
        <v>6</v>
      </c>
      <c r="AC1105" s="12">
        <v>38.04</v>
      </c>
      <c r="AD1105" s="10" t="str">
        <f>IF(Table1[[#This Row],[Profit]]&gt;0,"Profit","loss")</f>
        <v>Profit</v>
      </c>
      <c r="AE1105" s="10" t="str">
        <f>_xlfn.CONCAT(Table1[[#This Row],[Customer Name]]," ",Table1[[#This Row],[Product Name]]," ",Table1[[#This Row],[Country]])</f>
        <v>Joe George GBC Standard Plastic Binding Systems' Combs United States</v>
      </c>
      <c r="AF1105" s="10" t="str">
        <f>LEFT(Table1[[#This Row],[Product Name]],4)</f>
        <v xml:space="preserve">GBC </v>
      </c>
    </row>
    <row r="1106" spans="1:32" ht="12.75" customHeight="1" x14ac:dyDescent="0.2">
      <c r="A1106" s="18">
        <v>25808</v>
      </c>
      <c r="B1106" s="25">
        <v>88714</v>
      </c>
      <c r="C1106" s="10" t="s">
        <v>37</v>
      </c>
      <c r="D1106" s="36">
        <v>0.04</v>
      </c>
      <c r="E1106" s="28">
        <v>3.08</v>
      </c>
      <c r="F1106" s="32">
        <v>0.99</v>
      </c>
      <c r="G1106" s="25">
        <v>2464</v>
      </c>
      <c r="H1106" s="10" t="s">
        <v>2315</v>
      </c>
      <c r="I1106" s="10" t="s">
        <v>49</v>
      </c>
      <c r="J1106" s="10" t="s">
        <v>114</v>
      </c>
      <c r="K1106" s="10" t="s">
        <v>29</v>
      </c>
      <c r="L1106" s="10" t="s">
        <v>134</v>
      </c>
      <c r="M1106" s="10" t="s">
        <v>59</v>
      </c>
      <c r="N1106" s="9" t="s">
        <v>1994</v>
      </c>
      <c r="O1106" s="22">
        <v>0.37</v>
      </c>
      <c r="P1106" s="10" t="s">
        <v>33</v>
      </c>
      <c r="Q1106" s="10" t="s">
        <v>136</v>
      </c>
      <c r="R1106" s="10" t="s">
        <v>171</v>
      </c>
      <c r="S1106" s="10" t="s">
        <v>2316</v>
      </c>
      <c r="T1106" s="25">
        <v>71111</v>
      </c>
      <c r="U1106" s="11">
        <v>42024</v>
      </c>
      <c r="V1106" s="25">
        <f>YEAR(Table1[[#This Row],[Order Date]])</f>
        <v>2015</v>
      </c>
      <c r="W1106" s="25">
        <f>MONTH(Table1[[#This Row],[Order Date]])</f>
        <v>1</v>
      </c>
      <c r="X1106" s="25">
        <f>DAY(Table1[[#This Row],[Order Date]])</f>
        <v>20</v>
      </c>
      <c r="Y1106" s="11">
        <v>42025</v>
      </c>
      <c r="Z1106" s="25">
        <f>DATEDIF(Table1[[#This Row],[Order Date]],Table1[[#This Row],[Ship Date]],"D")</f>
        <v>1</v>
      </c>
      <c r="AA1106" s="25">
        <v>424.28999999999996</v>
      </c>
      <c r="AB1106" s="10">
        <v>14</v>
      </c>
      <c r="AC1106" s="12">
        <v>42.53</v>
      </c>
      <c r="AD1106" s="10" t="str">
        <f>IF(Table1[[#This Row],[Profit]]&gt;0,"Profit","loss")</f>
        <v>Profit</v>
      </c>
      <c r="AE1106" s="10" t="str">
        <f>_xlfn.CONCAT(Table1[[#This Row],[Customer Name]]," ",Table1[[#This Row],[Product Name]]," ",Table1[[#This Row],[Country]])</f>
        <v>Joe George Avery 481 United States</v>
      </c>
      <c r="AF1106" s="10" t="str">
        <f>LEFT(Table1[[#This Row],[Product Name]],4)</f>
        <v>Aver</v>
      </c>
    </row>
    <row r="1107" spans="1:32" ht="12.75" customHeight="1" x14ac:dyDescent="0.2">
      <c r="A1107" s="18">
        <v>26048</v>
      </c>
      <c r="B1107" s="25">
        <v>88721</v>
      </c>
      <c r="C1107" s="10" t="s">
        <v>25</v>
      </c>
      <c r="D1107" s="36">
        <v>0.08</v>
      </c>
      <c r="E1107" s="28">
        <v>68.81</v>
      </c>
      <c r="F1107" s="32">
        <v>60</v>
      </c>
      <c r="G1107" s="25">
        <v>2323</v>
      </c>
      <c r="H1107" s="10" t="s">
        <v>2196</v>
      </c>
      <c r="I1107" s="10" t="s">
        <v>39</v>
      </c>
      <c r="J1107" s="10" t="s">
        <v>58</v>
      </c>
      <c r="K1107" s="10" t="s">
        <v>29</v>
      </c>
      <c r="L1107" s="10" t="s">
        <v>257</v>
      </c>
      <c r="M1107" s="10" t="s">
        <v>43</v>
      </c>
      <c r="N1107" s="9" t="s">
        <v>2197</v>
      </c>
      <c r="O1107" s="22">
        <v>0.41</v>
      </c>
      <c r="P1107" s="10" t="s">
        <v>33</v>
      </c>
      <c r="Q1107" s="10" t="s">
        <v>34</v>
      </c>
      <c r="R1107" s="10" t="s">
        <v>45</v>
      </c>
      <c r="S1107" s="10" t="s">
        <v>2198</v>
      </c>
      <c r="T1107" s="25">
        <v>92236</v>
      </c>
      <c r="U1107" s="11">
        <v>42079</v>
      </c>
      <c r="V1107" s="25">
        <f>YEAR(Table1[[#This Row],[Order Date]])</f>
        <v>2015</v>
      </c>
      <c r="W1107" s="25">
        <f>MONTH(Table1[[#This Row],[Order Date]])</f>
        <v>3</v>
      </c>
      <c r="X1107" s="25">
        <f>DAY(Table1[[#This Row],[Order Date]])</f>
        <v>16</v>
      </c>
      <c r="Y1107" s="11">
        <v>42080</v>
      </c>
      <c r="Z1107" s="25">
        <f>DATEDIF(Table1[[#This Row],[Order Date]],Table1[[#This Row],[Ship Date]],"D")</f>
        <v>1</v>
      </c>
      <c r="AA1107" s="25">
        <v>-550.42999999999995</v>
      </c>
      <c r="AB1107" s="10">
        <v>5</v>
      </c>
      <c r="AC1107" s="12">
        <v>337.86</v>
      </c>
      <c r="AD1107" s="10" t="str">
        <f>IF(Table1[[#This Row],[Profit]]&gt;0,"Profit","loss")</f>
        <v>loss</v>
      </c>
      <c r="AE1107" s="10" t="str">
        <f>_xlfn.CONCAT(Table1[[#This Row],[Customer Name]]," ",Table1[[#This Row],[Product Name]]," ",Table1[[#This Row],[Country]])</f>
        <v>Emma Buckley Holmes Replacement Filter for HEPA Air Cleaner, Very Large Room, HEPA Filter United States</v>
      </c>
      <c r="AF1107" s="10" t="str">
        <f>LEFT(Table1[[#This Row],[Product Name]],4)</f>
        <v>Holm</v>
      </c>
    </row>
    <row r="1108" spans="1:32" ht="12.75" customHeight="1" x14ac:dyDescent="0.2">
      <c r="A1108" s="18">
        <v>26049</v>
      </c>
      <c r="B1108" s="25">
        <v>88721</v>
      </c>
      <c r="C1108" s="10" t="s">
        <v>25</v>
      </c>
      <c r="D1108" s="36">
        <v>0.04</v>
      </c>
      <c r="E1108" s="28">
        <v>21.38</v>
      </c>
      <c r="F1108" s="32">
        <v>8.99</v>
      </c>
      <c r="G1108" s="25">
        <v>2323</v>
      </c>
      <c r="H1108" s="10" t="s">
        <v>2196</v>
      </c>
      <c r="I1108" s="10" t="s">
        <v>49</v>
      </c>
      <c r="J1108" s="10" t="s">
        <v>58</v>
      </c>
      <c r="K1108" s="10" t="s">
        <v>29</v>
      </c>
      <c r="L1108" s="10" t="s">
        <v>30</v>
      </c>
      <c r="M1108" s="10" t="s">
        <v>51</v>
      </c>
      <c r="N1108" s="9" t="s">
        <v>2199</v>
      </c>
      <c r="O1108" s="22">
        <v>0.59</v>
      </c>
      <c r="P1108" s="10" t="s">
        <v>33</v>
      </c>
      <c r="Q1108" s="10" t="s">
        <v>34</v>
      </c>
      <c r="R1108" s="10" t="s">
        <v>45</v>
      </c>
      <c r="S1108" s="10" t="s">
        <v>2198</v>
      </c>
      <c r="T1108" s="25">
        <v>92236</v>
      </c>
      <c r="U1108" s="11">
        <v>42079</v>
      </c>
      <c r="V1108" s="25">
        <f>YEAR(Table1[[#This Row],[Order Date]])</f>
        <v>2015</v>
      </c>
      <c r="W1108" s="25">
        <f>MONTH(Table1[[#This Row],[Order Date]])</f>
        <v>3</v>
      </c>
      <c r="X1108" s="25">
        <f>DAY(Table1[[#This Row],[Order Date]])</f>
        <v>16</v>
      </c>
      <c r="Y1108" s="11">
        <v>42081</v>
      </c>
      <c r="Z1108" s="25">
        <f>DATEDIF(Table1[[#This Row],[Order Date]],Table1[[#This Row],[Ship Date]],"D")</f>
        <v>2</v>
      </c>
      <c r="AA1108" s="25">
        <v>-52.12</v>
      </c>
      <c r="AB1108" s="10">
        <v>4</v>
      </c>
      <c r="AC1108" s="12">
        <v>84.21</v>
      </c>
      <c r="AD1108" s="10" t="str">
        <f>IF(Table1[[#This Row],[Profit]]&gt;0,"Profit","loss")</f>
        <v>loss</v>
      </c>
      <c r="AE1108" s="10" t="str">
        <f>_xlfn.CONCAT(Table1[[#This Row],[Customer Name]]," ",Table1[[#This Row],[Product Name]]," ",Table1[[#This Row],[Country]])</f>
        <v>Emma Buckley Boston 1730 StandUp Electric Pencil Sharpener United States</v>
      </c>
      <c r="AF1108" s="10" t="str">
        <f>LEFT(Table1[[#This Row],[Product Name]],4)</f>
        <v>Bost</v>
      </c>
    </row>
    <row r="1109" spans="1:32" ht="12.75" customHeight="1" x14ac:dyDescent="0.2">
      <c r="A1109" s="18">
        <v>23053</v>
      </c>
      <c r="B1109" s="25">
        <v>88722</v>
      </c>
      <c r="C1109" s="10" t="s">
        <v>37</v>
      </c>
      <c r="D1109" s="36">
        <v>0.06</v>
      </c>
      <c r="E1109" s="28">
        <v>4.9800000000000004</v>
      </c>
      <c r="F1109" s="32">
        <v>4.62</v>
      </c>
      <c r="G1109" s="25">
        <v>2323</v>
      </c>
      <c r="H1109" s="10" t="s">
        <v>2196</v>
      </c>
      <c r="I1109" s="10" t="s">
        <v>27</v>
      </c>
      <c r="J1109" s="10" t="s">
        <v>58</v>
      </c>
      <c r="K1109" s="10" t="s">
        <v>77</v>
      </c>
      <c r="L1109" s="10" t="s">
        <v>180</v>
      </c>
      <c r="M1109" s="10" t="s">
        <v>51</v>
      </c>
      <c r="N1109" s="9" t="s">
        <v>411</v>
      </c>
      <c r="O1109" s="22">
        <v>0.64</v>
      </c>
      <c r="P1109" s="10" t="s">
        <v>33</v>
      </c>
      <c r="Q1109" s="10" t="s">
        <v>34</v>
      </c>
      <c r="R1109" s="10" t="s">
        <v>45</v>
      </c>
      <c r="S1109" s="10" t="s">
        <v>2198</v>
      </c>
      <c r="T1109" s="25">
        <v>92236</v>
      </c>
      <c r="U1109" s="11">
        <v>42174</v>
      </c>
      <c r="V1109" s="25">
        <f>YEAR(Table1[[#This Row],[Order Date]])</f>
        <v>2015</v>
      </c>
      <c r="W1109" s="25">
        <f>MONTH(Table1[[#This Row],[Order Date]])</f>
        <v>6</v>
      </c>
      <c r="X1109" s="25">
        <f>DAY(Table1[[#This Row],[Order Date]])</f>
        <v>19</v>
      </c>
      <c r="Y1109" s="11">
        <v>42174</v>
      </c>
      <c r="Z1109" s="25">
        <f>DATEDIF(Table1[[#This Row],[Order Date]],Table1[[#This Row],[Ship Date]],"D")</f>
        <v>0</v>
      </c>
      <c r="AA1109" s="25">
        <v>-27.004999999999999</v>
      </c>
      <c r="AB1109" s="10">
        <v>7</v>
      </c>
      <c r="AC1109" s="12">
        <v>38.74</v>
      </c>
      <c r="AD1109" s="10" t="str">
        <f>IF(Table1[[#This Row],[Profit]]&gt;0,"Profit","loss")</f>
        <v>loss</v>
      </c>
      <c r="AE1109" s="10" t="str">
        <f>_xlfn.CONCAT(Table1[[#This Row],[Customer Name]]," ",Table1[[#This Row],[Product Name]]," ",Table1[[#This Row],[Country]])</f>
        <v>Emma Buckley Imation 3.5", DISKETTE 44766 HGHLD3.52HD/FM, 10/Pack United States</v>
      </c>
      <c r="AF1109" s="10" t="str">
        <f>LEFT(Table1[[#This Row],[Product Name]],4)</f>
        <v>Imat</v>
      </c>
    </row>
    <row r="1110" spans="1:32" ht="12.75" customHeight="1" x14ac:dyDescent="0.2">
      <c r="A1110" s="18">
        <v>18970</v>
      </c>
      <c r="B1110" s="25">
        <v>88726</v>
      </c>
      <c r="C1110" s="10" t="s">
        <v>47</v>
      </c>
      <c r="D1110" s="36">
        <v>0.06</v>
      </c>
      <c r="E1110" s="28">
        <v>1.74</v>
      </c>
      <c r="F1110" s="32">
        <v>4.08</v>
      </c>
      <c r="G1110" s="25">
        <v>1389</v>
      </c>
      <c r="H1110" s="10" t="s">
        <v>1455</v>
      </c>
      <c r="I1110" s="10" t="s">
        <v>49</v>
      </c>
      <c r="J1110" s="10" t="s">
        <v>28</v>
      </c>
      <c r="K1110" s="10" t="s">
        <v>41</v>
      </c>
      <c r="L1110" s="10" t="s">
        <v>50</v>
      </c>
      <c r="M1110" s="10" t="s">
        <v>51</v>
      </c>
      <c r="N1110" s="9" t="s">
        <v>219</v>
      </c>
      <c r="O1110" s="22">
        <v>0.53</v>
      </c>
      <c r="P1110" s="10" t="s">
        <v>33</v>
      </c>
      <c r="Q1110" s="10" t="s">
        <v>34</v>
      </c>
      <c r="R1110" s="10" t="s">
        <v>45</v>
      </c>
      <c r="S1110" s="10" t="s">
        <v>1456</v>
      </c>
      <c r="T1110" s="25">
        <v>94025</v>
      </c>
      <c r="U1110" s="11">
        <v>42029</v>
      </c>
      <c r="V1110" s="25">
        <f>YEAR(Table1[[#This Row],[Order Date]])</f>
        <v>2015</v>
      </c>
      <c r="W1110" s="25">
        <f>MONTH(Table1[[#This Row],[Order Date]])</f>
        <v>1</v>
      </c>
      <c r="X1110" s="25">
        <f>DAY(Table1[[#This Row],[Order Date]])</f>
        <v>25</v>
      </c>
      <c r="Y1110" s="11">
        <v>42030</v>
      </c>
      <c r="Z1110" s="25">
        <f>DATEDIF(Table1[[#This Row],[Order Date]],Table1[[#This Row],[Ship Date]],"D")</f>
        <v>1</v>
      </c>
      <c r="AA1110" s="25">
        <v>-11.0732</v>
      </c>
      <c r="AB1110" s="10">
        <v>1</v>
      </c>
      <c r="AC1110" s="12">
        <v>2.77</v>
      </c>
      <c r="AD1110" s="10" t="str">
        <f>IF(Table1[[#This Row],[Profit]]&gt;0,"Profit","loss")</f>
        <v>loss</v>
      </c>
      <c r="AE1110" s="10" t="str">
        <f>_xlfn.CONCAT(Table1[[#This Row],[Customer Name]]," ",Table1[[#This Row],[Product Name]]," ",Table1[[#This Row],[Country]])</f>
        <v>Jean Khan Eldon Regeneration Recycled Desk Accessories, Smoke United States</v>
      </c>
      <c r="AF1110" s="10" t="str">
        <f>LEFT(Table1[[#This Row],[Product Name]],4)</f>
        <v>Eldo</v>
      </c>
    </row>
    <row r="1111" spans="1:32" ht="12.75" customHeight="1" x14ac:dyDescent="0.2">
      <c r="A1111" s="18">
        <v>20523</v>
      </c>
      <c r="B1111" s="25">
        <v>88727</v>
      </c>
      <c r="C1111" s="10" t="s">
        <v>37</v>
      </c>
      <c r="D1111" s="36">
        <v>0</v>
      </c>
      <c r="E1111" s="28">
        <v>2.88</v>
      </c>
      <c r="F1111" s="32">
        <v>0.7</v>
      </c>
      <c r="G1111" s="25">
        <v>1391</v>
      </c>
      <c r="H1111" s="10" t="s">
        <v>1459</v>
      </c>
      <c r="I1111" s="10" t="s">
        <v>27</v>
      </c>
      <c r="J1111" s="10" t="s">
        <v>114</v>
      </c>
      <c r="K1111" s="10" t="s">
        <v>29</v>
      </c>
      <c r="L1111" s="10" t="s">
        <v>30</v>
      </c>
      <c r="M1111" s="10" t="s">
        <v>31</v>
      </c>
      <c r="N1111" s="9" t="s">
        <v>365</v>
      </c>
      <c r="O1111" s="22">
        <v>0.56000000000000005</v>
      </c>
      <c r="P1111" s="10" t="s">
        <v>33</v>
      </c>
      <c r="Q1111" s="10" t="s">
        <v>34</v>
      </c>
      <c r="R1111" s="10" t="s">
        <v>45</v>
      </c>
      <c r="S1111" s="10" t="s">
        <v>1460</v>
      </c>
      <c r="T1111" s="25">
        <v>94086</v>
      </c>
      <c r="U1111" s="11">
        <v>42118</v>
      </c>
      <c r="V1111" s="25">
        <f>YEAR(Table1[[#This Row],[Order Date]])</f>
        <v>2015</v>
      </c>
      <c r="W1111" s="25">
        <f>MONTH(Table1[[#This Row],[Order Date]])</f>
        <v>4</v>
      </c>
      <c r="X1111" s="25">
        <f>DAY(Table1[[#This Row],[Order Date]])</f>
        <v>24</v>
      </c>
      <c r="Y1111" s="11">
        <v>42118</v>
      </c>
      <c r="Z1111" s="25">
        <f>DATEDIF(Table1[[#This Row],[Order Date]],Table1[[#This Row],[Ship Date]],"D")</f>
        <v>0</v>
      </c>
      <c r="AA1111" s="25">
        <v>-0.10999999999999943</v>
      </c>
      <c r="AB1111" s="10">
        <v>1</v>
      </c>
      <c r="AC1111" s="12">
        <v>7.96</v>
      </c>
      <c r="AD1111" s="10" t="str">
        <f>IF(Table1[[#This Row],[Profit]]&gt;0,"Profit","loss")</f>
        <v>loss</v>
      </c>
      <c r="AE1111" s="10" t="str">
        <f>_xlfn.CONCAT(Table1[[#This Row],[Customer Name]]," ",Table1[[#This Row],[Product Name]]," ",Table1[[#This Row],[Country]])</f>
        <v>Carolyn Greer Newell 340 United States</v>
      </c>
      <c r="AF1111" s="10" t="str">
        <f>LEFT(Table1[[#This Row],[Product Name]],4)</f>
        <v>Newe</v>
      </c>
    </row>
    <row r="1112" spans="1:32" ht="12.75" customHeight="1" x14ac:dyDescent="0.2">
      <c r="A1112" s="18">
        <v>19852</v>
      </c>
      <c r="B1112" s="25">
        <v>88728</v>
      </c>
      <c r="C1112" s="10" t="s">
        <v>25</v>
      </c>
      <c r="D1112" s="36">
        <v>0.08</v>
      </c>
      <c r="E1112" s="28">
        <v>2.62</v>
      </c>
      <c r="F1112" s="32">
        <v>0.8</v>
      </c>
      <c r="G1112" s="25">
        <v>1389</v>
      </c>
      <c r="H1112" s="10" t="s">
        <v>1455</v>
      </c>
      <c r="I1112" s="10" t="s">
        <v>27</v>
      </c>
      <c r="J1112" s="10" t="s">
        <v>58</v>
      </c>
      <c r="K1112" s="10" t="s">
        <v>29</v>
      </c>
      <c r="L1112" s="10" t="s">
        <v>66</v>
      </c>
      <c r="M1112" s="10" t="s">
        <v>31</v>
      </c>
      <c r="N1112" s="9" t="s">
        <v>1409</v>
      </c>
      <c r="O1112" s="22">
        <v>0.39</v>
      </c>
      <c r="P1112" s="10" t="s">
        <v>33</v>
      </c>
      <c r="Q1112" s="10" t="s">
        <v>34</v>
      </c>
      <c r="R1112" s="10" t="s">
        <v>45</v>
      </c>
      <c r="S1112" s="10" t="s">
        <v>1456</v>
      </c>
      <c r="T1112" s="25">
        <v>94025</v>
      </c>
      <c r="U1112" s="11">
        <v>42137</v>
      </c>
      <c r="V1112" s="25">
        <f>YEAR(Table1[[#This Row],[Order Date]])</f>
        <v>2015</v>
      </c>
      <c r="W1112" s="25">
        <f>MONTH(Table1[[#This Row],[Order Date]])</f>
        <v>5</v>
      </c>
      <c r="X1112" s="25">
        <f>DAY(Table1[[#This Row],[Order Date]])</f>
        <v>13</v>
      </c>
      <c r="Y1112" s="11">
        <v>42139</v>
      </c>
      <c r="Z1112" s="25">
        <f>DATEDIF(Table1[[#This Row],[Order Date]],Table1[[#This Row],[Ship Date]],"D")</f>
        <v>2</v>
      </c>
      <c r="AA1112" s="25">
        <v>21.769499999999997</v>
      </c>
      <c r="AB1112" s="10">
        <v>12</v>
      </c>
      <c r="AC1112" s="12">
        <v>31.55</v>
      </c>
      <c r="AD1112" s="10" t="str">
        <f>IF(Table1[[#This Row],[Profit]]&gt;0,"Profit","loss")</f>
        <v>Profit</v>
      </c>
      <c r="AE1112" s="10" t="str">
        <f>_xlfn.CONCAT(Table1[[#This Row],[Customer Name]]," ",Table1[[#This Row],[Product Name]]," ",Table1[[#This Row],[Country]])</f>
        <v>Jean Khan Staples Metal Binder Clips United States</v>
      </c>
      <c r="AF1112" s="10" t="str">
        <f>LEFT(Table1[[#This Row],[Product Name]],4)</f>
        <v>Stap</v>
      </c>
    </row>
    <row r="1113" spans="1:32" ht="12.75" customHeight="1" x14ac:dyDescent="0.2">
      <c r="A1113" s="18">
        <v>19111</v>
      </c>
      <c r="B1113" s="25">
        <v>88729</v>
      </c>
      <c r="C1113" s="10" t="s">
        <v>25</v>
      </c>
      <c r="D1113" s="36">
        <v>0.09</v>
      </c>
      <c r="E1113" s="28">
        <v>2.61</v>
      </c>
      <c r="F1113" s="32">
        <v>0.5</v>
      </c>
      <c r="G1113" s="25">
        <v>1389</v>
      </c>
      <c r="H1113" s="10" t="s">
        <v>1455</v>
      </c>
      <c r="I1113" s="10" t="s">
        <v>49</v>
      </c>
      <c r="J1113" s="10" t="s">
        <v>114</v>
      </c>
      <c r="K1113" s="10" t="s">
        <v>29</v>
      </c>
      <c r="L1113" s="10" t="s">
        <v>134</v>
      </c>
      <c r="M1113" s="10" t="s">
        <v>59</v>
      </c>
      <c r="N1113" s="9" t="s">
        <v>1138</v>
      </c>
      <c r="O1113" s="22">
        <v>0.39</v>
      </c>
      <c r="P1113" s="10" t="s">
        <v>33</v>
      </c>
      <c r="Q1113" s="10" t="s">
        <v>34</v>
      </c>
      <c r="R1113" s="10" t="s">
        <v>45</v>
      </c>
      <c r="S1113" s="10" t="s">
        <v>1456</v>
      </c>
      <c r="T1113" s="25">
        <v>94025</v>
      </c>
      <c r="U1113" s="11">
        <v>42158</v>
      </c>
      <c r="V1113" s="25">
        <f>YEAR(Table1[[#This Row],[Order Date]])</f>
        <v>2015</v>
      </c>
      <c r="W1113" s="25">
        <f>MONTH(Table1[[#This Row],[Order Date]])</f>
        <v>6</v>
      </c>
      <c r="X1113" s="25">
        <f>DAY(Table1[[#This Row],[Order Date]])</f>
        <v>3</v>
      </c>
      <c r="Y1113" s="11">
        <v>42160</v>
      </c>
      <c r="Z1113" s="25">
        <f>DATEDIF(Table1[[#This Row],[Order Date]],Table1[[#This Row],[Ship Date]],"D")</f>
        <v>2</v>
      </c>
      <c r="AA1113" s="25">
        <v>29.380199999999995</v>
      </c>
      <c r="AB1113" s="10">
        <v>17</v>
      </c>
      <c r="AC1113" s="12">
        <v>42.58</v>
      </c>
      <c r="AD1113" s="10" t="str">
        <f>IF(Table1[[#This Row],[Profit]]&gt;0,"Profit","loss")</f>
        <v>Profit</v>
      </c>
      <c r="AE1113" s="10" t="str">
        <f>_xlfn.CONCAT(Table1[[#This Row],[Customer Name]]," ",Table1[[#This Row],[Product Name]]," ",Table1[[#This Row],[Country]])</f>
        <v>Jean Khan Avery 494 United States</v>
      </c>
      <c r="AF1113" s="10" t="str">
        <f>LEFT(Table1[[#This Row],[Product Name]],4)</f>
        <v>Aver</v>
      </c>
    </row>
    <row r="1114" spans="1:32" ht="12.75" customHeight="1" x14ac:dyDescent="0.2">
      <c r="A1114" s="18">
        <v>20163</v>
      </c>
      <c r="B1114" s="25">
        <v>88730</v>
      </c>
      <c r="C1114" s="10" t="s">
        <v>106</v>
      </c>
      <c r="D1114" s="36">
        <v>7.0000000000000007E-2</v>
      </c>
      <c r="E1114" s="28">
        <v>12.28</v>
      </c>
      <c r="F1114" s="32">
        <v>6.13</v>
      </c>
      <c r="G1114" s="25">
        <v>1391</v>
      </c>
      <c r="H1114" s="10" t="s">
        <v>1459</v>
      </c>
      <c r="I1114" s="10" t="s">
        <v>49</v>
      </c>
      <c r="J1114" s="10" t="s">
        <v>58</v>
      </c>
      <c r="K1114" s="10" t="s">
        <v>29</v>
      </c>
      <c r="L1114" s="10" t="s">
        <v>141</v>
      </c>
      <c r="M1114" s="10" t="s">
        <v>59</v>
      </c>
      <c r="N1114" s="9" t="s">
        <v>1461</v>
      </c>
      <c r="O1114" s="22">
        <v>0.56999999999999995</v>
      </c>
      <c r="P1114" s="10" t="s">
        <v>33</v>
      </c>
      <c r="Q1114" s="10" t="s">
        <v>34</v>
      </c>
      <c r="R1114" s="10" t="s">
        <v>45</v>
      </c>
      <c r="S1114" s="10" t="s">
        <v>1460</v>
      </c>
      <c r="T1114" s="25">
        <v>94086</v>
      </c>
      <c r="U1114" s="11">
        <v>42127</v>
      </c>
      <c r="V1114" s="25">
        <f>YEAR(Table1[[#This Row],[Order Date]])</f>
        <v>2015</v>
      </c>
      <c r="W1114" s="25">
        <f>MONTH(Table1[[#This Row],[Order Date]])</f>
        <v>5</v>
      </c>
      <c r="X1114" s="25">
        <f>DAY(Table1[[#This Row],[Order Date]])</f>
        <v>3</v>
      </c>
      <c r="Y1114" s="11">
        <v>42134</v>
      </c>
      <c r="Z1114" s="25">
        <f>DATEDIF(Table1[[#This Row],[Order Date]],Table1[[#This Row],[Ship Date]],"D")</f>
        <v>7</v>
      </c>
      <c r="AA1114" s="25">
        <v>15.236000000000018</v>
      </c>
      <c r="AB1114" s="10">
        <v>33</v>
      </c>
      <c r="AC1114" s="12">
        <v>389.59</v>
      </c>
      <c r="AD1114" s="10" t="str">
        <f>IF(Table1[[#This Row],[Profit]]&gt;0,"Profit","loss")</f>
        <v>Profit</v>
      </c>
      <c r="AE1114" s="10" t="str">
        <f>_xlfn.CONCAT(Table1[[#This Row],[Customer Name]]," ",Table1[[#This Row],[Product Name]]," ",Table1[[#This Row],[Country]])</f>
        <v>Carolyn Greer Recycled Eldon Regeneration Jumbo File United States</v>
      </c>
      <c r="AF1114" s="10" t="str">
        <f>LEFT(Table1[[#This Row],[Product Name]],4)</f>
        <v>Recy</v>
      </c>
    </row>
    <row r="1115" spans="1:32" ht="12.75" customHeight="1" x14ac:dyDescent="0.2">
      <c r="A1115" s="18">
        <v>18702</v>
      </c>
      <c r="B1115" s="25">
        <v>88731</v>
      </c>
      <c r="C1115" s="10" t="s">
        <v>47</v>
      </c>
      <c r="D1115" s="36">
        <v>0.1</v>
      </c>
      <c r="E1115" s="28">
        <v>8.17</v>
      </c>
      <c r="F1115" s="32">
        <v>1.69</v>
      </c>
      <c r="G1115" s="25">
        <v>1390</v>
      </c>
      <c r="H1115" s="10" t="s">
        <v>1457</v>
      </c>
      <c r="I1115" s="10" t="s">
        <v>49</v>
      </c>
      <c r="J1115" s="10" t="s">
        <v>28</v>
      </c>
      <c r="K1115" s="10" t="s">
        <v>29</v>
      </c>
      <c r="L1115" s="10" t="s">
        <v>93</v>
      </c>
      <c r="M1115" s="10" t="s">
        <v>31</v>
      </c>
      <c r="N1115" s="9" t="s">
        <v>1458</v>
      </c>
      <c r="O1115" s="22">
        <v>0.38</v>
      </c>
      <c r="P1115" s="10" t="s">
        <v>33</v>
      </c>
      <c r="Q1115" s="10" t="s">
        <v>34</v>
      </c>
      <c r="R1115" s="10" t="s">
        <v>45</v>
      </c>
      <c r="S1115" s="10" t="s">
        <v>1447</v>
      </c>
      <c r="T1115" s="25">
        <v>95207</v>
      </c>
      <c r="U1115" s="11">
        <v>42140</v>
      </c>
      <c r="V1115" s="25">
        <f>YEAR(Table1[[#This Row],[Order Date]])</f>
        <v>2015</v>
      </c>
      <c r="W1115" s="25">
        <f>MONTH(Table1[[#This Row],[Order Date]])</f>
        <v>5</v>
      </c>
      <c r="X1115" s="25">
        <f>DAY(Table1[[#This Row],[Order Date]])</f>
        <v>16</v>
      </c>
      <c r="Y1115" s="11">
        <v>42140</v>
      </c>
      <c r="Z1115" s="25">
        <f>DATEDIF(Table1[[#This Row],[Order Date]],Table1[[#This Row],[Ship Date]],"D")</f>
        <v>0</v>
      </c>
      <c r="AA1115" s="25">
        <v>100.2984</v>
      </c>
      <c r="AB1115" s="10">
        <v>19</v>
      </c>
      <c r="AC1115" s="12">
        <v>145.36000000000001</v>
      </c>
      <c r="AD1115" s="10" t="str">
        <f>IF(Table1[[#This Row],[Profit]]&gt;0,"Profit","loss")</f>
        <v>Profit</v>
      </c>
      <c r="AE1115" s="10" t="str">
        <f>_xlfn.CONCAT(Table1[[#This Row],[Customer Name]]," ",Table1[[#This Row],[Product Name]]," ",Table1[[#This Row],[Country]])</f>
        <v>Hazel Jones Wirebound Message Forms, Four 2 3/4 x 5 Forms per Page, Pink Paper United States</v>
      </c>
      <c r="AF1115" s="10" t="str">
        <f>LEFT(Table1[[#This Row],[Product Name]],4)</f>
        <v>Wire</v>
      </c>
    </row>
    <row r="1116" spans="1:32" ht="12.75" customHeight="1" x14ac:dyDescent="0.2">
      <c r="A1116" s="18">
        <v>18703</v>
      </c>
      <c r="B1116" s="25">
        <v>88731</v>
      </c>
      <c r="C1116" s="10" t="s">
        <v>47</v>
      </c>
      <c r="D1116" s="36">
        <v>0.03</v>
      </c>
      <c r="E1116" s="28">
        <v>110.99</v>
      </c>
      <c r="F1116" s="32">
        <v>2.5</v>
      </c>
      <c r="G1116" s="25">
        <v>1390</v>
      </c>
      <c r="H1116" s="10" t="s">
        <v>1457</v>
      </c>
      <c r="I1116" s="10" t="s">
        <v>49</v>
      </c>
      <c r="J1116" s="10" t="s">
        <v>28</v>
      </c>
      <c r="K1116" s="10" t="s">
        <v>77</v>
      </c>
      <c r="L1116" s="10" t="s">
        <v>78</v>
      </c>
      <c r="M1116" s="10" t="s">
        <v>59</v>
      </c>
      <c r="N1116" s="9" t="s">
        <v>501</v>
      </c>
      <c r="O1116" s="22">
        <v>0.56999999999999995</v>
      </c>
      <c r="P1116" s="10" t="s">
        <v>33</v>
      </c>
      <c r="Q1116" s="10" t="s">
        <v>34</v>
      </c>
      <c r="R1116" s="10" t="s">
        <v>45</v>
      </c>
      <c r="S1116" s="10" t="s">
        <v>1447</v>
      </c>
      <c r="T1116" s="25">
        <v>95207</v>
      </c>
      <c r="U1116" s="11">
        <v>42140</v>
      </c>
      <c r="V1116" s="25">
        <f>YEAR(Table1[[#This Row],[Order Date]])</f>
        <v>2015</v>
      </c>
      <c r="W1116" s="25">
        <f>MONTH(Table1[[#This Row],[Order Date]])</f>
        <v>5</v>
      </c>
      <c r="X1116" s="25">
        <f>DAY(Table1[[#This Row],[Order Date]])</f>
        <v>16</v>
      </c>
      <c r="Y1116" s="11">
        <v>42142</v>
      </c>
      <c r="Z1116" s="25">
        <f>DATEDIF(Table1[[#This Row],[Order Date]],Table1[[#This Row],[Ship Date]],"D")</f>
        <v>2</v>
      </c>
      <c r="AA1116" s="25">
        <v>2495.3987999999999</v>
      </c>
      <c r="AB1116" s="10">
        <v>38</v>
      </c>
      <c r="AC1116" s="12">
        <v>3616.52</v>
      </c>
      <c r="AD1116" s="10" t="str">
        <f>IF(Table1[[#This Row],[Profit]]&gt;0,"Profit","loss")</f>
        <v>Profit</v>
      </c>
      <c r="AE1116" s="10" t="str">
        <f>_xlfn.CONCAT(Table1[[#This Row],[Customer Name]]," ",Table1[[#This Row],[Product Name]]," ",Table1[[#This Row],[Country]])</f>
        <v>Hazel Jones T18 United States</v>
      </c>
      <c r="AF1116" s="10" t="str">
        <f>LEFT(Table1[[#This Row],[Product Name]],4)</f>
        <v>T18</v>
      </c>
    </row>
    <row r="1117" spans="1:32" ht="12.75" customHeight="1" x14ac:dyDescent="0.2">
      <c r="A1117" s="18">
        <v>22341</v>
      </c>
      <c r="B1117" s="25">
        <v>88745</v>
      </c>
      <c r="C1117" s="10" t="s">
        <v>106</v>
      </c>
      <c r="D1117" s="36">
        <v>0.04</v>
      </c>
      <c r="E1117" s="28">
        <v>2.98</v>
      </c>
      <c r="F1117" s="32">
        <v>2.0299999999999998</v>
      </c>
      <c r="G1117" s="25">
        <v>3385</v>
      </c>
      <c r="H1117" s="10" t="s">
        <v>3013</v>
      </c>
      <c r="I1117" s="10" t="s">
        <v>27</v>
      </c>
      <c r="J1117" s="10" t="s">
        <v>28</v>
      </c>
      <c r="K1117" s="10" t="s">
        <v>29</v>
      </c>
      <c r="L1117" s="10" t="s">
        <v>30</v>
      </c>
      <c r="M1117" s="10" t="s">
        <v>31</v>
      </c>
      <c r="N1117" s="9" t="s">
        <v>3014</v>
      </c>
      <c r="O1117" s="22">
        <v>0.56999999999999995</v>
      </c>
      <c r="P1117" s="10" t="s">
        <v>33</v>
      </c>
      <c r="Q1117" s="10" t="s">
        <v>53</v>
      </c>
      <c r="R1117" s="10" t="s">
        <v>154</v>
      </c>
      <c r="S1117" s="10" t="s">
        <v>3015</v>
      </c>
      <c r="T1117" s="25">
        <v>44512</v>
      </c>
      <c r="U1117" s="11">
        <v>42020</v>
      </c>
      <c r="V1117" s="25">
        <f>YEAR(Table1[[#This Row],[Order Date]])</f>
        <v>2015</v>
      </c>
      <c r="W1117" s="25">
        <f>MONTH(Table1[[#This Row],[Order Date]])</f>
        <v>1</v>
      </c>
      <c r="X1117" s="25">
        <f>DAY(Table1[[#This Row],[Order Date]])</f>
        <v>16</v>
      </c>
      <c r="Y1117" s="11">
        <v>42020</v>
      </c>
      <c r="Z1117" s="25">
        <f>DATEDIF(Table1[[#This Row],[Order Date]],Table1[[#This Row],[Ship Date]],"D")</f>
        <v>0</v>
      </c>
      <c r="AA1117" s="25">
        <v>-22.009999999999998</v>
      </c>
      <c r="AB1117" s="10">
        <v>5</v>
      </c>
      <c r="AC1117" s="40">
        <v>15.7</v>
      </c>
      <c r="AD1117" s="10" t="str">
        <f>IF(Table1[[#This Row],[Profit]]&gt;0,"Profit","loss")</f>
        <v>loss</v>
      </c>
      <c r="AE1117" s="10" t="str">
        <f>_xlfn.CONCAT(Table1[[#This Row],[Customer Name]]," ",Table1[[#This Row],[Product Name]]," ",Table1[[#This Row],[Country]])</f>
        <v>Daniel Richmond Premium Writing Pencils, Soft, #2 by Central Association for the Blind United States</v>
      </c>
      <c r="AF1117" s="10" t="str">
        <f>LEFT(Table1[[#This Row],[Product Name]],4)</f>
        <v>Prem</v>
      </c>
    </row>
    <row r="1118" spans="1:32" ht="12.75" customHeight="1" x14ac:dyDescent="0.2">
      <c r="A1118" s="18">
        <v>22342</v>
      </c>
      <c r="B1118" s="25">
        <v>88745</v>
      </c>
      <c r="C1118" s="10" t="s">
        <v>106</v>
      </c>
      <c r="D1118" s="36">
        <v>0.01</v>
      </c>
      <c r="E1118" s="28">
        <v>125.99</v>
      </c>
      <c r="F1118" s="32">
        <v>8.99</v>
      </c>
      <c r="G1118" s="25">
        <v>3385</v>
      </c>
      <c r="H1118" s="10" t="s">
        <v>3013</v>
      </c>
      <c r="I1118" s="10" t="s">
        <v>49</v>
      </c>
      <c r="J1118" s="10" t="s">
        <v>28</v>
      </c>
      <c r="K1118" s="10" t="s">
        <v>77</v>
      </c>
      <c r="L1118" s="10" t="s">
        <v>78</v>
      </c>
      <c r="M1118" s="10" t="s">
        <v>59</v>
      </c>
      <c r="N1118" s="9" t="s">
        <v>465</v>
      </c>
      <c r="O1118" s="22">
        <v>0.59</v>
      </c>
      <c r="P1118" s="10" t="s">
        <v>33</v>
      </c>
      <c r="Q1118" s="10" t="s">
        <v>53</v>
      </c>
      <c r="R1118" s="10" t="s">
        <v>154</v>
      </c>
      <c r="S1118" s="10" t="s">
        <v>3015</v>
      </c>
      <c r="T1118" s="25">
        <v>44512</v>
      </c>
      <c r="U1118" s="11">
        <v>42020</v>
      </c>
      <c r="V1118" s="25">
        <f>YEAR(Table1[[#This Row],[Order Date]])</f>
        <v>2015</v>
      </c>
      <c r="W1118" s="25">
        <f>MONTH(Table1[[#This Row],[Order Date]])</f>
        <v>1</v>
      </c>
      <c r="X1118" s="25">
        <f>DAY(Table1[[#This Row],[Order Date]])</f>
        <v>16</v>
      </c>
      <c r="Y1118" s="11">
        <v>42025</v>
      </c>
      <c r="Z1118" s="25">
        <f>DATEDIF(Table1[[#This Row],[Order Date]],Table1[[#This Row],[Ship Date]],"D")</f>
        <v>5</v>
      </c>
      <c r="AA1118" s="25">
        <v>426.46032000000002</v>
      </c>
      <c r="AB1118" s="10">
        <v>6</v>
      </c>
      <c r="AC1118" s="40">
        <v>680.65</v>
      </c>
      <c r="AD1118" s="10" t="str">
        <f>IF(Table1[[#This Row],[Profit]]&gt;0,"Profit","loss")</f>
        <v>Profit</v>
      </c>
      <c r="AE1118" s="10" t="str">
        <f>_xlfn.CONCAT(Table1[[#This Row],[Customer Name]]," ",Table1[[#This Row],[Product Name]]," ",Table1[[#This Row],[Country]])</f>
        <v>Daniel Richmond M70 United States</v>
      </c>
      <c r="AF1118" s="10" t="str">
        <f>LEFT(Table1[[#This Row],[Product Name]],4)</f>
        <v>M70</v>
      </c>
    </row>
    <row r="1119" spans="1:32" ht="12.75" customHeight="1" x14ac:dyDescent="0.2">
      <c r="A1119" s="18">
        <v>23190</v>
      </c>
      <c r="B1119" s="25">
        <v>88746</v>
      </c>
      <c r="C1119" s="10" t="s">
        <v>47</v>
      </c>
      <c r="D1119" s="36">
        <v>0</v>
      </c>
      <c r="E1119" s="28">
        <v>2.61</v>
      </c>
      <c r="F1119" s="32">
        <v>0.5</v>
      </c>
      <c r="G1119" s="25">
        <v>3386</v>
      </c>
      <c r="H1119" s="10" t="s">
        <v>3016</v>
      </c>
      <c r="I1119" s="10" t="s">
        <v>49</v>
      </c>
      <c r="J1119" s="10" t="s">
        <v>28</v>
      </c>
      <c r="K1119" s="10" t="s">
        <v>29</v>
      </c>
      <c r="L1119" s="10" t="s">
        <v>134</v>
      </c>
      <c r="M1119" s="10" t="s">
        <v>59</v>
      </c>
      <c r="N1119" s="9" t="s">
        <v>1138</v>
      </c>
      <c r="O1119" s="22">
        <v>0.39</v>
      </c>
      <c r="P1119" s="10" t="s">
        <v>33</v>
      </c>
      <c r="Q1119" s="10" t="s">
        <v>53</v>
      </c>
      <c r="R1119" s="10" t="s">
        <v>154</v>
      </c>
      <c r="S1119" s="10" t="s">
        <v>614</v>
      </c>
      <c r="T1119" s="25">
        <v>43402</v>
      </c>
      <c r="U1119" s="11">
        <v>42127</v>
      </c>
      <c r="V1119" s="25">
        <f>YEAR(Table1[[#This Row],[Order Date]])</f>
        <v>2015</v>
      </c>
      <c r="W1119" s="25">
        <f>MONTH(Table1[[#This Row],[Order Date]])</f>
        <v>5</v>
      </c>
      <c r="X1119" s="25">
        <f>DAY(Table1[[#This Row],[Order Date]])</f>
        <v>3</v>
      </c>
      <c r="Y1119" s="11">
        <v>42129</v>
      </c>
      <c r="Z1119" s="25">
        <f>DATEDIF(Table1[[#This Row],[Order Date]],Table1[[#This Row],[Ship Date]],"D")</f>
        <v>2</v>
      </c>
      <c r="AA1119" s="25">
        <v>19.554599999999997</v>
      </c>
      <c r="AB1119" s="10">
        <v>10</v>
      </c>
      <c r="AC1119" s="40">
        <v>28.34</v>
      </c>
      <c r="AD1119" s="10" t="str">
        <f>IF(Table1[[#This Row],[Profit]]&gt;0,"Profit","loss")</f>
        <v>Profit</v>
      </c>
      <c r="AE1119" s="10" t="str">
        <f>_xlfn.CONCAT(Table1[[#This Row],[Customer Name]]," ",Table1[[#This Row],[Product Name]]," ",Table1[[#This Row],[Country]])</f>
        <v>Carmen Elmore Avery 494 United States</v>
      </c>
      <c r="AF1119" s="10" t="str">
        <f>LEFT(Table1[[#This Row],[Product Name]],4)</f>
        <v>Aver</v>
      </c>
    </row>
    <row r="1120" spans="1:32" ht="12.75" customHeight="1" x14ac:dyDescent="0.2">
      <c r="A1120" s="18">
        <v>23191</v>
      </c>
      <c r="B1120" s="25">
        <v>88746</v>
      </c>
      <c r="C1120" s="10" t="s">
        <v>47</v>
      </c>
      <c r="D1120" s="36">
        <v>0.04</v>
      </c>
      <c r="E1120" s="28">
        <v>25.38</v>
      </c>
      <c r="F1120" s="32">
        <v>8.99</v>
      </c>
      <c r="G1120" s="25">
        <v>3386</v>
      </c>
      <c r="H1120" s="10" t="s">
        <v>3016</v>
      </c>
      <c r="I1120" s="10" t="s">
        <v>27</v>
      </c>
      <c r="J1120" s="10" t="s">
        <v>28</v>
      </c>
      <c r="K1120" s="10" t="s">
        <v>41</v>
      </c>
      <c r="L1120" s="10" t="s">
        <v>50</v>
      </c>
      <c r="M1120" s="10" t="s">
        <v>51</v>
      </c>
      <c r="N1120" s="9" t="s">
        <v>762</v>
      </c>
      <c r="O1120" s="22">
        <v>0.5</v>
      </c>
      <c r="P1120" s="10" t="s">
        <v>33</v>
      </c>
      <c r="Q1120" s="10" t="s">
        <v>53</v>
      </c>
      <c r="R1120" s="10" t="s">
        <v>154</v>
      </c>
      <c r="S1120" s="10" t="s">
        <v>614</v>
      </c>
      <c r="T1120" s="25">
        <v>43402</v>
      </c>
      <c r="U1120" s="11">
        <v>42127</v>
      </c>
      <c r="V1120" s="25">
        <f>YEAR(Table1[[#This Row],[Order Date]])</f>
        <v>2015</v>
      </c>
      <c r="W1120" s="25">
        <f>MONTH(Table1[[#This Row],[Order Date]])</f>
        <v>5</v>
      </c>
      <c r="X1120" s="25">
        <f>DAY(Table1[[#This Row],[Order Date]])</f>
        <v>3</v>
      </c>
      <c r="Y1120" s="11">
        <v>42130</v>
      </c>
      <c r="Z1120" s="25">
        <f>DATEDIF(Table1[[#This Row],[Order Date]],Table1[[#This Row],[Ship Date]],"D")</f>
        <v>3</v>
      </c>
      <c r="AA1120" s="25">
        <v>152.48200000000003</v>
      </c>
      <c r="AB1120" s="10">
        <v>35</v>
      </c>
      <c r="AC1120" s="40">
        <v>861.3</v>
      </c>
      <c r="AD1120" s="10" t="str">
        <f>IF(Table1[[#This Row],[Profit]]&gt;0,"Profit","loss")</f>
        <v>Profit</v>
      </c>
      <c r="AE1120" s="10" t="str">
        <f>_xlfn.CONCAT(Table1[[#This Row],[Customer Name]]," ",Table1[[#This Row],[Product Name]]," ",Table1[[#This Row],[Country]])</f>
        <v>Carmen Elmore Executive Impressions 13" Chairman Wall Clock United States</v>
      </c>
      <c r="AF1120" s="10" t="str">
        <f>LEFT(Table1[[#This Row],[Product Name]],4)</f>
        <v>Exec</v>
      </c>
    </row>
    <row r="1121" spans="1:32" ht="12.75" customHeight="1" x14ac:dyDescent="0.2">
      <c r="A1121" s="18">
        <v>24629</v>
      </c>
      <c r="B1121" s="25">
        <v>88753</v>
      </c>
      <c r="C1121" s="10" t="s">
        <v>37</v>
      </c>
      <c r="D1121" s="36">
        <v>0.09</v>
      </c>
      <c r="E1121" s="28">
        <v>6.48</v>
      </c>
      <c r="F1121" s="32">
        <v>9.68</v>
      </c>
      <c r="G1121" s="25">
        <v>792</v>
      </c>
      <c r="H1121" s="10" t="s">
        <v>920</v>
      </c>
      <c r="I1121" s="10" t="s">
        <v>49</v>
      </c>
      <c r="J1121" s="10" t="s">
        <v>28</v>
      </c>
      <c r="K1121" s="10" t="s">
        <v>29</v>
      </c>
      <c r="L1121" s="10" t="s">
        <v>93</v>
      </c>
      <c r="M1121" s="10" t="s">
        <v>59</v>
      </c>
      <c r="N1121" s="9" t="s">
        <v>921</v>
      </c>
      <c r="O1121" s="22">
        <v>0.36</v>
      </c>
      <c r="P1121" s="10" t="s">
        <v>33</v>
      </c>
      <c r="Q1121" s="10" t="s">
        <v>61</v>
      </c>
      <c r="R1121" s="10" t="s">
        <v>304</v>
      </c>
      <c r="S1121" s="10" t="s">
        <v>922</v>
      </c>
      <c r="T1121" s="25">
        <v>73064</v>
      </c>
      <c r="U1121" s="11">
        <v>42176</v>
      </c>
      <c r="V1121" s="25">
        <f>YEAR(Table1[[#This Row],[Order Date]])</f>
        <v>2015</v>
      </c>
      <c r="W1121" s="25">
        <f>MONTH(Table1[[#This Row],[Order Date]])</f>
        <v>6</v>
      </c>
      <c r="X1121" s="25">
        <f>DAY(Table1[[#This Row],[Order Date]])</f>
        <v>21</v>
      </c>
      <c r="Y1121" s="11">
        <v>42177</v>
      </c>
      <c r="Z1121" s="25">
        <f>DATEDIF(Table1[[#This Row],[Order Date]],Table1[[#This Row],[Ship Date]],"D")</f>
        <v>1</v>
      </c>
      <c r="AA1121" s="25">
        <v>-204.16</v>
      </c>
      <c r="AB1121" s="10">
        <v>16</v>
      </c>
      <c r="AC1121" s="12">
        <v>99.92</v>
      </c>
      <c r="AD1121" s="10" t="str">
        <f>IF(Table1[[#This Row],[Profit]]&gt;0,"Profit","loss")</f>
        <v>loss</v>
      </c>
      <c r="AE1121" s="10" t="str">
        <f>_xlfn.CONCAT(Table1[[#This Row],[Customer Name]]," ",Table1[[#This Row],[Product Name]]," ",Table1[[#This Row],[Country]])</f>
        <v>Holly Pate Xerox 1993 United States</v>
      </c>
      <c r="AF1121" s="10" t="str">
        <f>LEFT(Table1[[#This Row],[Product Name]],4)</f>
        <v>Xero</v>
      </c>
    </row>
    <row r="1122" spans="1:32" ht="12.75" customHeight="1" x14ac:dyDescent="0.2">
      <c r="A1122" s="18">
        <v>19860</v>
      </c>
      <c r="B1122" s="25">
        <v>88758</v>
      </c>
      <c r="C1122" s="10" t="s">
        <v>47</v>
      </c>
      <c r="D1122" s="36">
        <v>0.09</v>
      </c>
      <c r="E1122" s="28">
        <v>2.88</v>
      </c>
      <c r="F1122" s="32">
        <v>0.7</v>
      </c>
      <c r="G1122" s="25">
        <v>2791</v>
      </c>
      <c r="H1122" s="10" t="s">
        <v>2559</v>
      </c>
      <c r="I1122" s="10" t="s">
        <v>49</v>
      </c>
      <c r="J1122" s="10" t="s">
        <v>28</v>
      </c>
      <c r="K1122" s="10" t="s">
        <v>29</v>
      </c>
      <c r="L1122" s="10" t="s">
        <v>30</v>
      </c>
      <c r="M1122" s="10" t="s">
        <v>31</v>
      </c>
      <c r="N1122" s="9" t="s">
        <v>2560</v>
      </c>
      <c r="O1122" s="22">
        <v>0.56000000000000005</v>
      </c>
      <c r="P1122" s="10" t="s">
        <v>33</v>
      </c>
      <c r="Q1122" s="10" t="s">
        <v>61</v>
      </c>
      <c r="R1122" s="10" t="s">
        <v>300</v>
      </c>
      <c r="S1122" s="10" t="s">
        <v>2561</v>
      </c>
      <c r="T1122" s="25">
        <v>48071</v>
      </c>
      <c r="U1122" s="11">
        <v>42019</v>
      </c>
      <c r="V1122" s="25">
        <f>YEAR(Table1[[#This Row],[Order Date]])</f>
        <v>2015</v>
      </c>
      <c r="W1122" s="25">
        <f>MONTH(Table1[[#This Row],[Order Date]])</f>
        <v>1</v>
      </c>
      <c r="X1122" s="25">
        <f>DAY(Table1[[#This Row],[Order Date]])</f>
        <v>15</v>
      </c>
      <c r="Y1122" s="11">
        <v>42019</v>
      </c>
      <c r="Z1122" s="25">
        <f>DATEDIF(Table1[[#This Row],[Order Date]],Table1[[#This Row],[Ship Date]],"D")</f>
        <v>0</v>
      </c>
      <c r="AA1122" s="25">
        <v>4.8499999999999996</v>
      </c>
      <c r="AB1122" s="10">
        <v>7</v>
      </c>
      <c r="AC1122" s="12">
        <v>19.29</v>
      </c>
      <c r="AD1122" s="10" t="str">
        <f>IF(Table1[[#This Row],[Profit]]&gt;0,"Profit","loss")</f>
        <v>Profit</v>
      </c>
      <c r="AE1122" s="10" t="str">
        <f>_xlfn.CONCAT(Table1[[#This Row],[Customer Name]]," ",Table1[[#This Row],[Product Name]]," ",Table1[[#This Row],[Country]])</f>
        <v>Dawn Larson Newell 346 United States</v>
      </c>
      <c r="AF1122" s="10" t="str">
        <f>LEFT(Table1[[#This Row],[Product Name]],4)</f>
        <v>Newe</v>
      </c>
    </row>
    <row r="1123" spans="1:32" ht="12.75" customHeight="1" x14ac:dyDescent="0.2">
      <c r="A1123" s="18">
        <v>21399</v>
      </c>
      <c r="B1123" s="25">
        <v>88766</v>
      </c>
      <c r="C1123" s="10" t="s">
        <v>47</v>
      </c>
      <c r="D1123" s="36">
        <v>0</v>
      </c>
      <c r="E1123" s="28">
        <v>40.479999999999997</v>
      </c>
      <c r="F1123" s="32">
        <v>19.989999999999998</v>
      </c>
      <c r="G1123" s="25">
        <v>2720</v>
      </c>
      <c r="H1123" s="10" t="s">
        <v>2513</v>
      </c>
      <c r="I1123" s="10" t="s">
        <v>49</v>
      </c>
      <c r="J1123" s="10" t="s">
        <v>58</v>
      </c>
      <c r="K1123" s="10" t="s">
        <v>77</v>
      </c>
      <c r="L1123" s="10" t="s">
        <v>180</v>
      </c>
      <c r="M1123" s="10" t="s">
        <v>59</v>
      </c>
      <c r="N1123" s="9" t="s">
        <v>830</v>
      </c>
      <c r="O1123" s="22">
        <v>0.77</v>
      </c>
      <c r="P1123" s="10" t="s">
        <v>33</v>
      </c>
      <c r="Q1123" s="10" t="s">
        <v>136</v>
      </c>
      <c r="R1123" s="10" t="s">
        <v>387</v>
      </c>
      <c r="S1123" s="10" t="s">
        <v>2514</v>
      </c>
      <c r="T1123" s="25">
        <v>30721</v>
      </c>
      <c r="U1123" s="11">
        <v>42171</v>
      </c>
      <c r="V1123" s="25">
        <f>YEAR(Table1[[#This Row],[Order Date]])</f>
        <v>2015</v>
      </c>
      <c r="W1123" s="25">
        <f>MONTH(Table1[[#This Row],[Order Date]])</f>
        <v>6</v>
      </c>
      <c r="X1123" s="25">
        <f>DAY(Table1[[#This Row],[Order Date]])</f>
        <v>16</v>
      </c>
      <c r="Y1123" s="11">
        <v>42172</v>
      </c>
      <c r="Z1123" s="25">
        <f>DATEDIF(Table1[[#This Row],[Order Date]],Table1[[#This Row],[Ship Date]],"D")</f>
        <v>1</v>
      </c>
      <c r="AA1123" s="25">
        <v>-25.634</v>
      </c>
      <c r="AB1123" s="10">
        <v>6</v>
      </c>
      <c r="AC1123" s="12">
        <v>264.95</v>
      </c>
      <c r="AD1123" s="10" t="str">
        <f>IF(Table1[[#This Row],[Profit]]&gt;0,"Profit","loss")</f>
        <v>loss</v>
      </c>
      <c r="AE1123" s="10" t="str">
        <f>_xlfn.CONCAT(Table1[[#This Row],[Customer Name]]," ",Table1[[#This Row],[Product Name]]," ",Table1[[#This Row],[Country]])</f>
        <v>Donna Block Keytronic Designer 104- Key Black Keyboard United States</v>
      </c>
      <c r="AF1123" s="10" t="str">
        <f>LEFT(Table1[[#This Row],[Product Name]],4)</f>
        <v>Keyt</v>
      </c>
    </row>
    <row r="1124" spans="1:32" ht="12.75" customHeight="1" x14ac:dyDescent="0.2">
      <c r="A1124" s="18">
        <v>25761</v>
      </c>
      <c r="B1124" s="25">
        <v>88781</v>
      </c>
      <c r="C1124" s="10" t="s">
        <v>56</v>
      </c>
      <c r="D1124" s="36">
        <v>0.05</v>
      </c>
      <c r="E1124" s="28">
        <v>5.68</v>
      </c>
      <c r="F1124" s="32">
        <v>1.39</v>
      </c>
      <c r="G1124" s="25">
        <v>1708</v>
      </c>
      <c r="H1124" s="10" t="s">
        <v>1710</v>
      </c>
      <c r="I1124" s="10" t="s">
        <v>49</v>
      </c>
      <c r="J1124" s="10" t="s">
        <v>58</v>
      </c>
      <c r="K1124" s="10" t="s">
        <v>29</v>
      </c>
      <c r="L1124" s="10" t="s">
        <v>69</v>
      </c>
      <c r="M1124" s="10" t="s">
        <v>59</v>
      </c>
      <c r="N1124" s="9" t="s">
        <v>998</v>
      </c>
      <c r="O1124" s="22">
        <v>0.38</v>
      </c>
      <c r="P1124" s="10" t="s">
        <v>33</v>
      </c>
      <c r="Q1124" s="10" t="s">
        <v>53</v>
      </c>
      <c r="R1124" s="10" t="s">
        <v>154</v>
      </c>
      <c r="S1124" s="10" t="s">
        <v>1711</v>
      </c>
      <c r="T1124" s="25">
        <v>44118</v>
      </c>
      <c r="U1124" s="11">
        <v>42021</v>
      </c>
      <c r="V1124" s="25">
        <f>YEAR(Table1[[#This Row],[Order Date]])</f>
        <v>2015</v>
      </c>
      <c r="W1124" s="25">
        <f>MONTH(Table1[[#This Row],[Order Date]])</f>
        <v>1</v>
      </c>
      <c r="X1124" s="25">
        <f>DAY(Table1[[#This Row],[Order Date]])</f>
        <v>17</v>
      </c>
      <c r="Y1124" s="11">
        <v>42022</v>
      </c>
      <c r="Z1124" s="25">
        <f>DATEDIF(Table1[[#This Row],[Order Date]],Table1[[#This Row],[Ship Date]],"D")</f>
        <v>1</v>
      </c>
      <c r="AA1124" s="25">
        <v>38.281199999999998</v>
      </c>
      <c r="AB1124" s="10">
        <v>10</v>
      </c>
      <c r="AC1124" s="12">
        <v>55.48</v>
      </c>
      <c r="AD1124" s="10" t="str">
        <f>IF(Table1[[#This Row],[Profit]]&gt;0,"Profit","loss")</f>
        <v>Profit</v>
      </c>
      <c r="AE1124" s="10" t="str">
        <f>_xlfn.CONCAT(Table1[[#This Row],[Customer Name]]," ",Table1[[#This Row],[Product Name]]," ",Table1[[#This Row],[Country]])</f>
        <v>Lillian Day Staples Standard Envelopes United States</v>
      </c>
      <c r="AF1124" s="10" t="str">
        <f>LEFT(Table1[[#This Row],[Product Name]],4)</f>
        <v>Stap</v>
      </c>
    </row>
    <row r="1125" spans="1:32" ht="12.75" customHeight="1" x14ac:dyDescent="0.2">
      <c r="A1125" s="18">
        <v>23822</v>
      </c>
      <c r="B1125" s="25">
        <v>88782</v>
      </c>
      <c r="C1125" s="10" t="s">
        <v>37</v>
      </c>
      <c r="D1125" s="36">
        <v>0.01</v>
      </c>
      <c r="E1125" s="28">
        <v>14.28</v>
      </c>
      <c r="F1125" s="32">
        <v>2.99</v>
      </c>
      <c r="G1125" s="25">
        <v>1709</v>
      </c>
      <c r="H1125" s="10" t="s">
        <v>1712</v>
      </c>
      <c r="I1125" s="10" t="s">
        <v>49</v>
      </c>
      <c r="J1125" s="10" t="s">
        <v>114</v>
      </c>
      <c r="K1125" s="10" t="s">
        <v>29</v>
      </c>
      <c r="L1125" s="10" t="s">
        <v>109</v>
      </c>
      <c r="M1125" s="10" t="s">
        <v>59</v>
      </c>
      <c r="N1125" s="9" t="s">
        <v>1713</v>
      </c>
      <c r="O1125" s="22">
        <v>0.39</v>
      </c>
      <c r="P1125" s="10" t="s">
        <v>33</v>
      </c>
      <c r="Q1125" s="10" t="s">
        <v>53</v>
      </c>
      <c r="R1125" s="10" t="s">
        <v>234</v>
      </c>
      <c r="S1125" s="10" t="s">
        <v>1714</v>
      </c>
      <c r="T1125" s="25">
        <v>19464</v>
      </c>
      <c r="U1125" s="11">
        <v>42025</v>
      </c>
      <c r="V1125" s="25">
        <f>YEAR(Table1[[#This Row],[Order Date]])</f>
        <v>2015</v>
      </c>
      <c r="W1125" s="25">
        <f>MONTH(Table1[[#This Row],[Order Date]])</f>
        <v>1</v>
      </c>
      <c r="X1125" s="25">
        <f>DAY(Table1[[#This Row],[Order Date]])</f>
        <v>21</v>
      </c>
      <c r="Y1125" s="11">
        <v>42026</v>
      </c>
      <c r="Z1125" s="25">
        <f>DATEDIF(Table1[[#This Row],[Order Date]],Table1[[#This Row],[Ship Date]],"D")</f>
        <v>1</v>
      </c>
      <c r="AA1125" s="25">
        <v>21.003500000000003</v>
      </c>
      <c r="AB1125" s="10">
        <v>2</v>
      </c>
      <c r="AC1125" s="12">
        <v>30.44</v>
      </c>
      <c r="AD1125" s="10" t="str">
        <f>IF(Table1[[#This Row],[Profit]]&gt;0,"Profit","loss")</f>
        <v>Profit</v>
      </c>
      <c r="AE1125" s="10" t="str">
        <f>_xlfn.CONCAT(Table1[[#This Row],[Customer Name]]," ",Table1[[#This Row],[Product Name]]," ",Table1[[#This Row],[Country]])</f>
        <v>Dennis Bowen Avery Premier Heavy-Duty Binder with Round Locking Rings United States</v>
      </c>
      <c r="AF1125" s="10" t="str">
        <f>LEFT(Table1[[#This Row],[Product Name]],4)</f>
        <v>Aver</v>
      </c>
    </row>
    <row r="1126" spans="1:32" ht="12.75" customHeight="1" x14ac:dyDescent="0.2">
      <c r="A1126" s="18">
        <v>24577</v>
      </c>
      <c r="B1126" s="25">
        <v>88783</v>
      </c>
      <c r="C1126" s="10" t="s">
        <v>56</v>
      </c>
      <c r="D1126" s="36">
        <v>0.04</v>
      </c>
      <c r="E1126" s="28">
        <v>95.43</v>
      </c>
      <c r="F1126" s="32">
        <v>19.989999999999998</v>
      </c>
      <c r="G1126" s="25">
        <v>1709</v>
      </c>
      <c r="H1126" s="10" t="s">
        <v>1712</v>
      </c>
      <c r="I1126" s="10" t="s">
        <v>49</v>
      </c>
      <c r="J1126" s="10" t="s">
        <v>58</v>
      </c>
      <c r="K1126" s="10" t="s">
        <v>29</v>
      </c>
      <c r="L1126" s="10" t="s">
        <v>141</v>
      </c>
      <c r="M1126" s="10" t="s">
        <v>59</v>
      </c>
      <c r="N1126" s="9" t="s">
        <v>849</v>
      </c>
      <c r="O1126" s="22">
        <v>0.79</v>
      </c>
      <c r="P1126" s="10" t="s">
        <v>33</v>
      </c>
      <c r="Q1126" s="10" t="s">
        <v>53</v>
      </c>
      <c r="R1126" s="10" t="s">
        <v>234</v>
      </c>
      <c r="S1126" s="10" t="s">
        <v>1714</v>
      </c>
      <c r="T1126" s="25">
        <v>19464</v>
      </c>
      <c r="U1126" s="11">
        <v>42134</v>
      </c>
      <c r="V1126" s="25">
        <f>YEAR(Table1[[#This Row],[Order Date]])</f>
        <v>2015</v>
      </c>
      <c r="W1126" s="25">
        <f>MONTH(Table1[[#This Row],[Order Date]])</f>
        <v>5</v>
      </c>
      <c r="X1126" s="25">
        <f>DAY(Table1[[#This Row],[Order Date]])</f>
        <v>10</v>
      </c>
      <c r="Y1126" s="11">
        <v>42136</v>
      </c>
      <c r="Z1126" s="25">
        <f>DATEDIF(Table1[[#This Row],[Order Date]],Table1[[#This Row],[Ship Date]],"D")</f>
        <v>2</v>
      </c>
      <c r="AA1126" s="25">
        <v>13.536000000000016</v>
      </c>
      <c r="AB1126" s="10">
        <v>33</v>
      </c>
      <c r="AC1126" s="12">
        <v>3251.76</v>
      </c>
      <c r="AD1126" s="10" t="str">
        <f>IF(Table1[[#This Row],[Profit]]&gt;0,"Profit","loss")</f>
        <v>Profit</v>
      </c>
      <c r="AE1126" s="10" t="str">
        <f>_xlfn.CONCAT(Table1[[#This Row],[Customer Name]]," ",Table1[[#This Row],[Product Name]]," ",Table1[[#This Row],[Country]])</f>
        <v>Dennis Bowen Fellowes Stor/Drawer® Steel Plus™ Storage Drawers United States</v>
      </c>
      <c r="AF1126" s="10" t="str">
        <f>LEFT(Table1[[#This Row],[Product Name]],4)</f>
        <v>Fell</v>
      </c>
    </row>
    <row r="1127" spans="1:32" ht="12.75" customHeight="1" x14ac:dyDescent="0.2">
      <c r="A1127" s="18">
        <v>26037</v>
      </c>
      <c r="B1127" s="25">
        <v>88784</v>
      </c>
      <c r="C1127" s="10" t="s">
        <v>37</v>
      </c>
      <c r="D1127" s="36">
        <v>0.03</v>
      </c>
      <c r="E1127" s="28">
        <v>205.99</v>
      </c>
      <c r="F1127" s="32">
        <v>3</v>
      </c>
      <c r="G1127" s="25">
        <v>1708</v>
      </c>
      <c r="H1127" s="10" t="s">
        <v>1710</v>
      </c>
      <c r="I1127" s="10" t="s">
        <v>49</v>
      </c>
      <c r="J1127" s="10" t="s">
        <v>58</v>
      </c>
      <c r="K1127" s="10" t="s">
        <v>77</v>
      </c>
      <c r="L1127" s="10" t="s">
        <v>78</v>
      </c>
      <c r="M1127" s="10" t="s">
        <v>59</v>
      </c>
      <c r="N1127" s="9" t="s">
        <v>214</v>
      </c>
      <c r="O1127" s="22">
        <v>0.57999999999999996</v>
      </c>
      <c r="P1127" s="10" t="s">
        <v>33</v>
      </c>
      <c r="Q1127" s="10" t="s">
        <v>53</v>
      </c>
      <c r="R1127" s="10" t="s">
        <v>154</v>
      </c>
      <c r="S1127" s="10" t="s">
        <v>1711</v>
      </c>
      <c r="T1127" s="25">
        <v>44118</v>
      </c>
      <c r="U1127" s="11">
        <v>42144</v>
      </c>
      <c r="V1127" s="25">
        <f>YEAR(Table1[[#This Row],[Order Date]])</f>
        <v>2015</v>
      </c>
      <c r="W1127" s="25">
        <f>MONTH(Table1[[#This Row],[Order Date]])</f>
        <v>5</v>
      </c>
      <c r="X1127" s="25">
        <f>DAY(Table1[[#This Row],[Order Date]])</f>
        <v>20</v>
      </c>
      <c r="Y1127" s="11">
        <v>42145</v>
      </c>
      <c r="Z1127" s="25">
        <f>DATEDIF(Table1[[#This Row],[Order Date]],Table1[[#This Row],[Ship Date]],"D")</f>
        <v>1</v>
      </c>
      <c r="AA1127" s="25">
        <v>3670.3514999999998</v>
      </c>
      <c r="AB1127" s="10">
        <v>29</v>
      </c>
      <c r="AC1127" s="12">
        <v>5319.35</v>
      </c>
      <c r="AD1127" s="10" t="str">
        <f>IF(Table1[[#This Row],[Profit]]&gt;0,"Profit","loss")</f>
        <v>Profit</v>
      </c>
      <c r="AE1127" s="10" t="str">
        <f>_xlfn.CONCAT(Table1[[#This Row],[Customer Name]]," ",Table1[[#This Row],[Product Name]]," ",Table1[[#This Row],[Country]])</f>
        <v>Lillian Day 6185 United States</v>
      </c>
      <c r="AF1127" s="10" t="str">
        <f>LEFT(Table1[[#This Row],[Product Name]],4)</f>
        <v>6185</v>
      </c>
    </row>
    <row r="1128" spans="1:32" ht="12.75" customHeight="1" x14ac:dyDescent="0.2">
      <c r="A1128" s="18">
        <v>22450</v>
      </c>
      <c r="B1128" s="25">
        <v>88794</v>
      </c>
      <c r="C1128" s="10" t="s">
        <v>37</v>
      </c>
      <c r="D1128" s="36">
        <v>0.01</v>
      </c>
      <c r="E1128" s="28">
        <v>5.38</v>
      </c>
      <c r="F1128" s="32">
        <v>7.57</v>
      </c>
      <c r="G1128" s="25">
        <v>2164</v>
      </c>
      <c r="H1128" s="10" t="s">
        <v>2071</v>
      </c>
      <c r="I1128" s="10" t="s">
        <v>49</v>
      </c>
      <c r="J1128" s="10" t="s">
        <v>58</v>
      </c>
      <c r="K1128" s="10" t="s">
        <v>29</v>
      </c>
      <c r="L1128" s="10" t="s">
        <v>109</v>
      </c>
      <c r="M1128" s="10" t="s">
        <v>59</v>
      </c>
      <c r="N1128" s="9" t="s">
        <v>2072</v>
      </c>
      <c r="O1128" s="22">
        <v>0.36</v>
      </c>
      <c r="P1128" s="10" t="s">
        <v>33</v>
      </c>
      <c r="Q1128" s="10" t="s">
        <v>34</v>
      </c>
      <c r="R1128" s="10" t="s">
        <v>45</v>
      </c>
      <c r="S1128" s="10" t="s">
        <v>2073</v>
      </c>
      <c r="T1128" s="25">
        <v>91104</v>
      </c>
      <c r="U1128" s="11">
        <v>42013</v>
      </c>
      <c r="V1128" s="25">
        <f>YEAR(Table1[[#This Row],[Order Date]])</f>
        <v>2015</v>
      </c>
      <c r="W1128" s="25">
        <f>MONTH(Table1[[#This Row],[Order Date]])</f>
        <v>1</v>
      </c>
      <c r="X1128" s="25">
        <f>DAY(Table1[[#This Row],[Order Date]])</f>
        <v>9</v>
      </c>
      <c r="Y1128" s="11">
        <v>42014</v>
      </c>
      <c r="Z1128" s="25">
        <f>DATEDIF(Table1[[#This Row],[Order Date]],Table1[[#This Row],[Ship Date]],"D")</f>
        <v>1</v>
      </c>
      <c r="AA1128" s="25">
        <v>-66.779579999999996</v>
      </c>
      <c r="AB1128" s="10">
        <v>3</v>
      </c>
      <c r="AC1128" s="12">
        <v>18.68</v>
      </c>
      <c r="AD1128" s="10" t="str">
        <f>IF(Table1[[#This Row],[Profit]]&gt;0,"Profit","loss")</f>
        <v>loss</v>
      </c>
      <c r="AE1128" s="10" t="str">
        <f>_xlfn.CONCAT(Table1[[#This Row],[Customer Name]]," ",Table1[[#This Row],[Product Name]]," ",Table1[[#This Row],[Country]])</f>
        <v>Harry Sellers Acco PRESSTEX® Data Binder with Storage Hooks, Dark Blue, 9 1/2" X 11" United States</v>
      </c>
      <c r="AF1128" s="10" t="str">
        <f>LEFT(Table1[[#This Row],[Product Name]],4)</f>
        <v>Acco</v>
      </c>
    </row>
    <row r="1129" spans="1:32" ht="12.75" customHeight="1" x14ac:dyDescent="0.2">
      <c r="A1129" s="18">
        <v>22451</v>
      </c>
      <c r="B1129" s="25">
        <v>88794</v>
      </c>
      <c r="C1129" s="10" t="s">
        <v>37</v>
      </c>
      <c r="D1129" s="36">
        <v>0.05</v>
      </c>
      <c r="E1129" s="28">
        <v>3.28</v>
      </c>
      <c r="F1129" s="32">
        <v>3.97</v>
      </c>
      <c r="G1129" s="25">
        <v>2164</v>
      </c>
      <c r="H1129" s="10" t="s">
        <v>2071</v>
      </c>
      <c r="I1129" s="10" t="s">
        <v>49</v>
      </c>
      <c r="J1129" s="10" t="s">
        <v>58</v>
      </c>
      <c r="K1129" s="10" t="s">
        <v>29</v>
      </c>
      <c r="L1129" s="10" t="s">
        <v>30</v>
      </c>
      <c r="M1129" s="10" t="s">
        <v>31</v>
      </c>
      <c r="N1129" s="9" t="s">
        <v>1009</v>
      </c>
      <c r="O1129" s="22">
        <v>0.56000000000000005</v>
      </c>
      <c r="P1129" s="10" t="s">
        <v>33</v>
      </c>
      <c r="Q1129" s="10" t="s">
        <v>34</v>
      </c>
      <c r="R1129" s="10" t="s">
        <v>45</v>
      </c>
      <c r="S1129" s="10" t="s">
        <v>2073</v>
      </c>
      <c r="T1129" s="25">
        <v>91104</v>
      </c>
      <c r="U1129" s="11">
        <v>42013</v>
      </c>
      <c r="V1129" s="25">
        <f>YEAR(Table1[[#This Row],[Order Date]])</f>
        <v>2015</v>
      </c>
      <c r="W1129" s="25">
        <f>MONTH(Table1[[#This Row],[Order Date]])</f>
        <v>1</v>
      </c>
      <c r="X1129" s="25">
        <f>DAY(Table1[[#This Row],[Order Date]])</f>
        <v>9</v>
      </c>
      <c r="Y1129" s="11">
        <v>42013</v>
      </c>
      <c r="Z1129" s="25">
        <f>DATEDIF(Table1[[#This Row],[Order Date]],Table1[[#This Row],[Ship Date]],"D")</f>
        <v>0</v>
      </c>
      <c r="AA1129" s="25">
        <v>-144.9188</v>
      </c>
      <c r="AB1129" s="10">
        <v>11</v>
      </c>
      <c r="AC1129" s="12">
        <v>36.299999999999997</v>
      </c>
      <c r="AD1129" s="10" t="str">
        <f>IF(Table1[[#This Row],[Profit]]&gt;0,"Profit","loss")</f>
        <v>loss</v>
      </c>
      <c r="AE1129" s="10" t="str">
        <f>_xlfn.CONCAT(Table1[[#This Row],[Customer Name]]," ",Table1[[#This Row],[Product Name]]," ",Table1[[#This Row],[Country]])</f>
        <v>Harry Sellers Newell 337 United States</v>
      </c>
      <c r="AF1129" s="10" t="str">
        <f>LEFT(Table1[[#This Row],[Product Name]],4)</f>
        <v>Newe</v>
      </c>
    </row>
    <row r="1130" spans="1:32" ht="12.75" customHeight="1" x14ac:dyDescent="0.2">
      <c r="A1130" s="18">
        <v>22449</v>
      </c>
      <c r="B1130" s="25">
        <v>88794</v>
      </c>
      <c r="C1130" s="10" t="s">
        <v>37</v>
      </c>
      <c r="D1130" s="36">
        <v>0.09</v>
      </c>
      <c r="E1130" s="28">
        <v>2.78</v>
      </c>
      <c r="F1130" s="32">
        <v>0.97</v>
      </c>
      <c r="G1130" s="25">
        <v>2165</v>
      </c>
      <c r="H1130" s="10" t="s">
        <v>2074</v>
      </c>
      <c r="I1130" s="10" t="s">
        <v>49</v>
      </c>
      <c r="J1130" s="10" t="s">
        <v>58</v>
      </c>
      <c r="K1130" s="10" t="s">
        <v>29</v>
      </c>
      <c r="L1130" s="10" t="s">
        <v>30</v>
      </c>
      <c r="M1130" s="10" t="s">
        <v>31</v>
      </c>
      <c r="N1130" s="9" t="s">
        <v>2075</v>
      </c>
      <c r="O1130" s="22">
        <v>0.59</v>
      </c>
      <c r="P1130" s="10" t="s">
        <v>33</v>
      </c>
      <c r="Q1130" s="10" t="s">
        <v>53</v>
      </c>
      <c r="R1130" s="10" t="s">
        <v>188</v>
      </c>
      <c r="S1130" s="10" t="s">
        <v>1045</v>
      </c>
      <c r="T1130" s="25">
        <v>4330</v>
      </c>
      <c r="U1130" s="11">
        <v>42013</v>
      </c>
      <c r="V1130" s="25">
        <f>YEAR(Table1[[#This Row],[Order Date]])</f>
        <v>2015</v>
      </c>
      <c r="W1130" s="25">
        <f>MONTH(Table1[[#This Row],[Order Date]])</f>
        <v>1</v>
      </c>
      <c r="X1130" s="25">
        <f>DAY(Table1[[#This Row],[Order Date]])</f>
        <v>9</v>
      </c>
      <c r="Y1130" s="11">
        <v>42015</v>
      </c>
      <c r="Z1130" s="25">
        <f>DATEDIF(Table1[[#This Row],[Order Date]],Table1[[#This Row],[Ship Date]],"D")</f>
        <v>2</v>
      </c>
      <c r="AA1130" s="25">
        <v>-5.0716000000000001</v>
      </c>
      <c r="AB1130" s="10">
        <v>6</v>
      </c>
      <c r="AC1130" s="12">
        <v>16.03</v>
      </c>
      <c r="AD1130" s="10" t="str">
        <f>IF(Table1[[#This Row],[Profit]]&gt;0,"Profit","loss")</f>
        <v>loss</v>
      </c>
      <c r="AE1130" s="10" t="str">
        <f>_xlfn.CONCAT(Table1[[#This Row],[Customer Name]]," ",Table1[[#This Row],[Product Name]]," ",Table1[[#This Row],[Country]])</f>
        <v>Melanie Knight Newell 339 United States</v>
      </c>
      <c r="AF1130" s="10" t="str">
        <f>LEFT(Table1[[#This Row],[Product Name]],4)</f>
        <v>Newe</v>
      </c>
    </row>
    <row r="1131" spans="1:32" ht="12.75" customHeight="1" x14ac:dyDescent="0.2">
      <c r="A1131" s="18">
        <v>25251</v>
      </c>
      <c r="B1131" s="25">
        <v>88798</v>
      </c>
      <c r="C1131" s="10" t="s">
        <v>37</v>
      </c>
      <c r="D1131" s="36">
        <v>0.03</v>
      </c>
      <c r="E1131" s="28">
        <v>5.78</v>
      </c>
      <c r="F1131" s="32">
        <v>5.37</v>
      </c>
      <c r="G1131" s="25">
        <v>2006</v>
      </c>
      <c r="H1131" s="10" t="s">
        <v>1944</v>
      </c>
      <c r="I1131" s="10" t="s">
        <v>49</v>
      </c>
      <c r="J1131" s="10" t="s">
        <v>40</v>
      </c>
      <c r="K1131" s="10" t="s">
        <v>29</v>
      </c>
      <c r="L1131" s="10" t="s">
        <v>93</v>
      </c>
      <c r="M1131" s="10" t="s">
        <v>59</v>
      </c>
      <c r="N1131" s="9" t="s">
        <v>1945</v>
      </c>
      <c r="O1131" s="22">
        <v>0.36</v>
      </c>
      <c r="P1131" s="10" t="s">
        <v>33</v>
      </c>
      <c r="Q1131" s="10" t="s">
        <v>34</v>
      </c>
      <c r="R1131" s="10" t="s">
        <v>255</v>
      </c>
      <c r="S1131" s="10" t="s">
        <v>1946</v>
      </c>
      <c r="T1131" s="25">
        <v>81301</v>
      </c>
      <c r="U1131" s="11">
        <v>42068</v>
      </c>
      <c r="V1131" s="25">
        <f>YEAR(Table1[[#This Row],[Order Date]])</f>
        <v>2015</v>
      </c>
      <c r="W1131" s="25">
        <f>MONTH(Table1[[#This Row],[Order Date]])</f>
        <v>3</v>
      </c>
      <c r="X1131" s="25">
        <f>DAY(Table1[[#This Row],[Order Date]])</f>
        <v>5</v>
      </c>
      <c r="Y1131" s="11">
        <v>42069</v>
      </c>
      <c r="Z1131" s="25">
        <f>DATEDIF(Table1[[#This Row],[Order Date]],Table1[[#This Row],[Ship Date]],"D")</f>
        <v>1</v>
      </c>
      <c r="AA1131" s="25">
        <v>-63.35</v>
      </c>
      <c r="AB1131" s="10">
        <v>15</v>
      </c>
      <c r="AC1131" s="12">
        <v>88.22</v>
      </c>
      <c r="AD1131" s="10" t="str">
        <f>IF(Table1[[#This Row],[Profit]]&gt;0,"Profit","loss")</f>
        <v>loss</v>
      </c>
      <c r="AE1131" s="10" t="str">
        <f>_xlfn.CONCAT(Table1[[#This Row],[Customer Name]]," ",Table1[[#This Row],[Product Name]]," ",Table1[[#This Row],[Country]])</f>
        <v>Cynthia Khan Xerox 1950 United States</v>
      </c>
      <c r="AF1131" s="10" t="str">
        <f>LEFT(Table1[[#This Row],[Product Name]],4)</f>
        <v>Xero</v>
      </c>
    </row>
    <row r="1132" spans="1:32" ht="12.75" customHeight="1" x14ac:dyDescent="0.2">
      <c r="A1132" s="18">
        <v>18720</v>
      </c>
      <c r="B1132" s="25">
        <v>88814</v>
      </c>
      <c r="C1132" s="10" t="s">
        <v>25</v>
      </c>
      <c r="D1132" s="36">
        <v>0.01</v>
      </c>
      <c r="E1132" s="28">
        <v>39.979999999999997</v>
      </c>
      <c r="F1132" s="32">
        <v>4</v>
      </c>
      <c r="G1132" s="25">
        <v>2649</v>
      </c>
      <c r="H1132" s="10" t="s">
        <v>2459</v>
      </c>
      <c r="I1132" s="10" t="s">
        <v>49</v>
      </c>
      <c r="J1132" s="10" t="s">
        <v>28</v>
      </c>
      <c r="K1132" s="10" t="s">
        <v>77</v>
      </c>
      <c r="L1132" s="10" t="s">
        <v>180</v>
      </c>
      <c r="M1132" s="10" t="s">
        <v>59</v>
      </c>
      <c r="N1132" s="9" t="s">
        <v>252</v>
      </c>
      <c r="O1132" s="22">
        <v>0.7</v>
      </c>
      <c r="P1132" s="10" t="s">
        <v>33</v>
      </c>
      <c r="Q1132" s="10" t="s">
        <v>53</v>
      </c>
      <c r="R1132" s="10" t="s">
        <v>415</v>
      </c>
      <c r="S1132" s="10" t="s">
        <v>2223</v>
      </c>
      <c r="T1132" s="25">
        <v>21040</v>
      </c>
      <c r="U1132" s="11">
        <v>42166</v>
      </c>
      <c r="V1132" s="25">
        <f>YEAR(Table1[[#This Row],[Order Date]])</f>
        <v>2015</v>
      </c>
      <c r="W1132" s="25">
        <f>MONTH(Table1[[#This Row],[Order Date]])</f>
        <v>6</v>
      </c>
      <c r="X1132" s="25">
        <f>DAY(Table1[[#This Row],[Order Date]])</f>
        <v>11</v>
      </c>
      <c r="Y1132" s="11">
        <v>42167</v>
      </c>
      <c r="Z1132" s="25">
        <f>DATEDIF(Table1[[#This Row],[Order Date]],Table1[[#This Row],[Ship Date]],"D")</f>
        <v>1</v>
      </c>
      <c r="AA1132" s="25">
        <v>-30.808</v>
      </c>
      <c r="AB1132" s="10">
        <v>5</v>
      </c>
      <c r="AC1132" s="12">
        <v>203.29</v>
      </c>
      <c r="AD1132" s="10" t="str">
        <f>IF(Table1[[#This Row],[Profit]]&gt;0,"Profit","loss")</f>
        <v>loss</v>
      </c>
      <c r="AE1132" s="10" t="str">
        <f>_xlfn.CONCAT(Table1[[#This Row],[Customer Name]]," ",Table1[[#This Row],[Product Name]]," ",Table1[[#This Row],[Country]])</f>
        <v>Leo J Olson Microsoft Natural Keyboard Elite United States</v>
      </c>
      <c r="AF1132" s="10" t="str">
        <f>LEFT(Table1[[#This Row],[Product Name]],4)</f>
        <v>Micr</v>
      </c>
    </row>
    <row r="1133" spans="1:32" ht="12.75" customHeight="1" x14ac:dyDescent="0.2">
      <c r="A1133" s="18">
        <v>22904</v>
      </c>
      <c r="B1133" s="25">
        <v>88815</v>
      </c>
      <c r="C1133" s="10" t="s">
        <v>47</v>
      </c>
      <c r="D1133" s="36">
        <v>0.05</v>
      </c>
      <c r="E1133" s="28">
        <v>35.99</v>
      </c>
      <c r="F1133" s="32">
        <v>5.99</v>
      </c>
      <c r="G1133" s="25">
        <v>2650</v>
      </c>
      <c r="H1133" s="10" t="s">
        <v>2460</v>
      </c>
      <c r="I1133" s="10" t="s">
        <v>49</v>
      </c>
      <c r="J1133" s="10" t="s">
        <v>28</v>
      </c>
      <c r="K1133" s="10" t="s">
        <v>77</v>
      </c>
      <c r="L1133" s="10" t="s">
        <v>78</v>
      </c>
      <c r="M1133" s="10" t="s">
        <v>31</v>
      </c>
      <c r="N1133" s="9" t="s">
        <v>981</v>
      </c>
      <c r="O1133" s="22">
        <v>0.38</v>
      </c>
      <c r="P1133" s="10" t="s">
        <v>33</v>
      </c>
      <c r="Q1133" s="10" t="s">
        <v>53</v>
      </c>
      <c r="R1133" s="10" t="s">
        <v>234</v>
      </c>
      <c r="S1133" s="10" t="s">
        <v>2461</v>
      </c>
      <c r="T1133" s="25">
        <v>15234</v>
      </c>
      <c r="U1133" s="11">
        <v>42128</v>
      </c>
      <c r="V1133" s="25">
        <f>YEAR(Table1[[#This Row],[Order Date]])</f>
        <v>2015</v>
      </c>
      <c r="W1133" s="25">
        <f>MONTH(Table1[[#This Row],[Order Date]])</f>
        <v>5</v>
      </c>
      <c r="X1133" s="25">
        <f>DAY(Table1[[#This Row],[Order Date]])</f>
        <v>4</v>
      </c>
      <c r="Y1133" s="11">
        <v>42129</v>
      </c>
      <c r="Z1133" s="25">
        <f>DATEDIF(Table1[[#This Row],[Order Date]],Table1[[#This Row],[Ship Date]],"D")</f>
        <v>1</v>
      </c>
      <c r="AA1133" s="25">
        <v>524.31719999999996</v>
      </c>
      <c r="AB1133" s="10">
        <v>26</v>
      </c>
      <c r="AC1133" s="12">
        <v>759.88</v>
      </c>
      <c r="AD1133" s="10" t="str">
        <f>IF(Table1[[#This Row],[Profit]]&gt;0,"Profit","loss")</f>
        <v>Profit</v>
      </c>
      <c r="AE1133" s="10" t="str">
        <f>_xlfn.CONCAT(Table1[[#This Row],[Customer Name]]," ",Table1[[#This Row],[Product Name]]," ",Table1[[#This Row],[Country]])</f>
        <v>Joanne Chu Accessory41 United States</v>
      </c>
      <c r="AF1133" s="10" t="str">
        <f>LEFT(Table1[[#This Row],[Product Name]],4)</f>
        <v>Acce</v>
      </c>
    </row>
    <row r="1134" spans="1:32" ht="12.75" customHeight="1" x14ac:dyDescent="0.2">
      <c r="A1134" s="18">
        <v>24604</v>
      </c>
      <c r="B1134" s="25">
        <v>88819</v>
      </c>
      <c r="C1134" s="10" t="s">
        <v>56</v>
      </c>
      <c r="D1134" s="36">
        <v>7.0000000000000007E-2</v>
      </c>
      <c r="E1134" s="28">
        <v>30.56</v>
      </c>
      <c r="F1134" s="32">
        <v>2.99</v>
      </c>
      <c r="G1134" s="25">
        <v>2813</v>
      </c>
      <c r="H1134" s="10" t="s">
        <v>2579</v>
      </c>
      <c r="I1134" s="10" t="s">
        <v>49</v>
      </c>
      <c r="J1134" s="10" t="s">
        <v>28</v>
      </c>
      <c r="K1134" s="10" t="s">
        <v>29</v>
      </c>
      <c r="L1134" s="10" t="s">
        <v>109</v>
      </c>
      <c r="M1134" s="10" t="s">
        <v>59</v>
      </c>
      <c r="N1134" s="9" t="s">
        <v>2580</v>
      </c>
      <c r="O1134" s="22">
        <v>0.35</v>
      </c>
      <c r="P1134" s="10" t="s">
        <v>33</v>
      </c>
      <c r="Q1134" s="10" t="s">
        <v>136</v>
      </c>
      <c r="R1134" s="10" t="s">
        <v>244</v>
      </c>
      <c r="S1134" s="10" t="s">
        <v>2581</v>
      </c>
      <c r="T1134" s="25">
        <v>37311</v>
      </c>
      <c r="U1134" s="11">
        <v>42042</v>
      </c>
      <c r="V1134" s="25">
        <f>YEAR(Table1[[#This Row],[Order Date]])</f>
        <v>2015</v>
      </c>
      <c r="W1134" s="25">
        <f>MONTH(Table1[[#This Row],[Order Date]])</f>
        <v>2</v>
      </c>
      <c r="X1134" s="25">
        <f>DAY(Table1[[#This Row],[Order Date]])</f>
        <v>7</v>
      </c>
      <c r="Y1134" s="11">
        <v>42042</v>
      </c>
      <c r="Z1134" s="25">
        <f>DATEDIF(Table1[[#This Row],[Order Date]],Table1[[#This Row],[Ship Date]],"D")</f>
        <v>0</v>
      </c>
      <c r="AA1134" s="25">
        <v>-95.618600000000015</v>
      </c>
      <c r="AB1134" s="10">
        <v>12</v>
      </c>
      <c r="AC1134" s="12">
        <v>364.92</v>
      </c>
      <c r="AD1134" s="10" t="str">
        <f>IF(Table1[[#This Row],[Profit]]&gt;0,"Profit","loss")</f>
        <v>loss</v>
      </c>
      <c r="AE1134" s="10" t="str">
        <f>_xlfn.CONCAT(Table1[[#This Row],[Customer Name]]," ",Table1[[#This Row],[Product Name]]," ",Table1[[#This Row],[Country]])</f>
        <v>Marjorie Burnette Surelock™ Post Binders United States</v>
      </c>
      <c r="AF1134" s="10" t="str">
        <f>LEFT(Table1[[#This Row],[Product Name]],4)</f>
        <v>Sure</v>
      </c>
    </row>
    <row r="1135" spans="1:32" ht="12.75" customHeight="1" x14ac:dyDescent="0.2">
      <c r="A1135" s="18">
        <v>23010</v>
      </c>
      <c r="B1135" s="25">
        <v>88824</v>
      </c>
      <c r="C1135" s="10" t="s">
        <v>37</v>
      </c>
      <c r="D1135" s="36">
        <v>0.02</v>
      </c>
      <c r="E1135" s="28">
        <v>55.94</v>
      </c>
      <c r="F1135" s="32">
        <v>6.55</v>
      </c>
      <c r="G1135" s="25">
        <v>3258</v>
      </c>
      <c r="H1135" s="10" t="s">
        <v>2921</v>
      </c>
      <c r="I1135" s="10" t="s">
        <v>49</v>
      </c>
      <c r="J1135" s="10" t="s">
        <v>114</v>
      </c>
      <c r="K1135" s="10" t="s">
        <v>77</v>
      </c>
      <c r="L1135" s="10" t="s">
        <v>180</v>
      </c>
      <c r="M1135" s="10" t="s">
        <v>59</v>
      </c>
      <c r="N1135" s="9" t="s">
        <v>1156</v>
      </c>
      <c r="O1135" s="22">
        <v>0.68</v>
      </c>
      <c r="P1135" s="10" t="s">
        <v>33</v>
      </c>
      <c r="Q1135" s="10" t="s">
        <v>34</v>
      </c>
      <c r="R1135" s="10" t="s">
        <v>35</v>
      </c>
      <c r="S1135" s="10" t="s">
        <v>2922</v>
      </c>
      <c r="T1135" s="25">
        <v>98037</v>
      </c>
      <c r="U1135" s="11">
        <v>42084</v>
      </c>
      <c r="V1135" s="25">
        <f>YEAR(Table1[[#This Row],[Order Date]])</f>
        <v>2015</v>
      </c>
      <c r="W1135" s="25">
        <f>MONTH(Table1[[#This Row],[Order Date]])</f>
        <v>3</v>
      </c>
      <c r="X1135" s="25">
        <f>DAY(Table1[[#This Row],[Order Date]])</f>
        <v>21</v>
      </c>
      <c r="Y1135" s="11">
        <v>42086</v>
      </c>
      <c r="Z1135" s="25">
        <f>DATEDIF(Table1[[#This Row],[Order Date]],Table1[[#This Row],[Ship Date]],"D")</f>
        <v>2</v>
      </c>
      <c r="AA1135" s="25">
        <v>401.85</v>
      </c>
      <c r="AB1135" s="10">
        <v>11</v>
      </c>
      <c r="AC1135" s="12">
        <v>646.88</v>
      </c>
      <c r="AD1135" s="10" t="str">
        <f>IF(Table1[[#This Row],[Profit]]&gt;0,"Profit","loss")</f>
        <v>Profit</v>
      </c>
      <c r="AE1135" s="10" t="str">
        <f>_xlfn.CONCAT(Table1[[#This Row],[Customer Name]]," ",Table1[[#This Row],[Product Name]]," ",Table1[[#This Row],[Country]])</f>
        <v>Gretchen Best Wilkins Fellowes Smart Design 104-Key Enhanced Keyboard, PS/2 Adapter, Platinum United States</v>
      </c>
      <c r="AF1135" s="10" t="str">
        <f>LEFT(Table1[[#This Row],[Product Name]],4)</f>
        <v>Fell</v>
      </c>
    </row>
    <row r="1136" spans="1:32" ht="12.75" customHeight="1" x14ac:dyDescent="0.2">
      <c r="A1136" s="18">
        <v>18728</v>
      </c>
      <c r="B1136" s="25">
        <v>88825</v>
      </c>
      <c r="C1136" s="10" t="s">
        <v>37</v>
      </c>
      <c r="D1136" s="36">
        <v>0.01</v>
      </c>
      <c r="E1136" s="28">
        <v>349.45</v>
      </c>
      <c r="F1136" s="32">
        <v>60</v>
      </c>
      <c r="G1136" s="25">
        <v>3257</v>
      </c>
      <c r="H1136" s="10" t="s">
        <v>2919</v>
      </c>
      <c r="I1136" s="10" t="s">
        <v>39</v>
      </c>
      <c r="J1136" s="10" t="s">
        <v>114</v>
      </c>
      <c r="K1136" s="10" t="s">
        <v>41</v>
      </c>
      <c r="L1136" s="10" t="s">
        <v>152</v>
      </c>
      <c r="M1136" s="10" t="s">
        <v>43</v>
      </c>
      <c r="N1136" s="9" t="s">
        <v>989</v>
      </c>
      <c r="O1136" s="25">
        <f ca="1">IF(O1136="",0,O1136)</f>
        <v>0</v>
      </c>
      <c r="P1136" s="10" t="s">
        <v>33</v>
      </c>
      <c r="Q1136" s="10" t="s">
        <v>34</v>
      </c>
      <c r="R1136" s="10" t="s">
        <v>35</v>
      </c>
      <c r="S1136" s="10" t="s">
        <v>2920</v>
      </c>
      <c r="T1136" s="25">
        <v>98632</v>
      </c>
      <c r="U1136" s="11">
        <v>42150</v>
      </c>
      <c r="V1136" s="25">
        <f>YEAR(Table1[[#This Row],[Order Date]])</f>
        <v>2015</v>
      </c>
      <c r="W1136" s="25">
        <f>MONTH(Table1[[#This Row],[Order Date]])</f>
        <v>5</v>
      </c>
      <c r="X1136" s="25">
        <f>DAY(Table1[[#This Row],[Order Date]])</f>
        <v>26</v>
      </c>
      <c r="Y1136" s="11">
        <v>42151</v>
      </c>
      <c r="Z1136" s="25">
        <f>DATEDIF(Table1[[#This Row],[Order Date]],Table1[[#This Row],[Ship Date]],"D")</f>
        <v>1</v>
      </c>
      <c r="AA1136" s="25">
        <v>3739.3928999999998</v>
      </c>
      <c r="AB1136" s="10">
        <v>15</v>
      </c>
      <c r="AC1136" s="12">
        <v>5419.41</v>
      </c>
      <c r="AD1136" s="10" t="str">
        <f>IF(Table1[[#This Row],[Profit]]&gt;0,"Profit","loss")</f>
        <v>Profit</v>
      </c>
      <c r="AE1136" s="10" t="str">
        <f>_xlfn.CONCAT(Table1[[#This Row],[Customer Name]]," ",Table1[[#This Row],[Product Name]]," ",Table1[[#This Row],[Country]])</f>
        <v>Sharon Marcus SAFCO PlanMaster Heigh-Adjustable Drafting Table Base, 43w x 30d x 30-37h, Black United States</v>
      </c>
      <c r="AF1136" s="10" t="str">
        <f>LEFT(Table1[[#This Row],[Product Name]],4)</f>
        <v>SAFC</v>
      </c>
    </row>
    <row r="1137" spans="1:32" ht="12.75" customHeight="1" x14ac:dyDescent="0.2">
      <c r="A1137" s="18">
        <v>21852</v>
      </c>
      <c r="B1137" s="25">
        <v>88826</v>
      </c>
      <c r="C1137" s="10" t="s">
        <v>56</v>
      </c>
      <c r="D1137" s="36">
        <v>0</v>
      </c>
      <c r="E1137" s="28">
        <v>25.38</v>
      </c>
      <c r="F1137" s="32">
        <v>8.99</v>
      </c>
      <c r="G1137" s="25">
        <v>3257</v>
      </c>
      <c r="H1137" s="10" t="s">
        <v>2919</v>
      </c>
      <c r="I1137" s="10" t="s">
        <v>49</v>
      </c>
      <c r="J1137" s="10" t="s">
        <v>114</v>
      </c>
      <c r="K1137" s="10" t="s">
        <v>41</v>
      </c>
      <c r="L1137" s="10" t="s">
        <v>50</v>
      </c>
      <c r="M1137" s="10" t="s">
        <v>51</v>
      </c>
      <c r="N1137" s="9" t="s">
        <v>762</v>
      </c>
      <c r="O1137" s="22">
        <v>0.5</v>
      </c>
      <c r="P1137" s="10" t="s">
        <v>33</v>
      </c>
      <c r="Q1137" s="10" t="s">
        <v>34</v>
      </c>
      <c r="R1137" s="10" t="s">
        <v>35</v>
      </c>
      <c r="S1137" s="10" t="s">
        <v>2920</v>
      </c>
      <c r="T1137" s="25">
        <v>98632</v>
      </c>
      <c r="U1137" s="11">
        <v>42137</v>
      </c>
      <c r="V1137" s="25">
        <f>YEAR(Table1[[#This Row],[Order Date]])</f>
        <v>2015</v>
      </c>
      <c r="W1137" s="25">
        <f>MONTH(Table1[[#This Row],[Order Date]])</f>
        <v>5</v>
      </c>
      <c r="X1137" s="25">
        <f>DAY(Table1[[#This Row],[Order Date]])</f>
        <v>13</v>
      </c>
      <c r="Y1137" s="11">
        <v>42139</v>
      </c>
      <c r="Z1137" s="25">
        <f>DATEDIF(Table1[[#This Row],[Order Date]],Table1[[#This Row],[Ship Date]],"D")</f>
        <v>2</v>
      </c>
      <c r="AA1137" s="25">
        <v>470.33799999999997</v>
      </c>
      <c r="AB1137" s="10">
        <v>26</v>
      </c>
      <c r="AC1137" s="12">
        <v>700.41</v>
      </c>
      <c r="AD1137" s="10" t="str">
        <f>IF(Table1[[#This Row],[Profit]]&gt;0,"Profit","loss")</f>
        <v>Profit</v>
      </c>
      <c r="AE1137" s="10" t="str">
        <f>_xlfn.CONCAT(Table1[[#This Row],[Customer Name]]," ",Table1[[#This Row],[Product Name]]," ",Table1[[#This Row],[Country]])</f>
        <v>Sharon Marcus Executive Impressions 13" Chairman Wall Clock United States</v>
      </c>
      <c r="AF1137" s="10" t="str">
        <f>LEFT(Table1[[#This Row],[Product Name]],4)</f>
        <v>Exec</v>
      </c>
    </row>
    <row r="1138" spans="1:32" ht="12.75" customHeight="1" x14ac:dyDescent="0.2">
      <c r="A1138" s="18">
        <v>24161</v>
      </c>
      <c r="B1138" s="25">
        <v>88836</v>
      </c>
      <c r="C1138" s="10" t="s">
        <v>37</v>
      </c>
      <c r="D1138" s="36">
        <v>0.05</v>
      </c>
      <c r="E1138" s="28">
        <v>11.97</v>
      </c>
      <c r="F1138" s="32">
        <v>5.81</v>
      </c>
      <c r="G1138" s="25">
        <v>3381</v>
      </c>
      <c r="H1138" s="10" t="s">
        <v>3010</v>
      </c>
      <c r="I1138" s="10" t="s">
        <v>49</v>
      </c>
      <c r="J1138" s="10" t="s">
        <v>28</v>
      </c>
      <c r="K1138" s="10" t="s">
        <v>29</v>
      </c>
      <c r="L1138" s="10" t="s">
        <v>30</v>
      </c>
      <c r="M1138" s="10" t="s">
        <v>51</v>
      </c>
      <c r="N1138" s="9" t="s">
        <v>3011</v>
      </c>
      <c r="O1138" s="22">
        <v>0.6</v>
      </c>
      <c r="P1138" s="10" t="s">
        <v>33</v>
      </c>
      <c r="Q1138" s="10" t="s">
        <v>136</v>
      </c>
      <c r="R1138" s="10" t="s">
        <v>387</v>
      </c>
      <c r="S1138" s="10" t="s">
        <v>3012</v>
      </c>
      <c r="T1138" s="25">
        <v>31204</v>
      </c>
      <c r="U1138" s="11">
        <v>42086</v>
      </c>
      <c r="V1138" s="25">
        <f>YEAR(Table1[[#This Row],[Order Date]])</f>
        <v>2015</v>
      </c>
      <c r="W1138" s="25">
        <f>MONTH(Table1[[#This Row],[Order Date]])</f>
        <v>3</v>
      </c>
      <c r="X1138" s="25">
        <f>DAY(Table1[[#This Row],[Order Date]])</f>
        <v>23</v>
      </c>
      <c r="Y1138" s="11">
        <v>42088</v>
      </c>
      <c r="Z1138" s="25">
        <f>DATEDIF(Table1[[#This Row],[Order Date]],Table1[[#This Row],[Ship Date]],"D")</f>
        <v>2</v>
      </c>
      <c r="AA1138" s="25">
        <v>349.05930000000001</v>
      </c>
      <c r="AB1138" s="10">
        <v>2</v>
      </c>
      <c r="AC1138" s="40">
        <v>25.31</v>
      </c>
      <c r="AD1138" s="10" t="str">
        <f>IF(Table1[[#This Row],[Profit]]&gt;0,"Profit","loss")</f>
        <v>Profit</v>
      </c>
      <c r="AE1138" s="10" t="str">
        <f>_xlfn.CONCAT(Table1[[#This Row],[Customer Name]]," ",Table1[[#This Row],[Product Name]]," ",Table1[[#This Row],[Country]])</f>
        <v>Christopher Norton Patterson Staples SlimLine Pencil Sharpener United States</v>
      </c>
      <c r="AF1138" s="10" t="str">
        <f>LEFT(Table1[[#This Row],[Product Name]],4)</f>
        <v>Stap</v>
      </c>
    </row>
    <row r="1139" spans="1:32" ht="12.75" customHeight="1" x14ac:dyDescent="0.2">
      <c r="A1139" s="18">
        <v>22378</v>
      </c>
      <c r="B1139" s="25">
        <v>88837</v>
      </c>
      <c r="C1139" s="10" t="s">
        <v>47</v>
      </c>
      <c r="D1139" s="36">
        <v>0</v>
      </c>
      <c r="E1139" s="28">
        <v>19.98</v>
      </c>
      <c r="F1139" s="32">
        <v>5.97</v>
      </c>
      <c r="G1139" s="25">
        <v>3379</v>
      </c>
      <c r="H1139" s="10" t="s">
        <v>3005</v>
      </c>
      <c r="I1139" s="10" t="s">
        <v>27</v>
      </c>
      <c r="J1139" s="10" t="s">
        <v>28</v>
      </c>
      <c r="K1139" s="10" t="s">
        <v>29</v>
      </c>
      <c r="L1139" s="10" t="s">
        <v>93</v>
      </c>
      <c r="M1139" s="10" t="s">
        <v>59</v>
      </c>
      <c r="N1139" s="9" t="s">
        <v>3006</v>
      </c>
      <c r="O1139" s="22">
        <v>0.38</v>
      </c>
      <c r="P1139" s="10" t="s">
        <v>33</v>
      </c>
      <c r="Q1139" s="10" t="s">
        <v>136</v>
      </c>
      <c r="R1139" s="10" t="s">
        <v>387</v>
      </c>
      <c r="S1139" s="10" t="s">
        <v>3007</v>
      </c>
      <c r="T1139" s="25">
        <v>30144</v>
      </c>
      <c r="U1139" s="11">
        <v>42089</v>
      </c>
      <c r="V1139" s="25">
        <f>YEAR(Table1[[#This Row],[Order Date]])</f>
        <v>2015</v>
      </c>
      <c r="W1139" s="25">
        <f>MONTH(Table1[[#This Row],[Order Date]])</f>
        <v>3</v>
      </c>
      <c r="X1139" s="25">
        <f>DAY(Table1[[#This Row],[Order Date]])</f>
        <v>26</v>
      </c>
      <c r="Y1139" s="11">
        <v>42092</v>
      </c>
      <c r="Z1139" s="25">
        <f>DATEDIF(Table1[[#This Row],[Order Date]],Table1[[#This Row],[Ship Date]],"D")</f>
        <v>3</v>
      </c>
      <c r="AA1139" s="25">
        <v>-189.714</v>
      </c>
      <c r="AB1139" s="10">
        <v>12</v>
      </c>
      <c r="AC1139" s="40">
        <v>249.07</v>
      </c>
      <c r="AD1139" s="10" t="str">
        <f>IF(Table1[[#This Row],[Profit]]&gt;0,"Profit","loss")</f>
        <v>loss</v>
      </c>
      <c r="AE1139" s="10" t="str">
        <f>_xlfn.CONCAT(Table1[[#This Row],[Customer Name]]," ",Table1[[#This Row],[Product Name]]," ",Table1[[#This Row],[Country]])</f>
        <v>Annette McIntyre Xerox 1936 United States</v>
      </c>
      <c r="AF1139" s="10" t="str">
        <f>LEFT(Table1[[#This Row],[Product Name]],4)</f>
        <v>Xero</v>
      </c>
    </row>
    <row r="1140" spans="1:32" ht="12.75" customHeight="1" x14ac:dyDescent="0.2">
      <c r="A1140" s="18">
        <v>23181</v>
      </c>
      <c r="B1140" s="25">
        <v>88838</v>
      </c>
      <c r="C1140" s="10" t="s">
        <v>47</v>
      </c>
      <c r="D1140" s="36">
        <v>0.03</v>
      </c>
      <c r="E1140" s="28">
        <v>315.98</v>
      </c>
      <c r="F1140" s="32">
        <v>19.989999999999998</v>
      </c>
      <c r="G1140" s="25">
        <v>3380</v>
      </c>
      <c r="H1140" s="10" t="s">
        <v>3008</v>
      </c>
      <c r="I1140" s="10" t="s">
        <v>49</v>
      </c>
      <c r="J1140" s="10" t="s">
        <v>40</v>
      </c>
      <c r="K1140" s="10" t="s">
        <v>29</v>
      </c>
      <c r="L1140" s="10" t="s">
        <v>109</v>
      </c>
      <c r="M1140" s="10" t="s">
        <v>59</v>
      </c>
      <c r="N1140" s="9" t="s">
        <v>2807</v>
      </c>
      <c r="O1140" s="22">
        <v>0.38</v>
      </c>
      <c r="P1140" s="10" t="s">
        <v>33</v>
      </c>
      <c r="Q1140" s="10" t="s">
        <v>136</v>
      </c>
      <c r="R1140" s="10" t="s">
        <v>387</v>
      </c>
      <c r="S1140" s="10" t="s">
        <v>3009</v>
      </c>
      <c r="T1140" s="25">
        <v>30240</v>
      </c>
      <c r="U1140" s="11">
        <v>42114</v>
      </c>
      <c r="V1140" s="25">
        <f>YEAR(Table1[[#This Row],[Order Date]])</f>
        <v>2015</v>
      </c>
      <c r="W1140" s="25">
        <f>MONTH(Table1[[#This Row],[Order Date]])</f>
        <v>4</v>
      </c>
      <c r="X1140" s="25">
        <f>DAY(Table1[[#This Row],[Order Date]])</f>
        <v>20</v>
      </c>
      <c r="Y1140" s="11">
        <v>42116</v>
      </c>
      <c r="Z1140" s="25">
        <f>DATEDIF(Table1[[#This Row],[Order Date]],Table1[[#This Row],[Ship Date]],"D")</f>
        <v>2</v>
      </c>
      <c r="AA1140" s="25">
        <v>-4.4800000000000004</v>
      </c>
      <c r="AB1140" s="10">
        <v>18</v>
      </c>
      <c r="AC1140" s="40">
        <v>5572.18</v>
      </c>
      <c r="AD1140" s="10" t="str">
        <f>IF(Table1[[#This Row],[Profit]]&gt;0,"Profit","loss")</f>
        <v>loss</v>
      </c>
      <c r="AE1140" s="10" t="str">
        <f>_xlfn.CONCAT(Table1[[#This Row],[Customer Name]]," ",Table1[[#This Row],[Product Name]]," ",Table1[[#This Row],[Country]])</f>
        <v>Eva Decker GBC ProClick™ 150 Presentation Binding System United States</v>
      </c>
      <c r="AF1140" s="10" t="str">
        <f>LEFT(Table1[[#This Row],[Product Name]],4)</f>
        <v xml:space="preserve">GBC </v>
      </c>
    </row>
    <row r="1141" spans="1:32" ht="12.75" customHeight="1" x14ac:dyDescent="0.2">
      <c r="A1141" s="18">
        <v>23182</v>
      </c>
      <c r="B1141" s="25">
        <v>88838</v>
      </c>
      <c r="C1141" s="10" t="s">
        <v>47</v>
      </c>
      <c r="D1141" s="36">
        <v>0.09</v>
      </c>
      <c r="E1141" s="28">
        <v>276.2</v>
      </c>
      <c r="F1141" s="32">
        <v>24.49</v>
      </c>
      <c r="G1141" s="25">
        <v>3380</v>
      </c>
      <c r="H1141" s="10" t="s">
        <v>3008</v>
      </c>
      <c r="I1141" s="10" t="s">
        <v>49</v>
      </c>
      <c r="J1141" s="10" t="s">
        <v>40</v>
      </c>
      <c r="K1141" s="10" t="s">
        <v>41</v>
      </c>
      <c r="L1141" s="10" t="s">
        <v>42</v>
      </c>
      <c r="M1141" s="10" t="s">
        <v>236</v>
      </c>
      <c r="N1141" s="9" t="s">
        <v>438</v>
      </c>
      <c r="O1141" s="25">
        <f ca="1">IF(O1141="",0,O1141)</f>
        <v>0</v>
      </c>
      <c r="P1141" s="10" t="s">
        <v>33</v>
      </c>
      <c r="Q1141" s="10" t="s">
        <v>136</v>
      </c>
      <c r="R1141" s="10" t="s">
        <v>387</v>
      </c>
      <c r="S1141" s="10" t="s">
        <v>3009</v>
      </c>
      <c r="T1141" s="25">
        <v>30240</v>
      </c>
      <c r="U1141" s="11">
        <v>42114</v>
      </c>
      <c r="V1141" s="25">
        <f>YEAR(Table1[[#This Row],[Order Date]])</f>
        <v>2015</v>
      </c>
      <c r="W1141" s="25">
        <f>MONTH(Table1[[#This Row],[Order Date]])</f>
        <v>4</v>
      </c>
      <c r="X1141" s="25">
        <f>DAY(Table1[[#This Row],[Order Date]])</f>
        <v>20</v>
      </c>
      <c r="Y1141" s="11">
        <v>42115</v>
      </c>
      <c r="Z1141" s="25">
        <f>DATEDIF(Table1[[#This Row],[Order Date]],Table1[[#This Row],[Ship Date]],"D")</f>
        <v>1</v>
      </c>
      <c r="AA1141" s="25">
        <v>3193.2840000000001</v>
      </c>
      <c r="AB1141" s="10">
        <v>11</v>
      </c>
      <c r="AC1141" s="40">
        <v>2941.42</v>
      </c>
      <c r="AD1141" s="10" t="str">
        <f>IF(Table1[[#This Row],[Profit]]&gt;0,"Profit","loss")</f>
        <v>Profit</v>
      </c>
      <c r="AE1141" s="10" t="str">
        <f>_xlfn.CONCAT(Table1[[#This Row],[Customer Name]]," ",Table1[[#This Row],[Product Name]]," ",Table1[[#This Row],[Country]])</f>
        <v>Eva Decker SAFCO Arco Folding Chair United States</v>
      </c>
      <c r="AF1141" s="10" t="str">
        <f>LEFT(Table1[[#This Row],[Product Name]],4)</f>
        <v>SAFC</v>
      </c>
    </row>
    <row r="1142" spans="1:32" ht="12.75" customHeight="1" x14ac:dyDescent="0.2">
      <c r="A1142" s="18">
        <v>23183</v>
      </c>
      <c r="B1142" s="25">
        <v>88838</v>
      </c>
      <c r="C1142" s="10" t="s">
        <v>47</v>
      </c>
      <c r="D1142" s="36">
        <v>0.03</v>
      </c>
      <c r="E1142" s="28">
        <v>63.94</v>
      </c>
      <c r="F1142" s="32">
        <v>14.48</v>
      </c>
      <c r="G1142" s="25">
        <v>3380</v>
      </c>
      <c r="H1142" s="10" t="s">
        <v>3008</v>
      </c>
      <c r="I1142" s="10" t="s">
        <v>49</v>
      </c>
      <c r="J1142" s="10" t="s">
        <v>40</v>
      </c>
      <c r="K1142" s="10" t="s">
        <v>41</v>
      </c>
      <c r="L1142" s="10" t="s">
        <v>50</v>
      </c>
      <c r="M1142" s="10" t="s">
        <v>59</v>
      </c>
      <c r="N1142" s="9" t="s">
        <v>519</v>
      </c>
      <c r="O1142" s="22">
        <v>0.46</v>
      </c>
      <c r="P1142" s="10" t="s">
        <v>33</v>
      </c>
      <c r="Q1142" s="10" t="s">
        <v>136</v>
      </c>
      <c r="R1142" s="10" t="s">
        <v>387</v>
      </c>
      <c r="S1142" s="10" t="s">
        <v>3009</v>
      </c>
      <c r="T1142" s="25">
        <v>30240</v>
      </c>
      <c r="U1142" s="11">
        <v>42114</v>
      </c>
      <c r="V1142" s="25">
        <f>YEAR(Table1[[#This Row],[Order Date]])</f>
        <v>2015</v>
      </c>
      <c r="W1142" s="25">
        <f>MONTH(Table1[[#This Row],[Order Date]])</f>
        <v>4</v>
      </c>
      <c r="X1142" s="25">
        <f>DAY(Table1[[#This Row],[Order Date]])</f>
        <v>20</v>
      </c>
      <c r="Y1142" s="11">
        <v>42115</v>
      </c>
      <c r="Z1142" s="25">
        <f>DATEDIF(Table1[[#This Row],[Order Date]],Table1[[#This Row],[Ship Date]],"D")</f>
        <v>1</v>
      </c>
      <c r="AA1142" s="25">
        <v>43.691699999999997</v>
      </c>
      <c r="AB1142" s="10">
        <v>8</v>
      </c>
      <c r="AC1142" s="40">
        <v>522.46</v>
      </c>
      <c r="AD1142" s="10" t="str">
        <f>IF(Table1[[#This Row],[Profit]]&gt;0,"Profit","loss")</f>
        <v>Profit</v>
      </c>
      <c r="AE1142" s="10" t="str">
        <f>_xlfn.CONCAT(Table1[[#This Row],[Customer Name]]," ",Table1[[#This Row],[Product Name]]," ",Table1[[#This Row],[Country]])</f>
        <v>Eva Decker Howard Miller 16" Diameter Gallery Wall Clock United States</v>
      </c>
      <c r="AF1142" s="10" t="str">
        <f>LEFT(Table1[[#This Row],[Product Name]],4)</f>
        <v>Howa</v>
      </c>
    </row>
    <row r="1143" spans="1:32" ht="12.75" customHeight="1" x14ac:dyDescent="0.2">
      <c r="A1143" s="18">
        <v>20366</v>
      </c>
      <c r="B1143" s="25">
        <v>88839</v>
      </c>
      <c r="C1143" s="10" t="s">
        <v>47</v>
      </c>
      <c r="D1143" s="36">
        <v>0.05</v>
      </c>
      <c r="E1143" s="28">
        <v>3.14</v>
      </c>
      <c r="F1143" s="32">
        <v>1.92</v>
      </c>
      <c r="G1143" s="25">
        <v>3379</v>
      </c>
      <c r="H1143" s="10" t="s">
        <v>3005</v>
      </c>
      <c r="I1143" s="10" t="s">
        <v>27</v>
      </c>
      <c r="J1143" s="10" t="s">
        <v>40</v>
      </c>
      <c r="K1143" s="10" t="s">
        <v>29</v>
      </c>
      <c r="L1143" s="10" t="s">
        <v>174</v>
      </c>
      <c r="M1143" s="10" t="s">
        <v>31</v>
      </c>
      <c r="N1143" s="9" t="s">
        <v>2657</v>
      </c>
      <c r="O1143" s="22">
        <v>0.84</v>
      </c>
      <c r="P1143" s="10" t="s">
        <v>33</v>
      </c>
      <c r="Q1143" s="10" t="s">
        <v>136</v>
      </c>
      <c r="R1143" s="10" t="s">
        <v>387</v>
      </c>
      <c r="S1143" s="10" t="s">
        <v>3007</v>
      </c>
      <c r="T1143" s="25">
        <v>30144</v>
      </c>
      <c r="U1143" s="11">
        <v>42119</v>
      </c>
      <c r="V1143" s="25">
        <f>YEAR(Table1[[#This Row],[Order Date]])</f>
        <v>2015</v>
      </c>
      <c r="W1143" s="25">
        <f>MONTH(Table1[[#This Row],[Order Date]])</f>
        <v>4</v>
      </c>
      <c r="X1143" s="25">
        <f>DAY(Table1[[#This Row],[Order Date]])</f>
        <v>25</v>
      </c>
      <c r="Y1143" s="11">
        <v>42120</v>
      </c>
      <c r="Z1143" s="25">
        <f>DATEDIF(Table1[[#This Row],[Order Date]],Table1[[#This Row],[Ship Date]],"D")</f>
        <v>1</v>
      </c>
      <c r="AA1143" s="25">
        <v>1628.37</v>
      </c>
      <c r="AB1143" s="10">
        <v>18</v>
      </c>
      <c r="AC1143" s="40">
        <v>59.22</v>
      </c>
      <c r="AD1143" s="10" t="str">
        <f>IF(Table1[[#This Row],[Profit]]&gt;0,"Profit","loss")</f>
        <v>Profit</v>
      </c>
      <c r="AE1143" s="10" t="str">
        <f>_xlfn.CONCAT(Table1[[#This Row],[Customer Name]]," ",Table1[[#This Row],[Product Name]]," ",Table1[[#This Row],[Country]])</f>
        <v>Annette McIntyre Serrated Blade or Curved Handle Hand Letter Openers United States</v>
      </c>
      <c r="AF1143" s="10" t="str">
        <f>LEFT(Table1[[#This Row],[Product Name]],4)</f>
        <v>Serr</v>
      </c>
    </row>
    <row r="1144" spans="1:32" ht="12.75" customHeight="1" x14ac:dyDescent="0.2">
      <c r="A1144" s="18">
        <v>25841</v>
      </c>
      <c r="B1144" s="25">
        <v>88840</v>
      </c>
      <c r="C1144" s="10" t="s">
        <v>56</v>
      </c>
      <c r="D1144" s="36">
        <v>0.02</v>
      </c>
      <c r="E1144" s="28">
        <v>28.53</v>
      </c>
      <c r="F1144" s="32">
        <v>1.49</v>
      </c>
      <c r="G1144" s="25">
        <v>3381</v>
      </c>
      <c r="H1144" s="10" t="s">
        <v>3010</v>
      </c>
      <c r="I1144" s="10" t="s">
        <v>49</v>
      </c>
      <c r="J1144" s="10" t="s">
        <v>40</v>
      </c>
      <c r="K1144" s="10" t="s">
        <v>29</v>
      </c>
      <c r="L1144" s="10" t="s">
        <v>109</v>
      </c>
      <c r="M1144" s="10" t="s">
        <v>59</v>
      </c>
      <c r="N1144" s="9" t="s">
        <v>332</v>
      </c>
      <c r="O1144" s="22">
        <v>0.38</v>
      </c>
      <c r="P1144" s="10" t="s">
        <v>33</v>
      </c>
      <c r="Q1144" s="10" t="s">
        <v>136</v>
      </c>
      <c r="R1144" s="10" t="s">
        <v>387</v>
      </c>
      <c r="S1144" s="10" t="s">
        <v>3012</v>
      </c>
      <c r="T1144" s="25">
        <v>31204</v>
      </c>
      <c r="U1144" s="11">
        <v>42123</v>
      </c>
      <c r="V1144" s="25">
        <f>YEAR(Table1[[#This Row],[Order Date]])</f>
        <v>2015</v>
      </c>
      <c r="W1144" s="25">
        <f>MONTH(Table1[[#This Row],[Order Date]])</f>
        <v>4</v>
      </c>
      <c r="X1144" s="25">
        <f>DAY(Table1[[#This Row],[Order Date]])</f>
        <v>29</v>
      </c>
      <c r="Y1144" s="11">
        <v>42123</v>
      </c>
      <c r="Z1144" s="25">
        <f>DATEDIF(Table1[[#This Row],[Order Date]],Table1[[#This Row],[Ship Date]],"D")</f>
        <v>0</v>
      </c>
      <c r="AA1144" s="25">
        <v>1.9919999999999998</v>
      </c>
      <c r="AB1144" s="10">
        <v>18</v>
      </c>
      <c r="AC1144" s="40">
        <v>513.33000000000004</v>
      </c>
      <c r="AD1144" s="10" t="str">
        <f>IF(Table1[[#This Row],[Profit]]&gt;0,"Profit","loss")</f>
        <v>Profit</v>
      </c>
      <c r="AE1144" s="10" t="str">
        <f>_xlfn.CONCAT(Table1[[#This Row],[Customer Name]]," ",Table1[[#This Row],[Product Name]]," ",Table1[[#This Row],[Country]])</f>
        <v>Christopher Norton Patterson Lock-Up Easel 'Spel-Binder' United States</v>
      </c>
      <c r="AF1144" s="10" t="str">
        <f>LEFT(Table1[[#This Row],[Product Name]],4)</f>
        <v>Lock</v>
      </c>
    </row>
    <row r="1145" spans="1:32" ht="12.75" customHeight="1" x14ac:dyDescent="0.2">
      <c r="A1145" s="18">
        <v>21199</v>
      </c>
      <c r="B1145" s="25">
        <v>88852</v>
      </c>
      <c r="C1145" s="10" t="s">
        <v>47</v>
      </c>
      <c r="D1145" s="36">
        <v>7.0000000000000007E-2</v>
      </c>
      <c r="E1145" s="28">
        <v>4.91</v>
      </c>
      <c r="F1145" s="32">
        <v>0.5</v>
      </c>
      <c r="G1145" s="25">
        <v>1531</v>
      </c>
      <c r="H1145" s="10" t="s">
        <v>1560</v>
      </c>
      <c r="I1145" s="10" t="s">
        <v>49</v>
      </c>
      <c r="J1145" s="10" t="s">
        <v>114</v>
      </c>
      <c r="K1145" s="10" t="s">
        <v>29</v>
      </c>
      <c r="L1145" s="10" t="s">
        <v>134</v>
      </c>
      <c r="M1145" s="10" t="s">
        <v>59</v>
      </c>
      <c r="N1145" s="9" t="s">
        <v>1561</v>
      </c>
      <c r="O1145" s="22">
        <v>0.36</v>
      </c>
      <c r="P1145" s="10" t="s">
        <v>33</v>
      </c>
      <c r="Q1145" s="10" t="s">
        <v>136</v>
      </c>
      <c r="R1145" s="10" t="s">
        <v>362</v>
      </c>
      <c r="S1145" s="10" t="s">
        <v>1562</v>
      </c>
      <c r="T1145" s="25">
        <v>32137</v>
      </c>
      <c r="U1145" s="11">
        <v>42021</v>
      </c>
      <c r="V1145" s="25">
        <f>YEAR(Table1[[#This Row],[Order Date]])</f>
        <v>2015</v>
      </c>
      <c r="W1145" s="25">
        <f>MONTH(Table1[[#This Row],[Order Date]])</f>
        <v>1</v>
      </c>
      <c r="X1145" s="25">
        <f>DAY(Table1[[#This Row],[Order Date]])</f>
        <v>17</v>
      </c>
      <c r="Y1145" s="11">
        <v>42022</v>
      </c>
      <c r="Z1145" s="25">
        <f>DATEDIF(Table1[[#This Row],[Order Date]],Table1[[#This Row],[Ship Date]],"D")</f>
        <v>1</v>
      </c>
      <c r="AA1145" s="25">
        <v>-157.696</v>
      </c>
      <c r="AB1145" s="10">
        <v>6</v>
      </c>
      <c r="AC1145" s="12">
        <v>28.22</v>
      </c>
      <c r="AD1145" s="10" t="str">
        <f>IF(Table1[[#This Row],[Profit]]&gt;0,"Profit","loss")</f>
        <v>loss</v>
      </c>
      <c r="AE1145" s="10" t="str">
        <f>_xlfn.CONCAT(Table1[[#This Row],[Customer Name]]," ",Table1[[#This Row],[Product Name]]," ",Table1[[#This Row],[Country]])</f>
        <v>Jon Ayers Avery 508 United States</v>
      </c>
      <c r="AF1145" s="10" t="str">
        <f>LEFT(Table1[[#This Row],[Product Name]],4)</f>
        <v>Aver</v>
      </c>
    </row>
    <row r="1146" spans="1:32" ht="12.75" customHeight="1" x14ac:dyDescent="0.2">
      <c r="A1146" s="18">
        <v>21685</v>
      </c>
      <c r="B1146" s="25">
        <v>88857</v>
      </c>
      <c r="C1146" s="10" t="s">
        <v>106</v>
      </c>
      <c r="D1146" s="36">
        <v>0.02</v>
      </c>
      <c r="E1146" s="28">
        <v>48.04</v>
      </c>
      <c r="F1146" s="32">
        <v>5.79</v>
      </c>
      <c r="G1146" s="25">
        <v>1962</v>
      </c>
      <c r="H1146" s="10" t="s">
        <v>1912</v>
      </c>
      <c r="I1146" s="10" t="s">
        <v>49</v>
      </c>
      <c r="J1146" s="10" t="s">
        <v>40</v>
      </c>
      <c r="K1146" s="10" t="s">
        <v>29</v>
      </c>
      <c r="L1146" s="10" t="s">
        <v>93</v>
      </c>
      <c r="M1146" s="10" t="s">
        <v>59</v>
      </c>
      <c r="N1146" s="9" t="s">
        <v>864</v>
      </c>
      <c r="O1146" s="22">
        <v>0.37</v>
      </c>
      <c r="P1146" s="10" t="s">
        <v>33</v>
      </c>
      <c r="Q1146" s="10" t="s">
        <v>61</v>
      </c>
      <c r="R1146" s="10" t="s">
        <v>300</v>
      </c>
      <c r="S1146" s="10" t="s">
        <v>1913</v>
      </c>
      <c r="T1146" s="25">
        <v>48601</v>
      </c>
      <c r="U1146" s="11">
        <v>42112</v>
      </c>
      <c r="V1146" s="25">
        <f>YEAR(Table1[[#This Row],[Order Date]])</f>
        <v>2015</v>
      </c>
      <c r="W1146" s="25">
        <f>MONTH(Table1[[#This Row],[Order Date]])</f>
        <v>4</v>
      </c>
      <c r="X1146" s="25">
        <f>DAY(Table1[[#This Row],[Order Date]])</f>
        <v>18</v>
      </c>
      <c r="Y1146" s="11">
        <v>42117</v>
      </c>
      <c r="Z1146" s="25">
        <f>DATEDIF(Table1[[#This Row],[Order Date]],Table1[[#This Row],[Ship Date]],"D")</f>
        <v>5</v>
      </c>
      <c r="AA1146" s="25">
        <v>604.01909999999998</v>
      </c>
      <c r="AB1146" s="10">
        <v>18</v>
      </c>
      <c r="AC1146" s="12">
        <v>875.39</v>
      </c>
      <c r="AD1146" s="10" t="str">
        <f>IF(Table1[[#This Row],[Profit]]&gt;0,"Profit","loss")</f>
        <v>Profit</v>
      </c>
      <c r="AE1146" s="10" t="str">
        <f>_xlfn.CONCAT(Table1[[#This Row],[Customer Name]]," ",Table1[[#This Row],[Product Name]]," ",Table1[[#This Row],[Country]])</f>
        <v>Sean Burton Xerox 1937 United States</v>
      </c>
      <c r="AF1146" s="10" t="str">
        <f>LEFT(Table1[[#This Row],[Product Name]],4)</f>
        <v>Xero</v>
      </c>
    </row>
    <row r="1147" spans="1:32" ht="12.75" customHeight="1" x14ac:dyDescent="0.2">
      <c r="A1147" s="18">
        <v>21686</v>
      </c>
      <c r="B1147" s="25">
        <v>88857</v>
      </c>
      <c r="C1147" s="10" t="s">
        <v>106</v>
      </c>
      <c r="D1147" s="36">
        <v>0.04</v>
      </c>
      <c r="E1147" s="28">
        <v>6.68</v>
      </c>
      <c r="F1147" s="32">
        <v>4.91</v>
      </c>
      <c r="G1147" s="25">
        <v>1962</v>
      </c>
      <c r="H1147" s="10" t="s">
        <v>1912</v>
      </c>
      <c r="I1147" s="10" t="s">
        <v>49</v>
      </c>
      <c r="J1147" s="10" t="s">
        <v>40</v>
      </c>
      <c r="K1147" s="10" t="s">
        <v>29</v>
      </c>
      <c r="L1147" s="10" t="s">
        <v>93</v>
      </c>
      <c r="M1147" s="10" t="s">
        <v>59</v>
      </c>
      <c r="N1147" s="9" t="s">
        <v>1903</v>
      </c>
      <c r="O1147" s="22">
        <v>0.37</v>
      </c>
      <c r="P1147" s="10" t="s">
        <v>33</v>
      </c>
      <c r="Q1147" s="10" t="s">
        <v>61</v>
      </c>
      <c r="R1147" s="10" t="s">
        <v>300</v>
      </c>
      <c r="S1147" s="10" t="s">
        <v>1913</v>
      </c>
      <c r="T1147" s="25">
        <v>48601</v>
      </c>
      <c r="U1147" s="11">
        <v>42112</v>
      </c>
      <c r="V1147" s="25">
        <f>YEAR(Table1[[#This Row],[Order Date]])</f>
        <v>2015</v>
      </c>
      <c r="W1147" s="25">
        <f>MONTH(Table1[[#This Row],[Order Date]])</f>
        <v>4</v>
      </c>
      <c r="X1147" s="25">
        <f>DAY(Table1[[#This Row],[Order Date]])</f>
        <v>18</v>
      </c>
      <c r="Y1147" s="11">
        <v>42119</v>
      </c>
      <c r="Z1147" s="25">
        <f>DATEDIF(Table1[[#This Row],[Order Date]],Table1[[#This Row],[Ship Date]],"D")</f>
        <v>7</v>
      </c>
      <c r="AA1147" s="25">
        <v>-11.631599999999999</v>
      </c>
      <c r="AB1147" s="10">
        <v>1</v>
      </c>
      <c r="AC1147" s="12">
        <v>8.24</v>
      </c>
      <c r="AD1147" s="10" t="str">
        <f>IF(Table1[[#This Row],[Profit]]&gt;0,"Profit","loss")</f>
        <v>loss</v>
      </c>
      <c r="AE1147" s="10" t="str">
        <f>_xlfn.CONCAT(Table1[[#This Row],[Customer Name]]," ",Table1[[#This Row],[Product Name]]," ",Table1[[#This Row],[Country]])</f>
        <v>Sean Burton Xerox 1986 United States</v>
      </c>
      <c r="AF1147" s="10" t="str">
        <f>LEFT(Table1[[#This Row],[Product Name]],4)</f>
        <v>Xero</v>
      </c>
    </row>
    <row r="1148" spans="1:32" ht="12.75" customHeight="1" x14ac:dyDescent="0.2">
      <c r="A1148" s="18">
        <v>23551</v>
      </c>
      <c r="B1148" s="25">
        <v>88870</v>
      </c>
      <c r="C1148" s="10" t="s">
        <v>56</v>
      </c>
      <c r="D1148" s="36">
        <v>0.1</v>
      </c>
      <c r="E1148" s="28">
        <v>152.47999999999999</v>
      </c>
      <c r="F1148" s="32">
        <v>4</v>
      </c>
      <c r="G1148" s="25">
        <v>1938</v>
      </c>
      <c r="H1148" s="10" t="s">
        <v>1892</v>
      </c>
      <c r="I1148" s="10" t="s">
        <v>27</v>
      </c>
      <c r="J1148" s="10" t="s">
        <v>28</v>
      </c>
      <c r="K1148" s="10" t="s">
        <v>77</v>
      </c>
      <c r="L1148" s="10" t="s">
        <v>180</v>
      </c>
      <c r="M1148" s="10" t="s">
        <v>59</v>
      </c>
      <c r="N1148" s="9" t="s">
        <v>609</v>
      </c>
      <c r="O1148" s="22">
        <v>0.79</v>
      </c>
      <c r="P1148" s="10" t="s">
        <v>33</v>
      </c>
      <c r="Q1148" s="10" t="s">
        <v>61</v>
      </c>
      <c r="R1148" s="10" t="s">
        <v>183</v>
      </c>
      <c r="S1148" s="10" t="s">
        <v>1893</v>
      </c>
      <c r="T1148" s="25">
        <v>66801</v>
      </c>
      <c r="U1148" s="11">
        <v>42085</v>
      </c>
      <c r="V1148" s="25">
        <f>YEAR(Table1[[#This Row],[Order Date]])</f>
        <v>2015</v>
      </c>
      <c r="W1148" s="25">
        <f>MONTH(Table1[[#This Row],[Order Date]])</f>
        <v>3</v>
      </c>
      <c r="X1148" s="25">
        <f>DAY(Table1[[#This Row],[Order Date]])</f>
        <v>22</v>
      </c>
      <c r="Y1148" s="11">
        <v>42086</v>
      </c>
      <c r="Z1148" s="25">
        <f>DATEDIF(Table1[[#This Row],[Order Date]],Table1[[#This Row],[Ship Date]],"D")</f>
        <v>1</v>
      </c>
      <c r="AA1148" s="25">
        <v>-521.09</v>
      </c>
      <c r="AB1148" s="10">
        <v>4</v>
      </c>
      <c r="AC1148" s="12">
        <v>558.16999999999996</v>
      </c>
      <c r="AD1148" s="10" t="str">
        <f>IF(Table1[[#This Row],[Profit]]&gt;0,"Profit","loss")</f>
        <v>loss</v>
      </c>
      <c r="AE1148" s="10" t="str">
        <f>_xlfn.CONCAT(Table1[[#This Row],[Customer Name]]," ",Table1[[#This Row],[Product Name]]," ",Table1[[#This Row],[Country]])</f>
        <v>Franklin Spencer Adesso Programmable 142-Key Keyboard United States</v>
      </c>
      <c r="AF1148" s="10" t="str">
        <f>LEFT(Table1[[#This Row],[Product Name]],4)</f>
        <v>Ades</v>
      </c>
    </row>
    <row r="1149" spans="1:32" ht="12.75" customHeight="1" x14ac:dyDescent="0.2">
      <c r="A1149" s="18">
        <v>23550</v>
      </c>
      <c r="B1149" s="25">
        <v>88870</v>
      </c>
      <c r="C1149" s="10" t="s">
        <v>56</v>
      </c>
      <c r="D1149" s="36">
        <v>0.08</v>
      </c>
      <c r="E1149" s="28">
        <v>6.84</v>
      </c>
      <c r="F1149" s="32">
        <v>8.3699999999999992</v>
      </c>
      <c r="G1149" s="25">
        <v>1940</v>
      </c>
      <c r="H1149" s="10" t="s">
        <v>1894</v>
      </c>
      <c r="I1149" s="10" t="s">
        <v>49</v>
      </c>
      <c r="J1149" s="10" t="s">
        <v>28</v>
      </c>
      <c r="K1149" s="10" t="s">
        <v>29</v>
      </c>
      <c r="L1149" s="10" t="s">
        <v>174</v>
      </c>
      <c r="M1149" s="10" t="s">
        <v>51</v>
      </c>
      <c r="N1149" s="9" t="s">
        <v>1697</v>
      </c>
      <c r="O1149" s="22">
        <v>0.57999999999999996</v>
      </c>
      <c r="P1149" s="10" t="s">
        <v>33</v>
      </c>
      <c r="Q1149" s="10" t="s">
        <v>34</v>
      </c>
      <c r="R1149" s="10" t="s">
        <v>212</v>
      </c>
      <c r="S1149" s="10" t="s">
        <v>1895</v>
      </c>
      <c r="T1149" s="25">
        <v>84020</v>
      </c>
      <c r="U1149" s="11">
        <v>42085</v>
      </c>
      <c r="V1149" s="25">
        <f>YEAR(Table1[[#This Row],[Order Date]])</f>
        <v>2015</v>
      </c>
      <c r="W1149" s="25">
        <f>MONTH(Table1[[#This Row],[Order Date]])</f>
        <v>3</v>
      </c>
      <c r="X1149" s="25">
        <f>DAY(Table1[[#This Row],[Order Date]])</f>
        <v>22</v>
      </c>
      <c r="Y1149" s="11">
        <v>42087</v>
      </c>
      <c r="Z1149" s="25">
        <f>DATEDIF(Table1[[#This Row],[Order Date]],Table1[[#This Row],[Ship Date]],"D")</f>
        <v>2</v>
      </c>
      <c r="AA1149" s="25">
        <v>-29.49</v>
      </c>
      <c r="AB1149" s="10">
        <v>1</v>
      </c>
      <c r="AC1149" s="12">
        <v>8.39</v>
      </c>
      <c r="AD1149" s="10" t="str">
        <f>IF(Table1[[#This Row],[Profit]]&gt;0,"Profit","loss")</f>
        <v>loss</v>
      </c>
      <c r="AE1149" s="10" t="str">
        <f>_xlfn.CONCAT(Table1[[#This Row],[Customer Name]]," ",Table1[[#This Row],[Product Name]]," ",Table1[[#This Row],[Country]])</f>
        <v>Eileen McDonald Acme Design Line 8" Stainless Steel Bent Scissors w/Champagne Handles, 3-1/8" Cut United States</v>
      </c>
      <c r="AF1149" s="10" t="str">
        <f>LEFT(Table1[[#This Row],[Product Name]],4)</f>
        <v>Acme</v>
      </c>
    </row>
    <row r="1150" spans="1:32" ht="12.75" customHeight="1" x14ac:dyDescent="0.2">
      <c r="A1150" s="18">
        <v>25531</v>
      </c>
      <c r="B1150" s="25">
        <v>88871</v>
      </c>
      <c r="C1150" s="10" t="s">
        <v>106</v>
      </c>
      <c r="D1150" s="36">
        <v>0</v>
      </c>
      <c r="E1150" s="28">
        <v>78.650000000000006</v>
      </c>
      <c r="F1150" s="32">
        <v>13.99</v>
      </c>
      <c r="G1150" s="25">
        <v>1940</v>
      </c>
      <c r="H1150" s="10" t="s">
        <v>1894</v>
      </c>
      <c r="I1150" s="10" t="s">
        <v>49</v>
      </c>
      <c r="J1150" s="10" t="s">
        <v>28</v>
      </c>
      <c r="K1150" s="10" t="s">
        <v>29</v>
      </c>
      <c r="L1150" s="10" t="s">
        <v>257</v>
      </c>
      <c r="M1150" s="10" t="s">
        <v>86</v>
      </c>
      <c r="N1150" s="9" t="s">
        <v>1896</v>
      </c>
      <c r="O1150" s="22">
        <v>0.52</v>
      </c>
      <c r="P1150" s="10" t="s">
        <v>33</v>
      </c>
      <c r="Q1150" s="10" t="s">
        <v>34</v>
      </c>
      <c r="R1150" s="10" t="s">
        <v>212</v>
      </c>
      <c r="S1150" s="10" t="s">
        <v>1895</v>
      </c>
      <c r="T1150" s="25">
        <v>84020</v>
      </c>
      <c r="U1150" s="11">
        <v>42113</v>
      </c>
      <c r="V1150" s="25">
        <f>YEAR(Table1[[#This Row],[Order Date]])</f>
        <v>2015</v>
      </c>
      <c r="W1150" s="25">
        <f>MONTH(Table1[[#This Row],[Order Date]])</f>
        <v>4</v>
      </c>
      <c r="X1150" s="25">
        <f>DAY(Table1[[#This Row],[Order Date]])</f>
        <v>19</v>
      </c>
      <c r="Y1150" s="11">
        <v>42120</v>
      </c>
      <c r="Z1150" s="25">
        <f>DATEDIF(Table1[[#This Row],[Order Date]],Table1[[#This Row],[Ship Date]],"D")</f>
        <v>7</v>
      </c>
      <c r="AA1150" s="25">
        <v>386.00669999999991</v>
      </c>
      <c r="AB1150" s="10">
        <v>7</v>
      </c>
      <c r="AC1150" s="12">
        <v>559.42999999999995</v>
      </c>
      <c r="AD1150" s="10" t="str">
        <f>IF(Table1[[#This Row],[Profit]]&gt;0,"Profit","loss")</f>
        <v>Profit</v>
      </c>
      <c r="AE1150" s="10" t="str">
        <f>_xlfn.CONCAT(Table1[[#This Row],[Customer Name]]," ",Table1[[#This Row],[Product Name]]," ",Table1[[#This Row],[Country]])</f>
        <v>Eileen McDonald Honeywell Quietcare HEPA Air Cleaner United States</v>
      </c>
      <c r="AF1150" s="10" t="str">
        <f>LEFT(Table1[[#This Row],[Product Name]],4)</f>
        <v>Hone</v>
      </c>
    </row>
    <row r="1151" spans="1:32" ht="12.75" customHeight="1" x14ac:dyDescent="0.2">
      <c r="A1151" s="18">
        <v>25532</v>
      </c>
      <c r="B1151" s="25">
        <v>88871</v>
      </c>
      <c r="C1151" s="10" t="s">
        <v>106</v>
      </c>
      <c r="D1151" s="36">
        <v>0.08</v>
      </c>
      <c r="E1151" s="28">
        <v>122.99</v>
      </c>
      <c r="F1151" s="32">
        <v>70.2</v>
      </c>
      <c r="G1151" s="25">
        <v>1940</v>
      </c>
      <c r="H1151" s="10" t="s">
        <v>1894</v>
      </c>
      <c r="I1151" s="10" t="s">
        <v>39</v>
      </c>
      <c r="J1151" s="10" t="s">
        <v>28</v>
      </c>
      <c r="K1151" s="10" t="s">
        <v>41</v>
      </c>
      <c r="L1151" s="10" t="s">
        <v>42</v>
      </c>
      <c r="M1151" s="10" t="s">
        <v>43</v>
      </c>
      <c r="N1151" s="9" t="s">
        <v>147</v>
      </c>
      <c r="O1151" s="22">
        <v>0.74</v>
      </c>
      <c r="P1151" s="10" t="s">
        <v>33</v>
      </c>
      <c r="Q1151" s="10" t="s">
        <v>34</v>
      </c>
      <c r="R1151" s="10" t="s">
        <v>212</v>
      </c>
      <c r="S1151" s="10" t="s">
        <v>1895</v>
      </c>
      <c r="T1151" s="25">
        <v>84020</v>
      </c>
      <c r="U1151" s="11">
        <v>42113</v>
      </c>
      <c r="V1151" s="25">
        <f>YEAR(Table1[[#This Row],[Order Date]])</f>
        <v>2015</v>
      </c>
      <c r="W1151" s="25">
        <f>MONTH(Table1[[#This Row],[Order Date]])</f>
        <v>4</v>
      </c>
      <c r="X1151" s="25">
        <f>DAY(Table1[[#This Row],[Order Date]])</f>
        <v>19</v>
      </c>
      <c r="Y1151" s="11">
        <v>42118</v>
      </c>
      <c r="Z1151" s="25">
        <f>DATEDIF(Table1[[#This Row],[Order Date]],Table1[[#This Row],[Ship Date]],"D")</f>
        <v>5</v>
      </c>
      <c r="AA1151" s="25">
        <v>-1867.97</v>
      </c>
      <c r="AB1151" s="10">
        <v>10</v>
      </c>
      <c r="AC1151" s="12">
        <v>1216.52</v>
      </c>
      <c r="AD1151" s="10" t="str">
        <f>IF(Table1[[#This Row],[Profit]]&gt;0,"Profit","loss")</f>
        <v>loss</v>
      </c>
      <c r="AE1151" s="10" t="str">
        <f>_xlfn.CONCAT(Table1[[#This Row],[Customer Name]]," ",Table1[[#This Row],[Product Name]]," ",Table1[[#This Row],[Country]])</f>
        <v>Eileen McDonald Global High-Back Leather Tilter, Burgundy United States</v>
      </c>
      <c r="AF1151" s="10" t="str">
        <f>LEFT(Table1[[#This Row],[Product Name]],4)</f>
        <v>Glob</v>
      </c>
    </row>
    <row r="1152" spans="1:32" ht="12.75" customHeight="1" x14ac:dyDescent="0.2">
      <c r="A1152" s="18">
        <v>21966</v>
      </c>
      <c r="B1152" s="25">
        <v>88879</v>
      </c>
      <c r="C1152" s="10" t="s">
        <v>47</v>
      </c>
      <c r="D1152" s="36">
        <v>0.02</v>
      </c>
      <c r="E1152" s="28">
        <v>280.98</v>
      </c>
      <c r="F1152" s="32">
        <v>57</v>
      </c>
      <c r="G1152" s="25">
        <v>568</v>
      </c>
      <c r="H1152" s="10" t="s">
        <v>669</v>
      </c>
      <c r="I1152" s="10" t="s">
        <v>39</v>
      </c>
      <c r="J1152" s="10" t="s">
        <v>114</v>
      </c>
      <c r="K1152" s="10" t="s">
        <v>41</v>
      </c>
      <c r="L1152" s="10" t="s">
        <v>42</v>
      </c>
      <c r="M1152" s="10" t="s">
        <v>43</v>
      </c>
      <c r="N1152" s="9" t="s">
        <v>670</v>
      </c>
      <c r="O1152" s="22">
        <v>0.78</v>
      </c>
      <c r="P1152" s="10" t="s">
        <v>33</v>
      </c>
      <c r="Q1152" s="10" t="s">
        <v>136</v>
      </c>
      <c r="R1152" s="10" t="s">
        <v>671</v>
      </c>
      <c r="S1152" s="10" t="s">
        <v>443</v>
      </c>
      <c r="T1152" s="25">
        <v>39701</v>
      </c>
      <c r="U1152" s="11">
        <v>42067</v>
      </c>
      <c r="V1152" s="25">
        <f>YEAR(Table1[[#This Row],[Order Date]])</f>
        <v>2015</v>
      </c>
      <c r="W1152" s="25">
        <f>MONTH(Table1[[#This Row],[Order Date]])</f>
        <v>3</v>
      </c>
      <c r="X1152" s="25">
        <f>DAY(Table1[[#This Row],[Order Date]])</f>
        <v>4</v>
      </c>
      <c r="Y1152" s="11">
        <v>42068</v>
      </c>
      <c r="Z1152" s="25">
        <f>DATEDIF(Table1[[#This Row],[Order Date]],Table1[[#This Row],[Ship Date]],"D")</f>
        <v>1</v>
      </c>
      <c r="AA1152" s="25">
        <v>1141.7939999999999</v>
      </c>
      <c r="AB1152" s="10">
        <v>4</v>
      </c>
      <c r="AC1152" s="12">
        <v>1128.74</v>
      </c>
      <c r="AD1152" s="10" t="str">
        <f>IF(Table1[[#This Row],[Profit]]&gt;0,"Profit","loss")</f>
        <v>Profit</v>
      </c>
      <c r="AE1152" s="10" t="str">
        <f>_xlfn.CONCAT(Table1[[#This Row],[Customer Name]]," ",Table1[[#This Row],[Product Name]]," ",Table1[[#This Row],[Country]])</f>
        <v>Peter McConnell Hon 2090 “Pillow Soft” Series Mid Back Swivel/Tilt Chairs United States</v>
      </c>
      <c r="AF1152" s="10" t="str">
        <f>LEFT(Table1[[#This Row],[Product Name]],4)</f>
        <v xml:space="preserve">Hon </v>
      </c>
    </row>
    <row r="1153" spans="1:32" ht="12.75" customHeight="1" x14ac:dyDescent="0.2">
      <c r="A1153" s="18">
        <v>22667</v>
      </c>
      <c r="B1153" s="25">
        <v>88880</v>
      </c>
      <c r="C1153" s="10" t="s">
        <v>37</v>
      </c>
      <c r="D1153" s="36">
        <v>0.09</v>
      </c>
      <c r="E1153" s="28">
        <v>70.97</v>
      </c>
      <c r="F1153" s="32">
        <v>3.5</v>
      </c>
      <c r="G1153" s="25">
        <v>568</v>
      </c>
      <c r="H1153" s="10" t="s">
        <v>669</v>
      </c>
      <c r="I1153" s="10" t="s">
        <v>49</v>
      </c>
      <c r="J1153" s="10" t="s">
        <v>114</v>
      </c>
      <c r="K1153" s="10" t="s">
        <v>29</v>
      </c>
      <c r="L1153" s="10" t="s">
        <v>257</v>
      </c>
      <c r="M1153" s="10" t="s">
        <v>59</v>
      </c>
      <c r="N1153" s="9" t="s">
        <v>672</v>
      </c>
      <c r="O1153" s="22">
        <v>0.59</v>
      </c>
      <c r="P1153" s="10" t="s">
        <v>33</v>
      </c>
      <c r="Q1153" s="10" t="s">
        <v>136</v>
      </c>
      <c r="R1153" s="10" t="s">
        <v>671</v>
      </c>
      <c r="S1153" s="10" t="s">
        <v>443</v>
      </c>
      <c r="T1153" s="25">
        <v>39701</v>
      </c>
      <c r="U1153" s="11">
        <v>42109</v>
      </c>
      <c r="V1153" s="25">
        <f>YEAR(Table1[[#This Row],[Order Date]])</f>
        <v>2015</v>
      </c>
      <c r="W1153" s="25">
        <f>MONTH(Table1[[#This Row],[Order Date]])</f>
        <v>4</v>
      </c>
      <c r="X1153" s="25">
        <f>DAY(Table1[[#This Row],[Order Date]])</f>
        <v>15</v>
      </c>
      <c r="Y1153" s="11">
        <v>42109</v>
      </c>
      <c r="Z1153" s="25">
        <f>DATEDIF(Table1[[#This Row],[Order Date]],Table1[[#This Row],[Ship Date]],"D")</f>
        <v>0</v>
      </c>
      <c r="AA1153" s="25">
        <v>-99.568000000000012</v>
      </c>
      <c r="AB1153" s="10">
        <v>12</v>
      </c>
      <c r="AC1153" s="12">
        <v>805.99</v>
      </c>
      <c r="AD1153" s="10" t="str">
        <f>IF(Table1[[#This Row],[Profit]]&gt;0,"Profit","loss")</f>
        <v>loss</v>
      </c>
      <c r="AE1153" s="10" t="str">
        <f>_xlfn.CONCAT(Table1[[#This Row],[Customer Name]]," ",Table1[[#This Row],[Product Name]]," ",Table1[[#This Row],[Country]])</f>
        <v>Peter McConnell Tripp Lite Isotel 8 Ultra 8 Outlet Metal Surge United States</v>
      </c>
      <c r="AF1153" s="10" t="str">
        <f>LEFT(Table1[[#This Row],[Product Name]],4)</f>
        <v>Trip</v>
      </c>
    </row>
    <row r="1154" spans="1:32" ht="12.75" customHeight="1" x14ac:dyDescent="0.2">
      <c r="A1154" s="18">
        <v>26038</v>
      </c>
      <c r="B1154" s="25">
        <v>88881</v>
      </c>
      <c r="C1154" s="10" t="s">
        <v>106</v>
      </c>
      <c r="D1154" s="36">
        <v>0.06</v>
      </c>
      <c r="E1154" s="28">
        <v>7.99</v>
      </c>
      <c r="F1154" s="32">
        <v>5.03</v>
      </c>
      <c r="G1154" s="25">
        <v>570</v>
      </c>
      <c r="H1154" s="10" t="s">
        <v>674</v>
      </c>
      <c r="I1154" s="10" t="s">
        <v>49</v>
      </c>
      <c r="J1154" s="10" t="s">
        <v>114</v>
      </c>
      <c r="K1154" s="10" t="s">
        <v>77</v>
      </c>
      <c r="L1154" s="10" t="s">
        <v>78</v>
      </c>
      <c r="M1154" s="10" t="s">
        <v>86</v>
      </c>
      <c r="N1154" s="9" t="s">
        <v>430</v>
      </c>
      <c r="O1154" s="22">
        <v>0.6</v>
      </c>
      <c r="P1154" s="10" t="s">
        <v>33</v>
      </c>
      <c r="Q1154" s="10" t="s">
        <v>34</v>
      </c>
      <c r="R1154" s="10" t="s">
        <v>533</v>
      </c>
      <c r="S1154" s="10" t="s">
        <v>675</v>
      </c>
      <c r="T1154" s="25">
        <v>89015</v>
      </c>
      <c r="U1154" s="11">
        <v>42017</v>
      </c>
      <c r="V1154" s="25">
        <f>YEAR(Table1[[#This Row],[Order Date]])</f>
        <v>2015</v>
      </c>
      <c r="W1154" s="25">
        <f>MONTH(Table1[[#This Row],[Order Date]])</f>
        <v>1</v>
      </c>
      <c r="X1154" s="25">
        <f>DAY(Table1[[#This Row],[Order Date]])</f>
        <v>13</v>
      </c>
      <c r="Y1154" s="11">
        <v>42017</v>
      </c>
      <c r="Z1154" s="25">
        <f>DATEDIF(Table1[[#This Row],[Order Date]],Table1[[#This Row],[Ship Date]],"D")</f>
        <v>0</v>
      </c>
      <c r="AA1154" s="25">
        <v>-122.13300000000001</v>
      </c>
      <c r="AB1154" s="10">
        <v>10</v>
      </c>
      <c r="AC1154" s="12">
        <v>65.739999999999995</v>
      </c>
      <c r="AD1154" s="10" t="str">
        <f>IF(Table1[[#This Row],[Profit]]&gt;0,"Profit","loss")</f>
        <v>loss</v>
      </c>
      <c r="AE1154" s="10" t="str">
        <f>_xlfn.CONCAT(Table1[[#This Row],[Customer Name]]," ",Table1[[#This Row],[Product Name]]," ",Table1[[#This Row],[Country]])</f>
        <v>Katharine Bass Bell Sonecor JB700 Caller ID United States</v>
      </c>
      <c r="AF1154" s="10" t="str">
        <f>LEFT(Table1[[#This Row],[Product Name]],4)</f>
        <v>Bell</v>
      </c>
    </row>
    <row r="1155" spans="1:32" ht="12.75" customHeight="1" x14ac:dyDescent="0.2">
      <c r="A1155" s="18">
        <v>22736</v>
      </c>
      <c r="B1155" s="25">
        <v>88882</v>
      </c>
      <c r="C1155" s="10" t="s">
        <v>56</v>
      </c>
      <c r="D1155" s="36">
        <v>0.08</v>
      </c>
      <c r="E1155" s="28">
        <v>67.28</v>
      </c>
      <c r="F1155" s="32">
        <v>19.989999999999998</v>
      </c>
      <c r="G1155" s="25">
        <v>568</v>
      </c>
      <c r="H1155" s="10" t="s">
        <v>669</v>
      </c>
      <c r="I1155" s="10" t="s">
        <v>27</v>
      </c>
      <c r="J1155" s="10" t="s">
        <v>114</v>
      </c>
      <c r="K1155" s="10" t="s">
        <v>29</v>
      </c>
      <c r="L1155" s="10" t="s">
        <v>109</v>
      </c>
      <c r="M1155" s="10" t="s">
        <v>59</v>
      </c>
      <c r="N1155" s="9" t="s">
        <v>673</v>
      </c>
      <c r="O1155" s="22">
        <v>0.4</v>
      </c>
      <c r="P1155" s="10" t="s">
        <v>33</v>
      </c>
      <c r="Q1155" s="10" t="s">
        <v>136</v>
      </c>
      <c r="R1155" s="10" t="s">
        <v>671</v>
      </c>
      <c r="S1155" s="10" t="s">
        <v>443</v>
      </c>
      <c r="T1155" s="25">
        <v>39701</v>
      </c>
      <c r="U1155" s="11">
        <v>42095</v>
      </c>
      <c r="V1155" s="25">
        <f>YEAR(Table1[[#This Row],[Order Date]])</f>
        <v>2015</v>
      </c>
      <c r="W1155" s="25">
        <f>MONTH(Table1[[#This Row],[Order Date]])</f>
        <v>4</v>
      </c>
      <c r="X1155" s="25">
        <f>DAY(Table1[[#This Row],[Order Date]])</f>
        <v>1</v>
      </c>
      <c r="Y1155" s="11">
        <v>42097</v>
      </c>
      <c r="Z1155" s="25">
        <f>DATEDIF(Table1[[#This Row],[Order Date]],Table1[[#This Row],[Ship Date]],"D")</f>
        <v>2</v>
      </c>
      <c r="AA1155" s="25">
        <v>224.85059999999999</v>
      </c>
      <c r="AB1155" s="10">
        <v>16</v>
      </c>
      <c r="AC1155" s="12">
        <v>1066.54</v>
      </c>
      <c r="AD1155" s="10" t="str">
        <f>IF(Table1[[#This Row],[Profit]]&gt;0,"Profit","loss")</f>
        <v>Profit</v>
      </c>
      <c r="AE1155" s="10" t="str">
        <f>_xlfn.CONCAT(Table1[[#This Row],[Customer Name]]," ",Table1[[#This Row],[Product Name]]," ",Table1[[#This Row],[Country]])</f>
        <v>Peter McConnell Catalog Binders with Expanding Posts United States</v>
      </c>
      <c r="AF1155" s="10" t="str">
        <f>LEFT(Table1[[#This Row],[Product Name]],4)</f>
        <v>Cata</v>
      </c>
    </row>
    <row r="1156" spans="1:32" ht="12.75" customHeight="1" x14ac:dyDescent="0.2">
      <c r="A1156" s="18">
        <v>19326</v>
      </c>
      <c r="B1156" s="25">
        <v>88889</v>
      </c>
      <c r="C1156" s="10" t="s">
        <v>56</v>
      </c>
      <c r="D1156" s="36">
        <v>0.04</v>
      </c>
      <c r="E1156" s="28">
        <v>15.42</v>
      </c>
      <c r="F1156" s="32">
        <v>10.68</v>
      </c>
      <c r="G1156" s="25">
        <v>678</v>
      </c>
      <c r="H1156" s="10" t="s">
        <v>798</v>
      </c>
      <c r="I1156" s="10" t="s">
        <v>27</v>
      </c>
      <c r="J1156" s="10" t="s">
        <v>28</v>
      </c>
      <c r="K1156" s="10" t="s">
        <v>29</v>
      </c>
      <c r="L1156" s="10" t="s">
        <v>141</v>
      </c>
      <c r="M1156" s="10" t="s">
        <v>59</v>
      </c>
      <c r="N1156" s="9" t="s">
        <v>426</v>
      </c>
      <c r="O1156" s="22">
        <v>0.57999999999999996</v>
      </c>
      <c r="P1156" s="10" t="s">
        <v>33</v>
      </c>
      <c r="Q1156" s="10" t="s">
        <v>136</v>
      </c>
      <c r="R1156" s="10" t="s">
        <v>137</v>
      </c>
      <c r="S1156" s="10" t="s">
        <v>799</v>
      </c>
      <c r="T1156" s="25">
        <v>24281</v>
      </c>
      <c r="U1156" s="11">
        <v>42116</v>
      </c>
      <c r="V1156" s="25">
        <f>YEAR(Table1[[#This Row],[Order Date]])</f>
        <v>2015</v>
      </c>
      <c r="W1156" s="25">
        <f>MONTH(Table1[[#This Row],[Order Date]])</f>
        <v>4</v>
      </c>
      <c r="X1156" s="25">
        <f>DAY(Table1[[#This Row],[Order Date]])</f>
        <v>22</v>
      </c>
      <c r="Y1156" s="11">
        <v>42117</v>
      </c>
      <c r="Z1156" s="25">
        <f>DATEDIF(Table1[[#This Row],[Order Date]],Table1[[#This Row],[Ship Date]],"D")</f>
        <v>1</v>
      </c>
      <c r="AA1156" s="25">
        <v>-109.70400000000001</v>
      </c>
      <c r="AB1156" s="10">
        <v>5</v>
      </c>
      <c r="AC1156" s="12">
        <v>81.14</v>
      </c>
      <c r="AD1156" s="10" t="str">
        <f>IF(Table1[[#This Row],[Profit]]&gt;0,"Profit","loss")</f>
        <v>loss</v>
      </c>
      <c r="AE1156" s="10" t="str">
        <f>_xlfn.CONCAT(Table1[[#This Row],[Customer Name]]," ",Table1[[#This Row],[Product Name]]," ",Table1[[#This Row],[Country]])</f>
        <v>Edward McKenzie Decoflex Hanging Personal Folder File, Blue United States</v>
      </c>
      <c r="AF1156" s="10" t="str">
        <f>LEFT(Table1[[#This Row],[Product Name]],4)</f>
        <v>Deco</v>
      </c>
    </row>
    <row r="1157" spans="1:32" ht="12.75" customHeight="1" x14ac:dyDescent="0.2">
      <c r="A1157" s="18">
        <v>21609</v>
      </c>
      <c r="B1157" s="25">
        <v>88890</v>
      </c>
      <c r="C1157" s="10" t="s">
        <v>56</v>
      </c>
      <c r="D1157" s="36">
        <v>0.01</v>
      </c>
      <c r="E1157" s="28">
        <v>3.95</v>
      </c>
      <c r="F1157" s="32">
        <v>5.13</v>
      </c>
      <c r="G1157" s="25">
        <v>679</v>
      </c>
      <c r="H1157" s="10" t="s">
        <v>800</v>
      </c>
      <c r="I1157" s="10" t="s">
        <v>49</v>
      </c>
      <c r="J1157" s="10" t="s">
        <v>28</v>
      </c>
      <c r="K1157" s="10" t="s">
        <v>29</v>
      </c>
      <c r="L1157" s="10" t="s">
        <v>257</v>
      </c>
      <c r="M1157" s="10" t="s">
        <v>59</v>
      </c>
      <c r="N1157" s="9" t="s">
        <v>801</v>
      </c>
      <c r="O1157" s="22">
        <v>0.59</v>
      </c>
      <c r="P1157" s="10" t="s">
        <v>33</v>
      </c>
      <c r="Q1157" s="10" t="s">
        <v>34</v>
      </c>
      <c r="R1157" s="10" t="s">
        <v>35</v>
      </c>
      <c r="S1157" s="10" t="s">
        <v>802</v>
      </c>
      <c r="T1157" s="25">
        <v>98387</v>
      </c>
      <c r="U1157" s="11">
        <v>42067</v>
      </c>
      <c r="V1157" s="25">
        <f>YEAR(Table1[[#This Row],[Order Date]])</f>
        <v>2015</v>
      </c>
      <c r="W1157" s="25">
        <f>MONTH(Table1[[#This Row],[Order Date]])</f>
        <v>3</v>
      </c>
      <c r="X1157" s="25">
        <f>DAY(Table1[[#This Row],[Order Date]])</f>
        <v>4</v>
      </c>
      <c r="Y1157" s="11">
        <v>42068</v>
      </c>
      <c r="Z1157" s="25">
        <f>DATEDIF(Table1[[#This Row],[Order Date]],Table1[[#This Row],[Ship Date]],"D")</f>
        <v>1</v>
      </c>
      <c r="AA1157" s="25">
        <v>-19.93</v>
      </c>
      <c r="AB1157" s="10">
        <v>2</v>
      </c>
      <c r="AC1157" s="12">
        <v>10.11</v>
      </c>
      <c r="AD1157" s="10" t="str">
        <f>IF(Table1[[#This Row],[Profit]]&gt;0,"Profit","loss")</f>
        <v>loss</v>
      </c>
      <c r="AE1157" s="10" t="str">
        <f>_xlfn.CONCAT(Table1[[#This Row],[Customer Name]]," ",Table1[[#This Row],[Product Name]]," ",Table1[[#This Row],[Country]])</f>
        <v>Katie Dougherty Hoover Replacement Belts For Soft Guard™ &amp; Commercial Ltweight Upright Vacs, 2/Pk United States</v>
      </c>
      <c r="AF1157" s="10" t="str">
        <f>LEFT(Table1[[#This Row],[Product Name]],4)</f>
        <v>Hoov</v>
      </c>
    </row>
    <row r="1158" spans="1:32" ht="12.75" customHeight="1" x14ac:dyDescent="0.2">
      <c r="A1158" s="18">
        <v>21610</v>
      </c>
      <c r="B1158" s="25">
        <v>88890</v>
      </c>
      <c r="C1158" s="10" t="s">
        <v>56</v>
      </c>
      <c r="D1158" s="36">
        <v>0.02</v>
      </c>
      <c r="E1158" s="28">
        <v>367.99</v>
      </c>
      <c r="F1158" s="32">
        <v>19.989999999999998</v>
      </c>
      <c r="G1158" s="25">
        <v>679</v>
      </c>
      <c r="H1158" s="10" t="s">
        <v>800</v>
      </c>
      <c r="I1158" s="10" t="s">
        <v>49</v>
      </c>
      <c r="J1158" s="10" t="s">
        <v>28</v>
      </c>
      <c r="K1158" s="10" t="s">
        <v>29</v>
      </c>
      <c r="L1158" s="10" t="s">
        <v>109</v>
      </c>
      <c r="M1158" s="10" t="s">
        <v>59</v>
      </c>
      <c r="N1158" s="9" t="s">
        <v>803</v>
      </c>
      <c r="O1158" s="22">
        <v>0.4</v>
      </c>
      <c r="P1158" s="10" t="s">
        <v>33</v>
      </c>
      <c r="Q1158" s="10" t="s">
        <v>34</v>
      </c>
      <c r="R1158" s="10" t="s">
        <v>35</v>
      </c>
      <c r="S1158" s="10" t="s">
        <v>802</v>
      </c>
      <c r="T1158" s="25">
        <v>98387</v>
      </c>
      <c r="U1158" s="11">
        <v>42067</v>
      </c>
      <c r="V1158" s="25">
        <f>YEAR(Table1[[#This Row],[Order Date]])</f>
        <v>2015</v>
      </c>
      <c r="W1158" s="25">
        <f>MONTH(Table1[[#This Row],[Order Date]])</f>
        <v>3</v>
      </c>
      <c r="X1158" s="25">
        <f>DAY(Table1[[#This Row],[Order Date]])</f>
        <v>4</v>
      </c>
      <c r="Y1158" s="11">
        <v>42068</v>
      </c>
      <c r="Z1158" s="25">
        <f>DATEDIF(Table1[[#This Row],[Order Date]],Table1[[#This Row],[Ship Date]],"D")</f>
        <v>1</v>
      </c>
      <c r="AA1158" s="25">
        <v>4568.6072999999997</v>
      </c>
      <c r="AB1158" s="10">
        <v>17</v>
      </c>
      <c r="AC1158" s="12">
        <v>6621.17</v>
      </c>
      <c r="AD1158" s="10" t="str">
        <f>IF(Table1[[#This Row],[Profit]]&gt;0,"Profit","loss")</f>
        <v>Profit</v>
      </c>
      <c r="AE1158" s="10" t="str">
        <f>_xlfn.CONCAT(Table1[[#This Row],[Customer Name]]," ",Table1[[#This Row],[Product Name]]," ",Table1[[#This Row],[Country]])</f>
        <v>Katie Dougherty Ibico Ibimaster 300 Manual Binding System United States</v>
      </c>
      <c r="AF1158" s="10" t="str">
        <f>LEFT(Table1[[#This Row],[Product Name]],4)</f>
        <v>Ibic</v>
      </c>
    </row>
    <row r="1159" spans="1:32" ht="12.75" customHeight="1" x14ac:dyDescent="0.2">
      <c r="A1159" s="18">
        <v>21612</v>
      </c>
      <c r="B1159" s="25">
        <v>88890</v>
      </c>
      <c r="C1159" s="10" t="s">
        <v>56</v>
      </c>
      <c r="D1159" s="36">
        <v>0.04</v>
      </c>
      <c r="E1159" s="28">
        <v>95.99</v>
      </c>
      <c r="F1159" s="32">
        <v>4.9000000000000004</v>
      </c>
      <c r="G1159" s="25">
        <v>680</v>
      </c>
      <c r="H1159" s="10" t="s">
        <v>804</v>
      </c>
      <c r="I1159" s="10" t="s">
        <v>49</v>
      </c>
      <c r="J1159" s="10" t="s">
        <v>28</v>
      </c>
      <c r="K1159" s="10" t="s">
        <v>77</v>
      </c>
      <c r="L1159" s="10" t="s">
        <v>78</v>
      </c>
      <c r="M1159" s="10" t="s">
        <v>59</v>
      </c>
      <c r="N1159" s="9" t="s">
        <v>254</v>
      </c>
      <c r="O1159" s="22">
        <v>0.56000000000000005</v>
      </c>
      <c r="P1159" s="10" t="s">
        <v>33</v>
      </c>
      <c r="Q1159" s="10" t="s">
        <v>34</v>
      </c>
      <c r="R1159" s="10" t="s">
        <v>35</v>
      </c>
      <c r="S1159" s="10" t="s">
        <v>805</v>
      </c>
      <c r="T1159" s="25">
        <v>99207</v>
      </c>
      <c r="U1159" s="11">
        <v>42067</v>
      </c>
      <c r="V1159" s="25">
        <f>YEAR(Table1[[#This Row],[Order Date]])</f>
        <v>2015</v>
      </c>
      <c r="W1159" s="25">
        <f>MONTH(Table1[[#This Row],[Order Date]])</f>
        <v>3</v>
      </c>
      <c r="X1159" s="25">
        <f>DAY(Table1[[#This Row],[Order Date]])</f>
        <v>4</v>
      </c>
      <c r="Y1159" s="11">
        <v>42069</v>
      </c>
      <c r="Z1159" s="25">
        <f>DATEDIF(Table1[[#This Row],[Order Date]],Table1[[#This Row],[Ship Date]],"D")</f>
        <v>2</v>
      </c>
      <c r="AA1159" s="25">
        <v>-258.22500000000002</v>
      </c>
      <c r="AB1159" s="10">
        <v>3</v>
      </c>
      <c r="AC1159" s="12">
        <v>253.78</v>
      </c>
      <c r="AD1159" s="10" t="str">
        <f>IF(Table1[[#This Row],[Profit]]&gt;0,"Profit","loss")</f>
        <v>loss</v>
      </c>
      <c r="AE1159" s="10" t="str">
        <f>_xlfn.CONCAT(Table1[[#This Row],[Customer Name]]," ",Table1[[#This Row],[Product Name]]," ",Table1[[#This Row],[Country]])</f>
        <v>Laurence Poe T60 United States</v>
      </c>
      <c r="AF1159" s="10" t="str">
        <f>LEFT(Table1[[#This Row],[Product Name]],4)</f>
        <v>T60</v>
      </c>
    </row>
    <row r="1160" spans="1:32" ht="12.75" customHeight="1" x14ac:dyDescent="0.2">
      <c r="A1160" s="18">
        <v>19445</v>
      </c>
      <c r="B1160" s="25">
        <v>88899</v>
      </c>
      <c r="C1160" s="10" t="s">
        <v>47</v>
      </c>
      <c r="D1160" s="36">
        <v>0.01</v>
      </c>
      <c r="E1160" s="28">
        <v>15.99</v>
      </c>
      <c r="F1160" s="32">
        <v>13.18</v>
      </c>
      <c r="G1160" s="25">
        <v>1065</v>
      </c>
      <c r="H1160" s="10" t="s">
        <v>1177</v>
      </c>
      <c r="I1160" s="10" t="s">
        <v>49</v>
      </c>
      <c r="J1160" s="10" t="s">
        <v>28</v>
      </c>
      <c r="K1160" s="10" t="s">
        <v>29</v>
      </c>
      <c r="L1160" s="10" t="s">
        <v>109</v>
      </c>
      <c r="M1160" s="10" t="s">
        <v>59</v>
      </c>
      <c r="N1160" s="9" t="s">
        <v>638</v>
      </c>
      <c r="O1160" s="22">
        <v>0.37</v>
      </c>
      <c r="P1160" s="10" t="s">
        <v>33</v>
      </c>
      <c r="Q1160" s="10" t="s">
        <v>61</v>
      </c>
      <c r="R1160" s="10" t="s">
        <v>178</v>
      </c>
      <c r="S1160" s="10" t="s">
        <v>1178</v>
      </c>
      <c r="T1160" s="25">
        <v>60459</v>
      </c>
      <c r="U1160" s="11">
        <v>42053</v>
      </c>
      <c r="V1160" s="25">
        <f>YEAR(Table1[[#This Row],[Order Date]])</f>
        <v>2015</v>
      </c>
      <c r="W1160" s="25">
        <f>MONTH(Table1[[#This Row],[Order Date]])</f>
        <v>2</v>
      </c>
      <c r="X1160" s="25">
        <f>DAY(Table1[[#This Row],[Order Date]])</f>
        <v>18</v>
      </c>
      <c r="Y1160" s="11">
        <v>42055</v>
      </c>
      <c r="Z1160" s="25">
        <f>DATEDIF(Table1[[#This Row],[Order Date]],Table1[[#This Row],[Ship Date]],"D")</f>
        <v>2</v>
      </c>
      <c r="AA1160" s="25">
        <v>-99.435440000000014</v>
      </c>
      <c r="AB1160" s="10">
        <v>23</v>
      </c>
      <c r="AC1160" s="12">
        <v>377.44</v>
      </c>
      <c r="AD1160" s="10" t="str">
        <f>IF(Table1[[#This Row],[Profit]]&gt;0,"Profit","loss")</f>
        <v>loss</v>
      </c>
      <c r="AE1160" s="10" t="str">
        <f>_xlfn.CONCAT(Table1[[#This Row],[Customer Name]]," ",Table1[[#This Row],[Product Name]]," ",Table1[[#This Row],[Country]])</f>
        <v>Vicki Bond GBC Pre-Punched Binding Paper, Plastic, White, 8-1/2" x 11" United States</v>
      </c>
      <c r="AF1160" s="10" t="str">
        <f>LEFT(Table1[[#This Row],[Product Name]],4)</f>
        <v xml:space="preserve">GBC </v>
      </c>
    </row>
    <row r="1161" spans="1:32" ht="12.75" customHeight="1" x14ac:dyDescent="0.2">
      <c r="A1161" s="18">
        <v>19146</v>
      </c>
      <c r="B1161" s="25">
        <v>88905</v>
      </c>
      <c r="C1161" s="10" t="s">
        <v>56</v>
      </c>
      <c r="D1161" s="36">
        <v>0.06</v>
      </c>
      <c r="E1161" s="28">
        <v>8.32</v>
      </c>
      <c r="F1161" s="32">
        <v>2.38</v>
      </c>
      <c r="G1161" s="25">
        <v>494</v>
      </c>
      <c r="H1161" s="10" t="s">
        <v>606</v>
      </c>
      <c r="I1161" s="10" t="s">
        <v>49</v>
      </c>
      <c r="J1161" s="10" t="s">
        <v>114</v>
      </c>
      <c r="K1161" s="10" t="s">
        <v>77</v>
      </c>
      <c r="L1161" s="10" t="s">
        <v>180</v>
      </c>
      <c r="M1161" s="10" t="s">
        <v>51</v>
      </c>
      <c r="N1161" s="9" t="s">
        <v>607</v>
      </c>
      <c r="O1161" s="22">
        <v>0.74</v>
      </c>
      <c r="P1161" s="10" t="s">
        <v>33</v>
      </c>
      <c r="Q1161" s="10" t="s">
        <v>34</v>
      </c>
      <c r="R1161" s="10" t="s">
        <v>35</v>
      </c>
      <c r="S1161" s="10" t="s">
        <v>209</v>
      </c>
      <c r="T1161" s="25">
        <v>98115</v>
      </c>
      <c r="U1161" s="11">
        <v>42139</v>
      </c>
      <c r="V1161" s="25">
        <f>YEAR(Table1[[#This Row],[Order Date]])</f>
        <v>2015</v>
      </c>
      <c r="W1161" s="25">
        <f>MONTH(Table1[[#This Row],[Order Date]])</f>
        <v>5</v>
      </c>
      <c r="X1161" s="25">
        <f>DAY(Table1[[#This Row],[Order Date]])</f>
        <v>15</v>
      </c>
      <c r="Y1161" s="11">
        <v>42141</v>
      </c>
      <c r="Z1161" s="25">
        <f>DATEDIF(Table1[[#This Row],[Order Date]],Table1[[#This Row],[Ship Date]],"D")</f>
        <v>2</v>
      </c>
      <c r="AA1161" s="25">
        <v>-36.630000000000003</v>
      </c>
      <c r="AB1161" s="10">
        <v>12</v>
      </c>
      <c r="AC1161" s="12">
        <v>101.26</v>
      </c>
      <c r="AD1161" s="10" t="str">
        <f>IF(Table1[[#This Row],[Profit]]&gt;0,"Profit","loss")</f>
        <v>loss</v>
      </c>
      <c r="AE1161" s="10" t="str">
        <f>_xlfn.CONCAT(Table1[[#This Row],[Customer Name]]," ",Table1[[#This Row],[Product Name]]," ",Table1[[#This Row],[Country]])</f>
        <v>Jimmy Alston Holder Imation 3.5 IBM Formatted Diskettes, 10/Box United States</v>
      </c>
      <c r="AF1161" s="10" t="str">
        <f>LEFT(Table1[[#This Row],[Product Name]],4)</f>
        <v>Imat</v>
      </c>
    </row>
    <row r="1162" spans="1:32" ht="12.75" customHeight="1" x14ac:dyDescent="0.2">
      <c r="A1162" s="18">
        <v>19147</v>
      </c>
      <c r="B1162" s="25">
        <v>88905</v>
      </c>
      <c r="C1162" s="10" t="s">
        <v>56</v>
      </c>
      <c r="D1162" s="36">
        <v>0.08</v>
      </c>
      <c r="E1162" s="28">
        <v>2.94</v>
      </c>
      <c r="F1162" s="32">
        <v>0.96</v>
      </c>
      <c r="G1162" s="25">
        <v>494</v>
      </c>
      <c r="H1162" s="10" t="s">
        <v>606</v>
      </c>
      <c r="I1162" s="10" t="s">
        <v>49</v>
      </c>
      <c r="J1162" s="10" t="s">
        <v>114</v>
      </c>
      <c r="K1162" s="10" t="s">
        <v>29</v>
      </c>
      <c r="L1162" s="10" t="s">
        <v>30</v>
      </c>
      <c r="M1162" s="10" t="s">
        <v>31</v>
      </c>
      <c r="N1162" s="9" t="s">
        <v>599</v>
      </c>
      <c r="O1162" s="22">
        <v>0.57999999999999996</v>
      </c>
      <c r="P1162" s="10" t="s">
        <v>33</v>
      </c>
      <c r="Q1162" s="10" t="s">
        <v>34</v>
      </c>
      <c r="R1162" s="10" t="s">
        <v>35</v>
      </c>
      <c r="S1162" s="10" t="s">
        <v>209</v>
      </c>
      <c r="T1162" s="25">
        <v>98115</v>
      </c>
      <c r="U1162" s="11">
        <v>42139</v>
      </c>
      <c r="V1162" s="25">
        <f>YEAR(Table1[[#This Row],[Order Date]])</f>
        <v>2015</v>
      </c>
      <c r="W1162" s="25">
        <f>MONTH(Table1[[#This Row],[Order Date]])</f>
        <v>5</v>
      </c>
      <c r="X1162" s="25">
        <f>DAY(Table1[[#This Row],[Order Date]])</f>
        <v>15</v>
      </c>
      <c r="Y1162" s="11">
        <v>42141</v>
      </c>
      <c r="Z1162" s="25">
        <f>DATEDIF(Table1[[#This Row],[Order Date]],Table1[[#This Row],[Ship Date]],"D")</f>
        <v>2</v>
      </c>
      <c r="AA1162" s="25">
        <v>-2.12</v>
      </c>
      <c r="AB1162" s="10">
        <v>6</v>
      </c>
      <c r="AC1162" s="12">
        <v>17.399999999999999</v>
      </c>
      <c r="AD1162" s="10" t="str">
        <f>IF(Table1[[#This Row],[Profit]]&gt;0,"Profit","loss")</f>
        <v>loss</v>
      </c>
      <c r="AE1162" s="10" t="str">
        <f>_xlfn.CONCAT(Table1[[#This Row],[Customer Name]]," ",Table1[[#This Row],[Product Name]]," ",Table1[[#This Row],[Country]])</f>
        <v>Jimmy Alston Holder Newell 343 United States</v>
      </c>
      <c r="AF1162" s="10" t="str">
        <f>LEFT(Table1[[#This Row],[Product Name]],4)</f>
        <v>Newe</v>
      </c>
    </row>
    <row r="1163" spans="1:32" ht="12.75" customHeight="1" x14ac:dyDescent="0.2">
      <c r="A1163" s="18">
        <v>18757</v>
      </c>
      <c r="B1163" s="25">
        <v>88906</v>
      </c>
      <c r="C1163" s="10" t="s">
        <v>37</v>
      </c>
      <c r="D1163" s="36">
        <v>0.02</v>
      </c>
      <c r="E1163" s="28">
        <v>6.48</v>
      </c>
      <c r="F1163" s="32">
        <v>6.6</v>
      </c>
      <c r="G1163" s="25">
        <v>493</v>
      </c>
      <c r="H1163" s="10" t="s">
        <v>602</v>
      </c>
      <c r="I1163" s="10" t="s">
        <v>49</v>
      </c>
      <c r="J1163" s="10" t="s">
        <v>114</v>
      </c>
      <c r="K1163" s="10" t="s">
        <v>29</v>
      </c>
      <c r="L1163" s="10" t="s">
        <v>93</v>
      </c>
      <c r="M1163" s="10" t="s">
        <v>59</v>
      </c>
      <c r="N1163" s="9" t="s">
        <v>603</v>
      </c>
      <c r="O1163" s="22">
        <v>0.37</v>
      </c>
      <c r="P1163" s="10" t="s">
        <v>33</v>
      </c>
      <c r="Q1163" s="10" t="s">
        <v>34</v>
      </c>
      <c r="R1163" s="10" t="s">
        <v>35</v>
      </c>
      <c r="S1163" s="10" t="s">
        <v>604</v>
      </c>
      <c r="T1163" s="25">
        <v>98158</v>
      </c>
      <c r="U1163" s="11">
        <v>42024</v>
      </c>
      <c r="V1163" s="25">
        <f>YEAR(Table1[[#This Row],[Order Date]])</f>
        <v>2015</v>
      </c>
      <c r="W1163" s="25">
        <f>MONTH(Table1[[#This Row],[Order Date]])</f>
        <v>1</v>
      </c>
      <c r="X1163" s="25">
        <f>DAY(Table1[[#This Row],[Order Date]])</f>
        <v>20</v>
      </c>
      <c r="Y1163" s="11">
        <v>42026</v>
      </c>
      <c r="Z1163" s="25">
        <f>DATEDIF(Table1[[#This Row],[Order Date]],Table1[[#This Row],[Ship Date]],"D")</f>
        <v>2</v>
      </c>
      <c r="AA1163" s="25">
        <v>-92.05</v>
      </c>
      <c r="AB1163" s="10">
        <v>10</v>
      </c>
      <c r="AC1163" s="12">
        <v>66.709999999999994</v>
      </c>
      <c r="AD1163" s="10" t="str">
        <f>IF(Table1[[#This Row],[Profit]]&gt;0,"Profit","loss")</f>
        <v>loss</v>
      </c>
      <c r="AE1163" s="10" t="str">
        <f>_xlfn.CONCAT(Table1[[#This Row],[Customer Name]]," ",Table1[[#This Row],[Product Name]]," ",Table1[[#This Row],[Country]])</f>
        <v>Douglas Buck Xerox 21 United States</v>
      </c>
      <c r="AF1163" s="10" t="str">
        <f>LEFT(Table1[[#This Row],[Product Name]],4)</f>
        <v>Xero</v>
      </c>
    </row>
    <row r="1164" spans="1:32" ht="12.75" customHeight="1" x14ac:dyDescent="0.2">
      <c r="A1164" s="18">
        <v>18758</v>
      </c>
      <c r="B1164" s="25">
        <v>88906</v>
      </c>
      <c r="C1164" s="10" t="s">
        <v>37</v>
      </c>
      <c r="D1164" s="36">
        <v>0.04</v>
      </c>
      <c r="E1164" s="28">
        <v>17.149999999999999</v>
      </c>
      <c r="F1164" s="32">
        <v>4.96</v>
      </c>
      <c r="G1164" s="25">
        <v>493</v>
      </c>
      <c r="H1164" s="10" t="s">
        <v>602</v>
      </c>
      <c r="I1164" s="10" t="s">
        <v>49</v>
      </c>
      <c r="J1164" s="10" t="s">
        <v>114</v>
      </c>
      <c r="K1164" s="10" t="s">
        <v>29</v>
      </c>
      <c r="L1164" s="10" t="s">
        <v>141</v>
      </c>
      <c r="M1164" s="10" t="s">
        <v>59</v>
      </c>
      <c r="N1164" s="9" t="s">
        <v>605</v>
      </c>
      <c r="O1164" s="22">
        <v>0.57999999999999996</v>
      </c>
      <c r="P1164" s="10" t="s">
        <v>33</v>
      </c>
      <c r="Q1164" s="10" t="s">
        <v>34</v>
      </c>
      <c r="R1164" s="10" t="s">
        <v>35</v>
      </c>
      <c r="S1164" s="10" t="s">
        <v>604</v>
      </c>
      <c r="T1164" s="25">
        <v>98158</v>
      </c>
      <c r="U1164" s="11">
        <v>42024</v>
      </c>
      <c r="V1164" s="25">
        <f>YEAR(Table1[[#This Row],[Order Date]])</f>
        <v>2015</v>
      </c>
      <c r="W1164" s="25">
        <f>MONTH(Table1[[#This Row],[Order Date]])</f>
        <v>1</v>
      </c>
      <c r="X1164" s="25">
        <f>DAY(Table1[[#This Row],[Order Date]])</f>
        <v>20</v>
      </c>
      <c r="Y1164" s="11">
        <v>42025</v>
      </c>
      <c r="Z1164" s="25">
        <f>DATEDIF(Table1[[#This Row],[Order Date]],Table1[[#This Row],[Ship Date]],"D")</f>
        <v>1</v>
      </c>
      <c r="AA1164" s="25">
        <v>6.11</v>
      </c>
      <c r="AB1164" s="10">
        <v>5</v>
      </c>
      <c r="AC1164" s="12">
        <v>87.16</v>
      </c>
      <c r="AD1164" s="10" t="str">
        <f>IF(Table1[[#This Row],[Profit]]&gt;0,"Profit","loss")</f>
        <v>Profit</v>
      </c>
      <c r="AE1164" s="10" t="str">
        <f>_xlfn.CONCAT(Table1[[#This Row],[Customer Name]]," ",Table1[[#This Row],[Product Name]]," ",Table1[[#This Row],[Country]])</f>
        <v>Douglas Buck Advantus Rolling Storage Box United States</v>
      </c>
      <c r="AF1164" s="10" t="str">
        <f>LEFT(Table1[[#This Row],[Product Name]],4)</f>
        <v>Adva</v>
      </c>
    </row>
    <row r="1165" spans="1:32" ht="12.75" customHeight="1" x14ac:dyDescent="0.2">
      <c r="A1165" s="18">
        <v>19450</v>
      </c>
      <c r="B1165" s="25">
        <v>88907</v>
      </c>
      <c r="C1165" s="10" t="s">
        <v>47</v>
      </c>
      <c r="D1165" s="36">
        <v>0.01</v>
      </c>
      <c r="E1165" s="28">
        <v>4.9800000000000004</v>
      </c>
      <c r="F1165" s="32">
        <v>6.07</v>
      </c>
      <c r="G1165" s="25">
        <v>494</v>
      </c>
      <c r="H1165" s="10" t="s">
        <v>606</v>
      </c>
      <c r="I1165" s="10" t="s">
        <v>49</v>
      </c>
      <c r="J1165" s="10" t="s">
        <v>114</v>
      </c>
      <c r="K1165" s="10" t="s">
        <v>29</v>
      </c>
      <c r="L1165" s="10" t="s">
        <v>93</v>
      </c>
      <c r="M1165" s="10" t="s">
        <v>59</v>
      </c>
      <c r="N1165" s="9" t="s">
        <v>173</v>
      </c>
      <c r="O1165" s="22">
        <v>0.36</v>
      </c>
      <c r="P1165" s="10" t="s">
        <v>33</v>
      </c>
      <c r="Q1165" s="10" t="s">
        <v>34</v>
      </c>
      <c r="R1165" s="10" t="s">
        <v>35</v>
      </c>
      <c r="S1165" s="10" t="s">
        <v>209</v>
      </c>
      <c r="T1165" s="25">
        <v>98115</v>
      </c>
      <c r="U1165" s="11">
        <v>42045</v>
      </c>
      <c r="V1165" s="25">
        <f>YEAR(Table1[[#This Row],[Order Date]])</f>
        <v>2015</v>
      </c>
      <c r="W1165" s="25">
        <f>MONTH(Table1[[#This Row],[Order Date]])</f>
        <v>2</v>
      </c>
      <c r="X1165" s="25">
        <f>DAY(Table1[[#This Row],[Order Date]])</f>
        <v>10</v>
      </c>
      <c r="Y1165" s="11">
        <v>42046</v>
      </c>
      <c r="Z1165" s="25">
        <f>DATEDIF(Table1[[#This Row],[Order Date]],Table1[[#This Row],[Ship Date]],"D")</f>
        <v>1</v>
      </c>
      <c r="AA1165" s="25">
        <v>-35.916399999999996</v>
      </c>
      <c r="AB1165" s="10">
        <v>10</v>
      </c>
      <c r="AC1165" s="12">
        <v>52.93</v>
      </c>
      <c r="AD1165" s="10" t="str">
        <f>IF(Table1[[#This Row],[Profit]]&gt;0,"Profit","loss")</f>
        <v>loss</v>
      </c>
      <c r="AE1165" s="10" t="str">
        <f>_xlfn.CONCAT(Table1[[#This Row],[Customer Name]]," ",Table1[[#This Row],[Product Name]]," ",Table1[[#This Row],[Country]])</f>
        <v>Jimmy Alston Holder Xerox 1897 United States</v>
      </c>
      <c r="AF1165" s="10" t="str">
        <f>LEFT(Table1[[#This Row],[Product Name]],4)</f>
        <v>Xero</v>
      </c>
    </row>
    <row r="1166" spans="1:32" ht="12.75" customHeight="1" x14ac:dyDescent="0.2">
      <c r="A1166" s="18">
        <v>18914</v>
      </c>
      <c r="B1166" s="25">
        <v>88908</v>
      </c>
      <c r="C1166" s="10" t="s">
        <v>47</v>
      </c>
      <c r="D1166" s="36">
        <v>0.02</v>
      </c>
      <c r="E1166" s="28">
        <v>1360.14</v>
      </c>
      <c r="F1166" s="32">
        <v>14.7</v>
      </c>
      <c r="G1166" s="25">
        <v>494</v>
      </c>
      <c r="H1166" s="10" t="s">
        <v>606</v>
      </c>
      <c r="I1166" s="10" t="s">
        <v>39</v>
      </c>
      <c r="J1166" s="10" t="s">
        <v>114</v>
      </c>
      <c r="K1166" s="10" t="s">
        <v>77</v>
      </c>
      <c r="L1166" s="10" t="s">
        <v>85</v>
      </c>
      <c r="M1166" s="10" t="s">
        <v>43</v>
      </c>
      <c r="N1166" s="9" t="s">
        <v>600</v>
      </c>
      <c r="O1166" s="22">
        <v>0.59</v>
      </c>
      <c r="P1166" s="10" t="s">
        <v>33</v>
      </c>
      <c r="Q1166" s="10" t="s">
        <v>34</v>
      </c>
      <c r="R1166" s="10" t="s">
        <v>35</v>
      </c>
      <c r="S1166" s="10" t="s">
        <v>209</v>
      </c>
      <c r="T1166" s="25">
        <v>98115</v>
      </c>
      <c r="U1166" s="11">
        <v>42175</v>
      </c>
      <c r="V1166" s="25">
        <f>YEAR(Table1[[#This Row],[Order Date]])</f>
        <v>2015</v>
      </c>
      <c r="W1166" s="25">
        <f>MONTH(Table1[[#This Row],[Order Date]])</f>
        <v>6</v>
      </c>
      <c r="X1166" s="25">
        <f>DAY(Table1[[#This Row],[Order Date]])</f>
        <v>20</v>
      </c>
      <c r="Y1166" s="11">
        <v>42177</v>
      </c>
      <c r="Z1166" s="25">
        <f>DATEDIF(Table1[[#This Row],[Order Date]],Table1[[#This Row],[Ship Date]],"D")</f>
        <v>2</v>
      </c>
      <c r="AA1166" s="25">
        <v>3042.18</v>
      </c>
      <c r="AB1166" s="10">
        <v>6</v>
      </c>
      <c r="AC1166" s="12">
        <v>8637.44</v>
      </c>
      <c r="AD1166" s="10" t="str">
        <f>IF(Table1[[#This Row],[Profit]]&gt;0,"Profit","loss")</f>
        <v>Profit</v>
      </c>
      <c r="AE1166" s="10" t="str">
        <f>_xlfn.CONCAT(Table1[[#This Row],[Customer Name]]," ",Table1[[#This Row],[Product Name]]," ",Table1[[#This Row],[Country]])</f>
        <v>Jimmy Alston Holder Okidata ML395C Color Dot Matrix Printer United States</v>
      </c>
      <c r="AF1166" s="10" t="str">
        <f>LEFT(Table1[[#This Row],[Product Name]],4)</f>
        <v>Okid</v>
      </c>
    </row>
    <row r="1167" spans="1:32" ht="12.75" customHeight="1" x14ac:dyDescent="0.2">
      <c r="A1167" s="18">
        <v>24046</v>
      </c>
      <c r="B1167" s="25">
        <v>88908</v>
      </c>
      <c r="C1167" s="10" t="s">
        <v>37</v>
      </c>
      <c r="D1167" s="36">
        <v>0.02</v>
      </c>
      <c r="E1167" s="28">
        <v>9.06</v>
      </c>
      <c r="F1167" s="32">
        <v>9.86</v>
      </c>
      <c r="G1167" s="25">
        <v>494</v>
      </c>
      <c r="H1167" s="10" t="s">
        <v>606</v>
      </c>
      <c r="I1167" s="10" t="s">
        <v>49</v>
      </c>
      <c r="J1167" s="10" t="s">
        <v>114</v>
      </c>
      <c r="K1167" s="10" t="s">
        <v>29</v>
      </c>
      <c r="L1167" s="10" t="s">
        <v>93</v>
      </c>
      <c r="M1167" s="10" t="s">
        <v>59</v>
      </c>
      <c r="N1167" s="9" t="s">
        <v>601</v>
      </c>
      <c r="O1167" s="22">
        <v>0.4</v>
      </c>
      <c r="P1167" s="10" t="s">
        <v>33</v>
      </c>
      <c r="Q1167" s="10" t="s">
        <v>34</v>
      </c>
      <c r="R1167" s="10" t="s">
        <v>35</v>
      </c>
      <c r="S1167" s="10" t="s">
        <v>209</v>
      </c>
      <c r="T1167" s="25">
        <v>98115</v>
      </c>
      <c r="U1167" s="11">
        <v>42175</v>
      </c>
      <c r="V1167" s="25">
        <f>YEAR(Table1[[#This Row],[Order Date]])</f>
        <v>2015</v>
      </c>
      <c r="W1167" s="25">
        <f>MONTH(Table1[[#This Row],[Order Date]])</f>
        <v>6</v>
      </c>
      <c r="X1167" s="25">
        <f>DAY(Table1[[#This Row],[Order Date]])</f>
        <v>20</v>
      </c>
      <c r="Y1167" s="11">
        <v>42177</v>
      </c>
      <c r="Z1167" s="25">
        <f>DATEDIF(Table1[[#This Row],[Order Date]],Table1[[#This Row],[Ship Date]],"D")</f>
        <v>2</v>
      </c>
      <c r="AA1167" s="25">
        <v>-31.754999999999999</v>
      </c>
      <c r="AB1167" s="10">
        <v>6</v>
      </c>
      <c r="AC1167" s="12">
        <v>59.95</v>
      </c>
      <c r="AD1167" s="10" t="str">
        <f>IF(Table1[[#This Row],[Profit]]&gt;0,"Profit","loss")</f>
        <v>loss</v>
      </c>
      <c r="AE1167" s="10" t="str">
        <f>_xlfn.CONCAT(Table1[[#This Row],[Customer Name]]," ",Table1[[#This Row],[Product Name]]," ",Table1[[#This Row],[Country]])</f>
        <v>Jimmy Alston Holder Southworth 25% Cotton Linen-Finish Paper &amp; Envelopes United States</v>
      </c>
      <c r="AF1167" s="10" t="str">
        <f>LEFT(Table1[[#This Row],[Product Name]],4)</f>
        <v>Sout</v>
      </c>
    </row>
    <row r="1168" spans="1:32" ht="12.75" customHeight="1" x14ac:dyDescent="0.2">
      <c r="A1168" s="18">
        <v>25158</v>
      </c>
      <c r="B1168" s="25">
        <v>88921</v>
      </c>
      <c r="C1168" s="10" t="s">
        <v>47</v>
      </c>
      <c r="D1168" s="36">
        <v>0</v>
      </c>
      <c r="E1168" s="28">
        <v>161.55000000000001</v>
      </c>
      <c r="F1168" s="32">
        <v>19.989999999999998</v>
      </c>
      <c r="G1168" s="25">
        <v>197</v>
      </c>
      <c r="H1168" s="10" t="s">
        <v>297</v>
      </c>
      <c r="I1168" s="10" t="s">
        <v>49</v>
      </c>
      <c r="J1168" s="10" t="s">
        <v>58</v>
      </c>
      <c r="K1168" s="10" t="s">
        <v>29</v>
      </c>
      <c r="L1168" s="10" t="s">
        <v>141</v>
      </c>
      <c r="M1168" s="10" t="s">
        <v>59</v>
      </c>
      <c r="N1168" s="9" t="s">
        <v>161</v>
      </c>
      <c r="O1168" s="22">
        <v>0.66</v>
      </c>
      <c r="P1168" s="10" t="s">
        <v>33</v>
      </c>
      <c r="Q1168" s="10" t="s">
        <v>61</v>
      </c>
      <c r="R1168" s="10" t="s">
        <v>183</v>
      </c>
      <c r="S1168" s="10" t="s">
        <v>298</v>
      </c>
      <c r="T1168" s="25">
        <v>66212</v>
      </c>
      <c r="U1168" s="11">
        <v>42096</v>
      </c>
      <c r="V1168" s="25">
        <f>YEAR(Table1[[#This Row],[Order Date]])</f>
        <v>2015</v>
      </c>
      <c r="W1168" s="25">
        <f>MONTH(Table1[[#This Row],[Order Date]])</f>
        <v>4</v>
      </c>
      <c r="X1168" s="25">
        <f>DAY(Table1[[#This Row],[Order Date]])</f>
        <v>2</v>
      </c>
      <c r="Y1168" s="11">
        <v>42098</v>
      </c>
      <c r="Z1168" s="25">
        <f>DATEDIF(Table1[[#This Row],[Order Date]],Table1[[#This Row],[Ship Date]],"D")</f>
        <v>2</v>
      </c>
      <c r="AA1168" s="25">
        <v>1167.1580000000001</v>
      </c>
      <c r="AB1168" s="10">
        <v>19</v>
      </c>
      <c r="AC1168" s="12">
        <v>3108.98</v>
      </c>
      <c r="AD1168" s="10" t="str">
        <f>IF(Table1[[#This Row],[Profit]]&gt;0,"Profit","loss")</f>
        <v>Profit</v>
      </c>
      <c r="AE1168" s="10" t="str">
        <f>_xlfn.CONCAT(Table1[[#This Row],[Customer Name]]," ",Table1[[#This Row],[Product Name]]," ",Table1[[#This Row],[Country]])</f>
        <v>Samantha Weaver Fellowes Super Stor/Drawer® Files United States</v>
      </c>
      <c r="AF1168" s="10" t="str">
        <f>LEFT(Table1[[#This Row],[Product Name]],4)</f>
        <v>Fell</v>
      </c>
    </row>
    <row r="1169" spans="1:32" ht="12.75" customHeight="1" x14ac:dyDescent="0.2">
      <c r="A1169" s="18">
        <v>21281</v>
      </c>
      <c r="B1169" s="25">
        <v>88928</v>
      </c>
      <c r="C1169" s="10" t="s">
        <v>47</v>
      </c>
      <c r="D1169" s="36">
        <v>0.06</v>
      </c>
      <c r="E1169" s="28">
        <v>5.34</v>
      </c>
      <c r="F1169" s="32">
        <v>5.63</v>
      </c>
      <c r="G1169" s="25">
        <v>383</v>
      </c>
      <c r="H1169" s="10" t="s">
        <v>490</v>
      </c>
      <c r="I1169" s="10" t="s">
        <v>49</v>
      </c>
      <c r="J1169" s="10" t="s">
        <v>28</v>
      </c>
      <c r="K1169" s="10" t="s">
        <v>29</v>
      </c>
      <c r="L1169" s="10" t="s">
        <v>109</v>
      </c>
      <c r="M1169" s="10" t="s">
        <v>59</v>
      </c>
      <c r="N1169" s="9" t="s">
        <v>491</v>
      </c>
      <c r="O1169" s="22">
        <v>0.39</v>
      </c>
      <c r="P1169" s="10" t="s">
        <v>33</v>
      </c>
      <c r="Q1169" s="10" t="s">
        <v>53</v>
      </c>
      <c r="R1169" s="10" t="s">
        <v>234</v>
      </c>
      <c r="S1169" s="10" t="s">
        <v>492</v>
      </c>
      <c r="T1169" s="25">
        <v>19026</v>
      </c>
      <c r="U1169" s="11">
        <v>42082</v>
      </c>
      <c r="V1169" s="25">
        <f>YEAR(Table1[[#This Row],[Order Date]])</f>
        <v>2015</v>
      </c>
      <c r="W1169" s="25">
        <f>MONTH(Table1[[#This Row],[Order Date]])</f>
        <v>3</v>
      </c>
      <c r="X1169" s="25">
        <f>DAY(Table1[[#This Row],[Order Date]])</f>
        <v>19</v>
      </c>
      <c r="Y1169" s="11">
        <v>42082</v>
      </c>
      <c r="Z1169" s="25">
        <f>DATEDIF(Table1[[#This Row],[Order Date]],Table1[[#This Row],[Ship Date]],"D")</f>
        <v>0</v>
      </c>
      <c r="AA1169" s="25">
        <v>-82.822999999999993</v>
      </c>
      <c r="AB1169" s="10">
        <v>7</v>
      </c>
      <c r="AC1169" s="12">
        <v>38.65</v>
      </c>
      <c r="AD1169" s="10" t="str">
        <f>IF(Table1[[#This Row],[Profit]]&gt;0,"Profit","loss")</f>
        <v>loss</v>
      </c>
      <c r="AE1169" s="10" t="str">
        <f>_xlfn.CONCAT(Table1[[#This Row],[Customer Name]]," ",Table1[[#This Row],[Product Name]]," ",Table1[[#This Row],[Country]])</f>
        <v>Renee Alston Pressboard Data Binder, Crimson, 12" X 8 1/2" United States</v>
      </c>
      <c r="AF1169" s="10" t="str">
        <f>LEFT(Table1[[#This Row],[Product Name]],4)</f>
        <v>Pres</v>
      </c>
    </row>
    <row r="1170" spans="1:32" ht="12.75" customHeight="1" x14ac:dyDescent="0.2">
      <c r="A1170" s="18">
        <v>21282</v>
      </c>
      <c r="B1170" s="25">
        <v>88928</v>
      </c>
      <c r="C1170" s="10" t="s">
        <v>47</v>
      </c>
      <c r="D1170" s="36">
        <v>7.0000000000000007E-2</v>
      </c>
      <c r="E1170" s="28">
        <v>65.989999999999995</v>
      </c>
      <c r="F1170" s="32">
        <v>5.26</v>
      </c>
      <c r="G1170" s="25">
        <v>383</v>
      </c>
      <c r="H1170" s="10" t="s">
        <v>490</v>
      </c>
      <c r="I1170" s="10" t="s">
        <v>27</v>
      </c>
      <c r="J1170" s="10" t="s">
        <v>28</v>
      </c>
      <c r="K1170" s="10" t="s">
        <v>77</v>
      </c>
      <c r="L1170" s="10" t="s">
        <v>78</v>
      </c>
      <c r="M1170" s="10" t="s">
        <v>59</v>
      </c>
      <c r="N1170" s="9" t="s">
        <v>493</v>
      </c>
      <c r="O1170" s="22">
        <v>0.56000000000000005</v>
      </c>
      <c r="P1170" s="10" t="s">
        <v>33</v>
      </c>
      <c r="Q1170" s="10" t="s">
        <v>53</v>
      </c>
      <c r="R1170" s="10" t="s">
        <v>234</v>
      </c>
      <c r="S1170" s="10" t="s">
        <v>492</v>
      </c>
      <c r="T1170" s="25">
        <v>19026</v>
      </c>
      <c r="U1170" s="11">
        <v>42082</v>
      </c>
      <c r="V1170" s="25">
        <f>YEAR(Table1[[#This Row],[Order Date]])</f>
        <v>2015</v>
      </c>
      <c r="W1170" s="25">
        <f>MONTH(Table1[[#This Row],[Order Date]])</f>
        <v>3</v>
      </c>
      <c r="X1170" s="25">
        <f>DAY(Table1[[#This Row],[Order Date]])</f>
        <v>19</v>
      </c>
      <c r="Y1170" s="11">
        <v>42084</v>
      </c>
      <c r="Z1170" s="25">
        <f>DATEDIF(Table1[[#This Row],[Order Date]],Table1[[#This Row],[Ship Date]],"D")</f>
        <v>2</v>
      </c>
      <c r="AA1170" s="25">
        <v>107.08200000000001</v>
      </c>
      <c r="AB1170" s="10">
        <v>5</v>
      </c>
      <c r="AC1170" s="12">
        <v>279.83</v>
      </c>
      <c r="AD1170" s="10" t="str">
        <f>IF(Table1[[#This Row],[Profit]]&gt;0,"Profit","loss")</f>
        <v>Profit</v>
      </c>
      <c r="AE1170" s="10" t="str">
        <f>_xlfn.CONCAT(Table1[[#This Row],[Customer Name]]," ",Table1[[#This Row],[Product Name]]," ",Table1[[#This Row],[Country]])</f>
        <v>Renee Alston 8860 United States</v>
      </c>
      <c r="AF1170" s="10" t="str">
        <f>LEFT(Table1[[#This Row],[Product Name]],4)</f>
        <v>8860</v>
      </c>
    </row>
    <row r="1171" spans="1:32" ht="12.75" customHeight="1" x14ac:dyDescent="0.2">
      <c r="A1171" s="18">
        <v>22401</v>
      </c>
      <c r="B1171" s="25">
        <v>88929</v>
      </c>
      <c r="C1171" s="10" t="s">
        <v>37</v>
      </c>
      <c r="D1171" s="36">
        <v>7.0000000000000007E-2</v>
      </c>
      <c r="E1171" s="28">
        <v>415.88</v>
      </c>
      <c r="F1171" s="32">
        <v>11.37</v>
      </c>
      <c r="G1171" s="25">
        <v>381</v>
      </c>
      <c r="H1171" s="10" t="s">
        <v>487</v>
      </c>
      <c r="I1171" s="10" t="s">
        <v>49</v>
      </c>
      <c r="J1171" s="10" t="s">
        <v>28</v>
      </c>
      <c r="K1171" s="10" t="s">
        <v>29</v>
      </c>
      <c r="L1171" s="10" t="s">
        <v>141</v>
      </c>
      <c r="M1171" s="10" t="s">
        <v>59</v>
      </c>
      <c r="N1171" s="9" t="s">
        <v>488</v>
      </c>
      <c r="O1171" s="22">
        <v>0.56999999999999995</v>
      </c>
      <c r="P1171" s="10" t="s">
        <v>33</v>
      </c>
      <c r="Q1171" s="10" t="s">
        <v>61</v>
      </c>
      <c r="R1171" s="10" t="s">
        <v>178</v>
      </c>
      <c r="S1171" s="10" t="s">
        <v>489</v>
      </c>
      <c r="T1171" s="25">
        <v>61701</v>
      </c>
      <c r="U1171" s="11">
        <v>42125</v>
      </c>
      <c r="V1171" s="25">
        <f>YEAR(Table1[[#This Row],[Order Date]])</f>
        <v>2015</v>
      </c>
      <c r="W1171" s="25">
        <f>MONTH(Table1[[#This Row],[Order Date]])</f>
        <v>5</v>
      </c>
      <c r="X1171" s="25">
        <f>DAY(Table1[[#This Row],[Order Date]])</f>
        <v>1</v>
      </c>
      <c r="Y1171" s="11">
        <v>42125</v>
      </c>
      <c r="Z1171" s="25">
        <f>DATEDIF(Table1[[#This Row],[Order Date]],Table1[[#This Row],[Ship Date]],"D")</f>
        <v>0</v>
      </c>
      <c r="AA1171" s="25">
        <v>-539.59</v>
      </c>
      <c r="AB1171" s="10">
        <v>1</v>
      </c>
      <c r="AC1171" s="12">
        <v>394.51</v>
      </c>
      <c r="AD1171" s="10" t="str">
        <f>IF(Table1[[#This Row],[Profit]]&gt;0,"Profit","loss")</f>
        <v>loss</v>
      </c>
      <c r="AE1171" s="10" t="str">
        <f>_xlfn.CONCAT(Table1[[#This Row],[Customer Name]]," ",Table1[[#This Row],[Product Name]]," ",Table1[[#This Row],[Country]])</f>
        <v>Danielle Watts Deluxe Rollaway Locking File with Drawer United States</v>
      </c>
      <c r="AF1171" s="10" t="str">
        <f>LEFT(Table1[[#This Row],[Product Name]],4)</f>
        <v>Delu</v>
      </c>
    </row>
    <row r="1172" spans="1:32" ht="12.75" customHeight="1" x14ac:dyDescent="0.2">
      <c r="A1172" s="18">
        <v>19515</v>
      </c>
      <c r="B1172" s="25">
        <v>88940</v>
      </c>
      <c r="C1172" s="10" t="s">
        <v>56</v>
      </c>
      <c r="D1172" s="36">
        <v>0.1</v>
      </c>
      <c r="E1172" s="28">
        <v>80.97</v>
      </c>
      <c r="F1172" s="32">
        <v>30.06</v>
      </c>
      <c r="G1172" s="25">
        <v>271</v>
      </c>
      <c r="H1172" s="10" t="s">
        <v>385</v>
      </c>
      <c r="I1172" s="10" t="s">
        <v>39</v>
      </c>
      <c r="J1172" s="10" t="s">
        <v>58</v>
      </c>
      <c r="K1172" s="10" t="s">
        <v>77</v>
      </c>
      <c r="L1172" s="10" t="s">
        <v>85</v>
      </c>
      <c r="M1172" s="10" t="s">
        <v>121</v>
      </c>
      <c r="N1172" s="9" t="s">
        <v>386</v>
      </c>
      <c r="O1172" s="22">
        <v>0.4</v>
      </c>
      <c r="P1172" s="10" t="s">
        <v>33</v>
      </c>
      <c r="Q1172" s="10" t="s">
        <v>136</v>
      </c>
      <c r="R1172" s="10" t="s">
        <v>387</v>
      </c>
      <c r="S1172" s="10" t="s">
        <v>388</v>
      </c>
      <c r="T1172" s="25">
        <v>30297</v>
      </c>
      <c r="U1172" s="11">
        <v>42093</v>
      </c>
      <c r="V1172" s="25">
        <f>YEAR(Table1[[#This Row],[Order Date]])</f>
        <v>2015</v>
      </c>
      <c r="W1172" s="25">
        <f>MONTH(Table1[[#This Row],[Order Date]])</f>
        <v>3</v>
      </c>
      <c r="X1172" s="25">
        <f>DAY(Table1[[#This Row],[Order Date]])</f>
        <v>30</v>
      </c>
      <c r="Y1172" s="11">
        <v>42094</v>
      </c>
      <c r="Z1172" s="25">
        <f>DATEDIF(Table1[[#This Row],[Order Date]],Table1[[#This Row],[Ship Date]],"D")</f>
        <v>1</v>
      </c>
      <c r="AA1172" s="25">
        <v>128.02529999999999</v>
      </c>
      <c r="AB1172" s="10">
        <v>12</v>
      </c>
      <c r="AC1172" s="12">
        <v>899.81</v>
      </c>
      <c r="AD1172" s="10" t="str">
        <f>IF(Table1[[#This Row],[Profit]]&gt;0,"Profit","loss")</f>
        <v>Profit</v>
      </c>
      <c r="AE1172" s="10" t="str">
        <f>_xlfn.CONCAT(Table1[[#This Row],[Customer Name]]," ",Table1[[#This Row],[Product Name]]," ",Table1[[#This Row],[Country]])</f>
        <v>Sam Rouse Hewlett-Packard Deskjet 940 REFURBISHED Color Inkjet Printer United States</v>
      </c>
      <c r="AF1172" s="10" t="str">
        <f>LEFT(Table1[[#This Row],[Product Name]],4)</f>
        <v>Hewl</v>
      </c>
    </row>
    <row r="1173" spans="1:32" ht="12.75" customHeight="1" x14ac:dyDescent="0.2">
      <c r="A1173" s="18">
        <v>18770</v>
      </c>
      <c r="B1173" s="25">
        <v>88941</v>
      </c>
      <c r="C1173" s="10" t="s">
        <v>106</v>
      </c>
      <c r="D1173" s="36">
        <v>0.02</v>
      </c>
      <c r="E1173" s="28">
        <v>5.58</v>
      </c>
      <c r="F1173" s="32">
        <v>5.3</v>
      </c>
      <c r="G1173" s="25">
        <v>268</v>
      </c>
      <c r="H1173" s="10" t="s">
        <v>376</v>
      </c>
      <c r="I1173" s="10" t="s">
        <v>49</v>
      </c>
      <c r="J1173" s="10" t="s">
        <v>40</v>
      </c>
      <c r="K1173" s="10" t="s">
        <v>29</v>
      </c>
      <c r="L1173" s="10" t="s">
        <v>69</v>
      </c>
      <c r="M1173" s="10" t="s">
        <v>59</v>
      </c>
      <c r="N1173" s="9" t="s">
        <v>377</v>
      </c>
      <c r="O1173" s="22">
        <v>0.35</v>
      </c>
      <c r="P1173" s="10" t="s">
        <v>33</v>
      </c>
      <c r="Q1173" s="10" t="s">
        <v>34</v>
      </c>
      <c r="R1173" s="10" t="s">
        <v>378</v>
      </c>
      <c r="S1173" s="10" t="s">
        <v>379</v>
      </c>
      <c r="T1173" s="25">
        <v>86001</v>
      </c>
      <c r="U1173" s="11">
        <v>42101</v>
      </c>
      <c r="V1173" s="25">
        <f>YEAR(Table1[[#This Row],[Order Date]])</f>
        <v>2015</v>
      </c>
      <c r="W1173" s="25">
        <f>MONTH(Table1[[#This Row],[Order Date]])</f>
        <v>4</v>
      </c>
      <c r="X1173" s="25">
        <f>DAY(Table1[[#This Row],[Order Date]])</f>
        <v>7</v>
      </c>
      <c r="Y1173" s="11">
        <v>42106</v>
      </c>
      <c r="Z1173" s="25">
        <f>DATEDIF(Table1[[#This Row],[Order Date]],Table1[[#This Row],[Ship Date]],"D")</f>
        <v>5</v>
      </c>
      <c r="AA1173" s="25">
        <v>-22.48</v>
      </c>
      <c r="AB1173" s="10">
        <v>3</v>
      </c>
      <c r="AC1173" s="12">
        <v>18.670000000000002</v>
      </c>
      <c r="AD1173" s="10" t="str">
        <f>IF(Table1[[#This Row],[Profit]]&gt;0,"Profit","loss")</f>
        <v>loss</v>
      </c>
      <c r="AE1173" s="10" t="str">
        <f>_xlfn.CONCAT(Table1[[#This Row],[Customer Name]]," ",Table1[[#This Row],[Product Name]]," ",Table1[[#This Row],[Country]])</f>
        <v>James Beck Staples Brown Kraft Recycled Clasp Envelopes United States</v>
      </c>
      <c r="AF1173" s="10" t="str">
        <f>LEFT(Table1[[#This Row],[Product Name]],4)</f>
        <v>Stap</v>
      </c>
    </row>
    <row r="1174" spans="1:32" ht="12.75" customHeight="1" x14ac:dyDescent="0.2">
      <c r="A1174" s="18">
        <v>18771</v>
      </c>
      <c r="B1174" s="25">
        <v>88941</v>
      </c>
      <c r="C1174" s="10" t="s">
        <v>106</v>
      </c>
      <c r="D1174" s="36">
        <v>0.03</v>
      </c>
      <c r="E1174" s="28">
        <v>40.89</v>
      </c>
      <c r="F1174" s="32">
        <v>18.98</v>
      </c>
      <c r="G1174" s="25">
        <v>268</v>
      </c>
      <c r="H1174" s="10" t="s">
        <v>376</v>
      </c>
      <c r="I1174" s="10" t="s">
        <v>49</v>
      </c>
      <c r="J1174" s="10" t="s">
        <v>40</v>
      </c>
      <c r="K1174" s="10" t="s">
        <v>41</v>
      </c>
      <c r="L1174" s="10" t="s">
        <v>50</v>
      </c>
      <c r="M1174" s="10" t="s">
        <v>59</v>
      </c>
      <c r="N1174" s="9" t="s">
        <v>380</v>
      </c>
      <c r="O1174" s="22">
        <v>0.56999999999999995</v>
      </c>
      <c r="P1174" s="10" t="s">
        <v>33</v>
      </c>
      <c r="Q1174" s="10" t="s">
        <v>34</v>
      </c>
      <c r="R1174" s="10" t="s">
        <v>378</v>
      </c>
      <c r="S1174" s="10" t="s">
        <v>379</v>
      </c>
      <c r="T1174" s="25">
        <v>86001</v>
      </c>
      <c r="U1174" s="11">
        <v>42101</v>
      </c>
      <c r="V1174" s="25">
        <f>YEAR(Table1[[#This Row],[Order Date]])</f>
        <v>2015</v>
      </c>
      <c r="W1174" s="25">
        <f>MONTH(Table1[[#This Row],[Order Date]])</f>
        <v>4</v>
      </c>
      <c r="X1174" s="25">
        <f>DAY(Table1[[#This Row],[Order Date]])</f>
        <v>7</v>
      </c>
      <c r="Y1174" s="11">
        <v>42108</v>
      </c>
      <c r="Z1174" s="25">
        <f>DATEDIF(Table1[[#This Row],[Order Date]],Table1[[#This Row],[Ship Date]],"D")</f>
        <v>7</v>
      </c>
      <c r="AA1174" s="25">
        <v>78.98</v>
      </c>
      <c r="AB1174" s="10">
        <v>5</v>
      </c>
      <c r="AC1174" s="12">
        <v>210.77</v>
      </c>
      <c r="AD1174" s="10" t="str">
        <f>IF(Table1[[#This Row],[Profit]]&gt;0,"Profit","loss")</f>
        <v>Profit</v>
      </c>
      <c r="AE1174" s="10" t="str">
        <f>_xlfn.CONCAT(Table1[[#This Row],[Customer Name]]," ",Table1[[#This Row],[Product Name]]," ",Table1[[#This Row],[Country]])</f>
        <v>James Beck Eldon Executive Woodline II Cherry Finish Desk Accessories United States</v>
      </c>
      <c r="AF1174" s="10" t="str">
        <f>LEFT(Table1[[#This Row],[Product Name]],4)</f>
        <v>Eldo</v>
      </c>
    </row>
    <row r="1175" spans="1:32" ht="12.75" customHeight="1" x14ac:dyDescent="0.2">
      <c r="A1175" s="18">
        <v>23059</v>
      </c>
      <c r="B1175" s="25">
        <v>88942</v>
      </c>
      <c r="C1175" s="10" t="s">
        <v>106</v>
      </c>
      <c r="D1175" s="36">
        <v>0.09</v>
      </c>
      <c r="E1175" s="28">
        <v>35.94</v>
      </c>
      <c r="F1175" s="32">
        <v>6.66</v>
      </c>
      <c r="G1175" s="25">
        <v>269</v>
      </c>
      <c r="H1175" s="10" t="s">
        <v>381</v>
      </c>
      <c r="I1175" s="10" t="s">
        <v>49</v>
      </c>
      <c r="J1175" s="10" t="s">
        <v>40</v>
      </c>
      <c r="K1175" s="10" t="s">
        <v>29</v>
      </c>
      <c r="L1175" s="10" t="s">
        <v>69</v>
      </c>
      <c r="M1175" s="10" t="s">
        <v>59</v>
      </c>
      <c r="N1175" s="9" t="s">
        <v>73</v>
      </c>
      <c r="O1175" s="22">
        <v>0.4</v>
      </c>
      <c r="P1175" s="10" t="s">
        <v>33</v>
      </c>
      <c r="Q1175" s="10" t="s">
        <v>34</v>
      </c>
      <c r="R1175" s="10" t="s">
        <v>378</v>
      </c>
      <c r="S1175" s="10" t="s">
        <v>382</v>
      </c>
      <c r="T1175" s="25">
        <v>85234</v>
      </c>
      <c r="U1175" s="11">
        <v>42160</v>
      </c>
      <c r="V1175" s="25">
        <f>YEAR(Table1[[#This Row],[Order Date]])</f>
        <v>2015</v>
      </c>
      <c r="W1175" s="25">
        <f>MONTH(Table1[[#This Row],[Order Date]])</f>
        <v>6</v>
      </c>
      <c r="X1175" s="25">
        <f>DAY(Table1[[#This Row],[Order Date]])</f>
        <v>5</v>
      </c>
      <c r="Y1175" s="11">
        <v>42165</v>
      </c>
      <c r="Z1175" s="25">
        <f>DATEDIF(Table1[[#This Row],[Order Date]],Table1[[#This Row],[Ship Date]],"D")</f>
        <v>5</v>
      </c>
      <c r="AA1175" s="25">
        <v>144.2928</v>
      </c>
      <c r="AB1175" s="10">
        <v>6</v>
      </c>
      <c r="AC1175" s="12">
        <v>209.12</v>
      </c>
      <c r="AD1175" s="10" t="str">
        <f>IF(Table1[[#This Row],[Profit]]&gt;0,"Profit","loss")</f>
        <v>Profit</v>
      </c>
      <c r="AE1175" s="10" t="str">
        <f>_xlfn.CONCAT(Table1[[#This Row],[Customer Name]]," ",Table1[[#This Row],[Product Name]]," ",Table1[[#This Row],[Country]])</f>
        <v>Calvin Boyette Tyvek ® Top-Opening Peel &amp; Seel ® Envelopes, Gray United States</v>
      </c>
      <c r="AF1175" s="10" t="str">
        <f>LEFT(Table1[[#This Row],[Product Name]],4)</f>
        <v>Tyve</v>
      </c>
    </row>
    <row r="1176" spans="1:32" ht="12.75" customHeight="1" x14ac:dyDescent="0.2">
      <c r="A1176" s="18">
        <v>23060</v>
      </c>
      <c r="B1176" s="25">
        <v>88942</v>
      </c>
      <c r="C1176" s="10" t="s">
        <v>106</v>
      </c>
      <c r="D1176" s="36">
        <v>0</v>
      </c>
      <c r="E1176" s="28">
        <v>170.98</v>
      </c>
      <c r="F1176" s="32">
        <v>13.99</v>
      </c>
      <c r="G1176" s="25">
        <v>269</v>
      </c>
      <c r="H1176" s="10" t="s">
        <v>381</v>
      </c>
      <c r="I1176" s="10" t="s">
        <v>49</v>
      </c>
      <c r="J1176" s="10" t="s">
        <v>40</v>
      </c>
      <c r="K1176" s="10" t="s">
        <v>41</v>
      </c>
      <c r="L1176" s="10" t="s">
        <v>50</v>
      </c>
      <c r="M1176" s="10" t="s">
        <v>86</v>
      </c>
      <c r="N1176" s="9" t="s">
        <v>383</v>
      </c>
      <c r="O1176" s="22">
        <v>0.75</v>
      </c>
      <c r="P1176" s="10" t="s">
        <v>33</v>
      </c>
      <c r="Q1176" s="10" t="s">
        <v>34</v>
      </c>
      <c r="R1176" s="10" t="s">
        <v>378</v>
      </c>
      <c r="S1176" s="10" t="s">
        <v>382</v>
      </c>
      <c r="T1176" s="25">
        <v>85234</v>
      </c>
      <c r="U1176" s="11">
        <v>42160</v>
      </c>
      <c r="V1176" s="25">
        <f>YEAR(Table1[[#This Row],[Order Date]])</f>
        <v>2015</v>
      </c>
      <c r="W1176" s="25">
        <f>MONTH(Table1[[#This Row],[Order Date]])</f>
        <v>6</v>
      </c>
      <c r="X1176" s="25">
        <f>DAY(Table1[[#This Row],[Order Date]])</f>
        <v>5</v>
      </c>
      <c r="Y1176" s="11">
        <v>42167</v>
      </c>
      <c r="Z1176" s="25">
        <f>DATEDIF(Table1[[#This Row],[Order Date]],Table1[[#This Row],[Ship Date]],"D")</f>
        <v>7</v>
      </c>
      <c r="AA1176" s="25">
        <v>888.14729999999997</v>
      </c>
      <c r="AB1176" s="10">
        <v>7</v>
      </c>
      <c r="AC1176" s="12">
        <v>1287.17</v>
      </c>
      <c r="AD1176" s="10" t="str">
        <f>IF(Table1[[#This Row],[Profit]]&gt;0,"Profit","loss")</f>
        <v>Profit</v>
      </c>
      <c r="AE1176" s="10" t="str">
        <f>_xlfn.CONCAT(Table1[[#This Row],[Customer Name]]," ",Table1[[#This Row],[Product Name]]," ",Table1[[#This Row],[Country]])</f>
        <v>Calvin Boyette Tenex Antistatic Computer Chair Mats United States</v>
      </c>
      <c r="AF1176" s="10" t="str">
        <f>LEFT(Table1[[#This Row],[Product Name]],4)</f>
        <v>Tene</v>
      </c>
    </row>
    <row r="1177" spans="1:32" ht="12.75" customHeight="1" x14ac:dyDescent="0.2">
      <c r="A1177" s="18">
        <v>23061</v>
      </c>
      <c r="B1177" s="25">
        <v>88942</v>
      </c>
      <c r="C1177" s="10" t="s">
        <v>106</v>
      </c>
      <c r="D1177" s="36">
        <v>0.09</v>
      </c>
      <c r="E1177" s="28">
        <v>4.9800000000000004</v>
      </c>
      <c r="F1177" s="32">
        <v>7.44</v>
      </c>
      <c r="G1177" s="25">
        <v>269</v>
      </c>
      <c r="H1177" s="10" t="s">
        <v>381</v>
      </c>
      <c r="I1177" s="10" t="s">
        <v>49</v>
      </c>
      <c r="J1177" s="10" t="s">
        <v>40</v>
      </c>
      <c r="K1177" s="10" t="s">
        <v>29</v>
      </c>
      <c r="L1177" s="10" t="s">
        <v>93</v>
      </c>
      <c r="M1177" s="10" t="s">
        <v>59</v>
      </c>
      <c r="N1177" s="9" t="s">
        <v>384</v>
      </c>
      <c r="O1177" s="22">
        <v>0.36</v>
      </c>
      <c r="P1177" s="10" t="s">
        <v>33</v>
      </c>
      <c r="Q1177" s="10" t="s">
        <v>34</v>
      </c>
      <c r="R1177" s="10" t="s">
        <v>378</v>
      </c>
      <c r="S1177" s="10" t="s">
        <v>382</v>
      </c>
      <c r="T1177" s="25">
        <v>85234</v>
      </c>
      <c r="U1177" s="11">
        <v>42160</v>
      </c>
      <c r="V1177" s="25">
        <f>YEAR(Table1[[#This Row],[Order Date]])</f>
        <v>2015</v>
      </c>
      <c r="W1177" s="25">
        <f>MONTH(Table1[[#This Row],[Order Date]])</f>
        <v>6</v>
      </c>
      <c r="X1177" s="25">
        <f>DAY(Table1[[#This Row],[Order Date]])</f>
        <v>5</v>
      </c>
      <c r="Y1177" s="11">
        <v>42162</v>
      </c>
      <c r="Z1177" s="25">
        <f>DATEDIF(Table1[[#This Row],[Order Date]],Table1[[#This Row],[Ship Date]],"D")</f>
        <v>2</v>
      </c>
      <c r="AA1177" s="25">
        <v>-46.005000000000003</v>
      </c>
      <c r="AB1177" s="10">
        <v>9</v>
      </c>
      <c r="AC1177" s="12">
        <v>46.17</v>
      </c>
      <c r="AD1177" s="10" t="str">
        <f>IF(Table1[[#This Row],[Profit]]&gt;0,"Profit","loss")</f>
        <v>loss</v>
      </c>
      <c r="AE1177" s="10" t="str">
        <f>_xlfn.CONCAT(Table1[[#This Row],[Customer Name]]," ",Table1[[#This Row],[Product Name]]," ",Table1[[#This Row],[Country]])</f>
        <v>Calvin Boyette Xerox 1922 United States</v>
      </c>
      <c r="AF1177" s="10" t="str">
        <f>LEFT(Table1[[#This Row],[Product Name]],4)</f>
        <v>Xero</v>
      </c>
    </row>
    <row r="1178" spans="1:32" ht="12.75" customHeight="1" x14ac:dyDescent="0.2">
      <c r="A1178" s="18">
        <v>22612</v>
      </c>
      <c r="B1178" s="25">
        <v>88958</v>
      </c>
      <c r="C1178" s="10" t="s">
        <v>37</v>
      </c>
      <c r="D1178" s="36">
        <v>0.05</v>
      </c>
      <c r="E1178" s="28">
        <v>28.15</v>
      </c>
      <c r="F1178" s="32">
        <v>6.17</v>
      </c>
      <c r="G1178" s="25">
        <v>2725</v>
      </c>
      <c r="H1178" s="10" t="s">
        <v>2517</v>
      </c>
      <c r="I1178" s="10" t="s">
        <v>49</v>
      </c>
      <c r="J1178" s="10" t="s">
        <v>40</v>
      </c>
      <c r="K1178" s="10" t="s">
        <v>29</v>
      </c>
      <c r="L1178" s="10" t="s">
        <v>30</v>
      </c>
      <c r="M1178" s="10" t="s">
        <v>51</v>
      </c>
      <c r="N1178" s="9" t="s">
        <v>2337</v>
      </c>
      <c r="O1178" s="22">
        <v>0.55000000000000004</v>
      </c>
      <c r="P1178" s="10" t="s">
        <v>33</v>
      </c>
      <c r="Q1178" s="10" t="s">
        <v>136</v>
      </c>
      <c r="R1178" s="10" t="s">
        <v>244</v>
      </c>
      <c r="S1178" s="10" t="s">
        <v>2518</v>
      </c>
      <c r="T1178" s="25">
        <v>37042</v>
      </c>
      <c r="U1178" s="11">
        <v>42021</v>
      </c>
      <c r="V1178" s="25">
        <f>YEAR(Table1[[#This Row],[Order Date]])</f>
        <v>2015</v>
      </c>
      <c r="W1178" s="25">
        <f>MONTH(Table1[[#This Row],[Order Date]])</f>
        <v>1</v>
      </c>
      <c r="X1178" s="25">
        <f>DAY(Table1[[#This Row],[Order Date]])</f>
        <v>17</v>
      </c>
      <c r="Y1178" s="11">
        <v>42022</v>
      </c>
      <c r="Z1178" s="25">
        <f>DATEDIF(Table1[[#This Row],[Order Date]],Table1[[#This Row],[Ship Date]],"D")</f>
        <v>1</v>
      </c>
      <c r="AA1178" s="25">
        <v>-66.248000000000005</v>
      </c>
      <c r="AB1178" s="10">
        <v>10</v>
      </c>
      <c r="AC1178" s="12">
        <v>282.38</v>
      </c>
      <c r="AD1178" s="10" t="str">
        <f>IF(Table1[[#This Row],[Profit]]&gt;0,"Profit","loss")</f>
        <v>loss</v>
      </c>
      <c r="AE1178" s="10" t="str">
        <f>_xlfn.CONCAT(Table1[[#This Row],[Customer Name]]," ",Table1[[#This Row],[Product Name]]," ",Table1[[#This Row],[Country]])</f>
        <v>Katharine Hudson Boston Model 1800 Electric Pencil Sharpener, Gray United States</v>
      </c>
      <c r="AF1178" s="10" t="str">
        <f>LEFT(Table1[[#This Row],[Product Name]],4)</f>
        <v>Bost</v>
      </c>
    </row>
    <row r="1179" spans="1:32" ht="12.75" customHeight="1" x14ac:dyDescent="0.2">
      <c r="A1179" s="18">
        <v>19907</v>
      </c>
      <c r="B1179" s="25">
        <v>88959</v>
      </c>
      <c r="C1179" s="10" t="s">
        <v>47</v>
      </c>
      <c r="D1179" s="36">
        <v>0.06</v>
      </c>
      <c r="E1179" s="28">
        <v>4.9800000000000004</v>
      </c>
      <c r="F1179" s="32">
        <v>7.44</v>
      </c>
      <c r="G1179" s="25">
        <v>2724</v>
      </c>
      <c r="H1179" s="10" t="s">
        <v>2515</v>
      </c>
      <c r="I1179" s="10" t="s">
        <v>49</v>
      </c>
      <c r="J1179" s="10" t="s">
        <v>40</v>
      </c>
      <c r="K1179" s="10" t="s">
        <v>29</v>
      </c>
      <c r="L1179" s="10" t="s">
        <v>93</v>
      </c>
      <c r="M1179" s="10" t="s">
        <v>59</v>
      </c>
      <c r="N1179" s="9" t="s">
        <v>384</v>
      </c>
      <c r="O1179" s="22">
        <v>0.36</v>
      </c>
      <c r="P1179" s="10" t="s">
        <v>33</v>
      </c>
      <c r="Q1179" s="10" t="s">
        <v>136</v>
      </c>
      <c r="R1179" s="10" t="s">
        <v>244</v>
      </c>
      <c r="S1179" s="10" t="s">
        <v>2516</v>
      </c>
      <c r="T1179" s="25">
        <v>37421</v>
      </c>
      <c r="U1179" s="11">
        <v>42125</v>
      </c>
      <c r="V1179" s="25">
        <f>YEAR(Table1[[#This Row],[Order Date]])</f>
        <v>2015</v>
      </c>
      <c r="W1179" s="25">
        <f>MONTH(Table1[[#This Row],[Order Date]])</f>
        <v>5</v>
      </c>
      <c r="X1179" s="25">
        <f>DAY(Table1[[#This Row],[Order Date]])</f>
        <v>1</v>
      </c>
      <c r="Y1179" s="11">
        <v>42126</v>
      </c>
      <c r="Z1179" s="25">
        <f>DATEDIF(Table1[[#This Row],[Order Date]],Table1[[#This Row],[Ship Date]],"D")</f>
        <v>1</v>
      </c>
      <c r="AA1179" s="25">
        <v>-37.561999999999998</v>
      </c>
      <c r="AB1179" s="10">
        <v>10</v>
      </c>
      <c r="AC1179" s="12">
        <v>53.21</v>
      </c>
      <c r="AD1179" s="10" t="str">
        <f>IF(Table1[[#This Row],[Profit]]&gt;0,"Profit","loss")</f>
        <v>loss</v>
      </c>
      <c r="AE1179" s="10" t="str">
        <f>_xlfn.CONCAT(Table1[[#This Row],[Customer Name]]," ",Table1[[#This Row],[Product Name]]," ",Table1[[#This Row],[Country]])</f>
        <v>Erika Clapp Xerox 1922 United States</v>
      </c>
      <c r="AF1179" s="10" t="str">
        <f>LEFT(Table1[[#This Row],[Product Name]],4)</f>
        <v>Xero</v>
      </c>
    </row>
    <row r="1180" spans="1:32" ht="12.75" customHeight="1" x14ac:dyDescent="0.2">
      <c r="A1180" s="18">
        <v>19908</v>
      </c>
      <c r="B1180" s="25">
        <v>88959</v>
      </c>
      <c r="C1180" s="10" t="s">
        <v>47</v>
      </c>
      <c r="D1180" s="36">
        <v>0.01</v>
      </c>
      <c r="E1180" s="28">
        <v>6.48</v>
      </c>
      <c r="F1180" s="32">
        <v>7.37</v>
      </c>
      <c r="G1180" s="25">
        <v>2724</v>
      </c>
      <c r="H1180" s="10" t="s">
        <v>2515</v>
      </c>
      <c r="I1180" s="10" t="s">
        <v>49</v>
      </c>
      <c r="J1180" s="10" t="s">
        <v>40</v>
      </c>
      <c r="K1180" s="10" t="s">
        <v>29</v>
      </c>
      <c r="L1180" s="10" t="s">
        <v>93</v>
      </c>
      <c r="M1180" s="10" t="s">
        <v>59</v>
      </c>
      <c r="N1180" s="9" t="s">
        <v>714</v>
      </c>
      <c r="O1180" s="22">
        <v>0.37</v>
      </c>
      <c r="P1180" s="10" t="s">
        <v>33</v>
      </c>
      <c r="Q1180" s="10" t="s">
        <v>136</v>
      </c>
      <c r="R1180" s="10" t="s">
        <v>244</v>
      </c>
      <c r="S1180" s="10" t="s">
        <v>2516</v>
      </c>
      <c r="T1180" s="25">
        <v>37421</v>
      </c>
      <c r="U1180" s="11">
        <v>42125</v>
      </c>
      <c r="V1180" s="25">
        <f>YEAR(Table1[[#This Row],[Order Date]])</f>
        <v>2015</v>
      </c>
      <c r="W1180" s="25">
        <f>MONTH(Table1[[#This Row],[Order Date]])</f>
        <v>5</v>
      </c>
      <c r="X1180" s="25">
        <f>DAY(Table1[[#This Row],[Order Date]])</f>
        <v>1</v>
      </c>
      <c r="Y1180" s="11">
        <v>42127</v>
      </c>
      <c r="Z1180" s="25">
        <f>DATEDIF(Table1[[#This Row],[Order Date]],Table1[[#This Row],[Ship Date]],"D")</f>
        <v>2</v>
      </c>
      <c r="AA1180" s="25">
        <v>-449.69399999999996</v>
      </c>
      <c r="AB1180" s="10">
        <v>18</v>
      </c>
      <c r="AC1180" s="12">
        <v>122.8</v>
      </c>
      <c r="AD1180" s="10" t="str">
        <f>IF(Table1[[#This Row],[Profit]]&gt;0,"Profit","loss")</f>
        <v>loss</v>
      </c>
      <c r="AE1180" s="10" t="str">
        <f>_xlfn.CONCAT(Table1[[#This Row],[Customer Name]]," ",Table1[[#This Row],[Product Name]]," ",Table1[[#This Row],[Country]])</f>
        <v>Erika Clapp Xerox 210 United States</v>
      </c>
      <c r="AF1180" s="10" t="str">
        <f>LEFT(Table1[[#This Row],[Product Name]],4)</f>
        <v>Xero</v>
      </c>
    </row>
    <row r="1181" spans="1:32" ht="12.75" customHeight="1" x14ac:dyDescent="0.2">
      <c r="A1181" s="18">
        <v>22136</v>
      </c>
      <c r="B1181" s="25">
        <v>88971</v>
      </c>
      <c r="C1181" s="10" t="s">
        <v>37</v>
      </c>
      <c r="D1181" s="36">
        <v>0.09</v>
      </c>
      <c r="E1181" s="28">
        <v>12.28</v>
      </c>
      <c r="F1181" s="32">
        <v>4.8600000000000003</v>
      </c>
      <c r="G1181" s="25">
        <v>202</v>
      </c>
      <c r="H1181" s="10" t="s">
        <v>302</v>
      </c>
      <c r="I1181" s="10" t="s">
        <v>49</v>
      </c>
      <c r="J1181" s="10" t="s">
        <v>28</v>
      </c>
      <c r="K1181" s="10" t="s">
        <v>29</v>
      </c>
      <c r="L1181" s="10" t="s">
        <v>93</v>
      </c>
      <c r="M1181" s="10" t="s">
        <v>59</v>
      </c>
      <c r="N1181" s="9" t="s">
        <v>303</v>
      </c>
      <c r="O1181" s="22">
        <v>0.38</v>
      </c>
      <c r="P1181" s="10" t="s">
        <v>33</v>
      </c>
      <c r="Q1181" s="10" t="s">
        <v>61</v>
      </c>
      <c r="R1181" s="10" t="s">
        <v>304</v>
      </c>
      <c r="S1181" s="10" t="s">
        <v>305</v>
      </c>
      <c r="T1181" s="25">
        <v>74006</v>
      </c>
      <c r="U1181" s="11">
        <v>42121</v>
      </c>
      <c r="V1181" s="25">
        <f>YEAR(Table1[[#This Row],[Order Date]])</f>
        <v>2015</v>
      </c>
      <c r="W1181" s="25">
        <f>MONTH(Table1[[#This Row],[Order Date]])</f>
        <v>4</v>
      </c>
      <c r="X1181" s="25">
        <f>DAY(Table1[[#This Row],[Order Date]])</f>
        <v>27</v>
      </c>
      <c r="Y1181" s="11">
        <v>42122</v>
      </c>
      <c r="Z1181" s="25">
        <f>DATEDIF(Table1[[#This Row],[Order Date]],Table1[[#This Row],[Ship Date]],"D")</f>
        <v>1</v>
      </c>
      <c r="AA1181" s="25">
        <v>1.73</v>
      </c>
      <c r="AB1181" s="10">
        <v>3</v>
      </c>
      <c r="AC1181" s="12">
        <v>34.65</v>
      </c>
      <c r="AD1181" s="10" t="str">
        <f>IF(Table1[[#This Row],[Profit]]&gt;0,"Profit","loss")</f>
        <v>Profit</v>
      </c>
      <c r="AE1181" s="10" t="str">
        <f>_xlfn.CONCAT(Table1[[#This Row],[Customer Name]]," ",Table1[[#This Row],[Product Name]]," ",Table1[[#This Row],[Country]])</f>
        <v>Max Small Xerox 1933 United States</v>
      </c>
      <c r="AF1181" s="10" t="str">
        <f>LEFT(Table1[[#This Row],[Product Name]],4)</f>
        <v>Xero</v>
      </c>
    </row>
    <row r="1182" spans="1:32" ht="12.75" customHeight="1" x14ac:dyDescent="0.2">
      <c r="A1182" s="18">
        <v>18783</v>
      </c>
      <c r="B1182" s="25">
        <v>88972</v>
      </c>
      <c r="C1182" s="10" t="s">
        <v>25</v>
      </c>
      <c r="D1182" s="36">
        <v>0.03</v>
      </c>
      <c r="E1182" s="28">
        <v>7.37</v>
      </c>
      <c r="F1182" s="32">
        <v>5.53</v>
      </c>
      <c r="G1182" s="25">
        <v>202</v>
      </c>
      <c r="H1182" s="10" t="s">
        <v>302</v>
      </c>
      <c r="I1182" s="10" t="s">
        <v>49</v>
      </c>
      <c r="J1182" s="10" t="s">
        <v>28</v>
      </c>
      <c r="K1182" s="10" t="s">
        <v>77</v>
      </c>
      <c r="L1182" s="10" t="s">
        <v>180</v>
      </c>
      <c r="M1182" s="10" t="s">
        <v>51</v>
      </c>
      <c r="N1182" s="9" t="s">
        <v>306</v>
      </c>
      <c r="O1182" s="22">
        <v>0.69</v>
      </c>
      <c r="P1182" s="10" t="s">
        <v>33</v>
      </c>
      <c r="Q1182" s="10" t="s">
        <v>61</v>
      </c>
      <c r="R1182" s="10" t="s">
        <v>304</v>
      </c>
      <c r="S1182" s="10" t="s">
        <v>305</v>
      </c>
      <c r="T1182" s="25">
        <v>74006</v>
      </c>
      <c r="U1182" s="11">
        <v>42020</v>
      </c>
      <c r="V1182" s="25">
        <f>YEAR(Table1[[#This Row],[Order Date]])</f>
        <v>2015</v>
      </c>
      <c r="W1182" s="25">
        <f>MONTH(Table1[[#This Row],[Order Date]])</f>
        <v>1</v>
      </c>
      <c r="X1182" s="25">
        <f>DAY(Table1[[#This Row],[Order Date]])</f>
        <v>16</v>
      </c>
      <c r="Y1182" s="11">
        <v>42022</v>
      </c>
      <c r="Z1182" s="25">
        <f>DATEDIF(Table1[[#This Row],[Order Date]],Table1[[#This Row],[Ship Date]],"D")</f>
        <v>2</v>
      </c>
      <c r="AA1182" s="25">
        <v>-133.69999999999999</v>
      </c>
      <c r="AB1182" s="10">
        <v>11</v>
      </c>
      <c r="AC1182" s="12">
        <v>85.79</v>
      </c>
      <c r="AD1182" s="10" t="str">
        <f>IF(Table1[[#This Row],[Profit]]&gt;0,"Profit","loss")</f>
        <v>loss</v>
      </c>
      <c r="AE1182" s="10" t="str">
        <f>_xlfn.CONCAT(Table1[[#This Row],[Customer Name]]," ",Table1[[#This Row],[Product Name]]," ",Table1[[#This Row],[Country]])</f>
        <v>Max Small Imation 3.5" Unformatted DS/HD Diskettes, 10/Box United States</v>
      </c>
      <c r="AF1182" s="10" t="str">
        <f>LEFT(Table1[[#This Row],[Product Name]],4)</f>
        <v>Imat</v>
      </c>
    </row>
    <row r="1183" spans="1:32" ht="12.75" customHeight="1" x14ac:dyDescent="0.2">
      <c r="A1183" s="18">
        <v>26157</v>
      </c>
      <c r="B1183" s="25">
        <v>88974</v>
      </c>
      <c r="C1183" s="10" t="s">
        <v>25</v>
      </c>
      <c r="D1183" s="36">
        <v>7.0000000000000007E-2</v>
      </c>
      <c r="E1183" s="28">
        <v>177.98</v>
      </c>
      <c r="F1183" s="32">
        <v>0.99</v>
      </c>
      <c r="G1183" s="25">
        <v>2771</v>
      </c>
      <c r="H1183" s="10" t="s">
        <v>2541</v>
      </c>
      <c r="I1183" s="10" t="s">
        <v>49</v>
      </c>
      <c r="J1183" s="10" t="s">
        <v>28</v>
      </c>
      <c r="K1183" s="10" t="s">
        <v>29</v>
      </c>
      <c r="L1183" s="10" t="s">
        <v>257</v>
      </c>
      <c r="M1183" s="10" t="s">
        <v>59</v>
      </c>
      <c r="N1183" s="9" t="s">
        <v>1496</v>
      </c>
      <c r="O1183" s="22">
        <v>0.56000000000000005</v>
      </c>
      <c r="P1183" s="10" t="s">
        <v>33</v>
      </c>
      <c r="Q1183" s="10" t="s">
        <v>136</v>
      </c>
      <c r="R1183" s="10" t="s">
        <v>387</v>
      </c>
      <c r="S1183" s="10" t="s">
        <v>2542</v>
      </c>
      <c r="T1183" s="25">
        <v>30344</v>
      </c>
      <c r="U1183" s="11">
        <v>42168</v>
      </c>
      <c r="V1183" s="25">
        <f>YEAR(Table1[[#This Row],[Order Date]])</f>
        <v>2015</v>
      </c>
      <c r="W1183" s="25">
        <f>MONTH(Table1[[#This Row],[Order Date]])</f>
        <v>6</v>
      </c>
      <c r="X1183" s="25">
        <f>DAY(Table1[[#This Row],[Order Date]])</f>
        <v>13</v>
      </c>
      <c r="Y1183" s="11">
        <v>42168</v>
      </c>
      <c r="Z1183" s="25">
        <f>DATEDIF(Table1[[#This Row],[Order Date]],Table1[[#This Row],[Ship Date]],"D")</f>
        <v>0</v>
      </c>
      <c r="AA1183" s="25">
        <v>-191.548</v>
      </c>
      <c r="AB1183" s="10">
        <v>3</v>
      </c>
      <c r="AC1183" s="12">
        <v>536.29</v>
      </c>
      <c r="AD1183" s="10" t="str">
        <f>IF(Table1[[#This Row],[Profit]]&gt;0,"Profit","loss")</f>
        <v>loss</v>
      </c>
      <c r="AE1183" s="10" t="str">
        <f>_xlfn.CONCAT(Table1[[#This Row],[Customer Name]]," ",Table1[[#This Row],[Product Name]]," ",Table1[[#This Row],[Country]])</f>
        <v>Kevin Wolfe Kensington 7 Outlet MasterPiece Power Center United States</v>
      </c>
      <c r="AF1183" s="10" t="str">
        <f>LEFT(Table1[[#This Row],[Product Name]],4)</f>
        <v>Kens</v>
      </c>
    </row>
    <row r="1184" spans="1:32" ht="12.75" customHeight="1" x14ac:dyDescent="0.2">
      <c r="A1184" s="18">
        <v>23342</v>
      </c>
      <c r="B1184" s="25">
        <v>88975</v>
      </c>
      <c r="C1184" s="10" t="s">
        <v>47</v>
      </c>
      <c r="D1184" s="36">
        <v>0.02</v>
      </c>
      <c r="E1184" s="28">
        <v>11.55</v>
      </c>
      <c r="F1184" s="32">
        <v>2.36</v>
      </c>
      <c r="G1184" s="25">
        <v>2770</v>
      </c>
      <c r="H1184" s="10" t="s">
        <v>2539</v>
      </c>
      <c r="I1184" s="10" t="s">
        <v>49</v>
      </c>
      <c r="J1184" s="10" t="s">
        <v>28</v>
      </c>
      <c r="K1184" s="10" t="s">
        <v>29</v>
      </c>
      <c r="L1184" s="10" t="s">
        <v>30</v>
      </c>
      <c r="M1184" s="10" t="s">
        <v>31</v>
      </c>
      <c r="N1184" s="9" t="s">
        <v>312</v>
      </c>
      <c r="O1184" s="22">
        <v>0.55000000000000004</v>
      </c>
      <c r="P1184" s="10" t="s">
        <v>33</v>
      </c>
      <c r="Q1184" s="10" t="s">
        <v>136</v>
      </c>
      <c r="R1184" s="10" t="s">
        <v>387</v>
      </c>
      <c r="S1184" s="10" t="s">
        <v>2540</v>
      </c>
      <c r="T1184" s="25">
        <v>30338</v>
      </c>
      <c r="U1184" s="11">
        <v>42071</v>
      </c>
      <c r="V1184" s="25">
        <f>YEAR(Table1[[#This Row],[Order Date]])</f>
        <v>2015</v>
      </c>
      <c r="W1184" s="25">
        <f>MONTH(Table1[[#This Row],[Order Date]])</f>
        <v>3</v>
      </c>
      <c r="X1184" s="25">
        <f>DAY(Table1[[#This Row],[Order Date]])</f>
        <v>8</v>
      </c>
      <c r="Y1184" s="11">
        <v>42073</v>
      </c>
      <c r="Z1184" s="25">
        <f>DATEDIF(Table1[[#This Row],[Order Date]],Table1[[#This Row],[Ship Date]],"D")</f>
        <v>2</v>
      </c>
      <c r="AA1184" s="25">
        <v>1289.3819999999998</v>
      </c>
      <c r="AB1184" s="10">
        <v>14</v>
      </c>
      <c r="AC1184" s="12">
        <v>159.53</v>
      </c>
      <c r="AD1184" s="10" t="str">
        <f>IF(Table1[[#This Row],[Profit]]&gt;0,"Profit","loss")</f>
        <v>Profit</v>
      </c>
      <c r="AE1184" s="10" t="str">
        <f>_xlfn.CONCAT(Table1[[#This Row],[Customer Name]]," ",Table1[[#This Row],[Product Name]]," ",Table1[[#This Row],[Country]])</f>
        <v>Joel Burnette Newell 309 United States</v>
      </c>
      <c r="AF1184" s="10" t="str">
        <f>LEFT(Table1[[#This Row],[Product Name]],4)</f>
        <v>Newe</v>
      </c>
    </row>
    <row r="1185" spans="1:32" ht="12.75" customHeight="1" x14ac:dyDescent="0.2">
      <c r="A1185" s="18">
        <v>24568</v>
      </c>
      <c r="B1185" s="25">
        <v>88998</v>
      </c>
      <c r="C1185" s="10" t="s">
        <v>56</v>
      </c>
      <c r="D1185" s="36">
        <v>0.05</v>
      </c>
      <c r="E1185" s="28">
        <v>6.48</v>
      </c>
      <c r="F1185" s="32">
        <v>7.91</v>
      </c>
      <c r="G1185" s="25">
        <v>2484</v>
      </c>
      <c r="H1185" s="10" t="s">
        <v>2328</v>
      </c>
      <c r="I1185" s="10" t="s">
        <v>49</v>
      </c>
      <c r="J1185" s="10" t="s">
        <v>28</v>
      </c>
      <c r="K1185" s="10" t="s">
        <v>29</v>
      </c>
      <c r="L1185" s="10" t="s">
        <v>93</v>
      </c>
      <c r="M1185" s="10" t="s">
        <v>59</v>
      </c>
      <c r="N1185" s="9" t="s">
        <v>2254</v>
      </c>
      <c r="O1185" s="22">
        <v>0.37</v>
      </c>
      <c r="P1185" s="10" t="s">
        <v>33</v>
      </c>
      <c r="Q1185" s="10" t="s">
        <v>136</v>
      </c>
      <c r="R1185" s="10" t="s">
        <v>362</v>
      </c>
      <c r="S1185" s="10" t="s">
        <v>2329</v>
      </c>
      <c r="T1185" s="25">
        <v>33881</v>
      </c>
      <c r="U1185" s="11">
        <v>42076</v>
      </c>
      <c r="V1185" s="25">
        <f>YEAR(Table1[[#This Row],[Order Date]])</f>
        <v>2015</v>
      </c>
      <c r="W1185" s="25">
        <f>MONTH(Table1[[#This Row],[Order Date]])</f>
        <v>3</v>
      </c>
      <c r="X1185" s="25">
        <f>DAY(Table1[[#This Row],[Order Date]])</f>
        <v>13</v>
      </c>
      <c r="Y1185" s="11">
        <v>42077</v>
      </c>
      <c r="Z1185" s="25">
        <f>DATEDIF(Table1[[#This Row],[Order Date]],Table1[[#This Row],[Ship Date]],"D")</f>
        <v>1</v>
      </c>
      <c r="AA1185" s="25">
        <v>322.12199999999996</v>
      </c>
      <c r="AB1185" s="10">
        <v>16</v>
      </c>
      <c r="AC1185" s="12">
        <v>109.99</v>
      </c>
      <c r="AD1185" s="10" t="str">
        <f>IF(Table1[[#This Row],[Profit]]&gt;0,"Profit","loss")</f>
        <v>Profit</v>
      </c>
      <c r="AE1185" s="10" t="str">
        <f>_xlfn.CONCAT(Table1[[#This Row],[Customer Name]]," ",Table1[[#This Row],[Product Name]]," ",Table1[[#This Row],[Country]])</f>
        <v>Rhonda Bryant Xerox 216 United States</v>
      </c>
      <c r="AF1185" s="10" t="str">
        <f>LEFT(Table1[[#This Row],[Product Name]],4)</f>
        <v>Xero</v>
      </c>
    </row>
    <row r="1186" spans="1:32" ht="12.75" customHeight="1" x14ac:dyDescent="0.2">
      <c r="A1186" s="18">
        <v>24569</v>
      </c>
      <c r="B1186" s="25">
        <v>88998</v>
      </c>
      <c r="C1186" s="10" t="s">
        <v>56</v>
      </c>
      <c r="D1186" s="36">
        <v>0.03</v>
      </c>
      <c r="E1186" s="28">
        <v>111.03</v>
      </c>
      <c r="F1186" s="32">
        <v>8.64</v>
      </c>
      <c r="G1186" s="25">
        <v>2484</v>
      </c>
      <c r="H1186" s="10" t="s">
        <v>2328</v>
      </c>
      <c r="I1186" s="10" t="s">
        <v>49</v>
      </c>
      <c r="J1186" s="10" t="s">
        <v>28</v>
      </c>
      <c r="K1186" s="10" t="s">
        <v>29</v>
      </c>
      <c r="L1186" s="10" t="s">
        <v>141</v>
      </c>
      <c r="M1186" s="10" t="s">
        <v>59</v>
      </c>
      <c r="N1186" s="9" t="s">
        <v>2330</v>
      </c>
      <c r="O1186" s="22">
        <v>0.78</v>
      </c>
      <c r="P1186" s="10" t="s">
        <v>33</v>
      </c>
      <c r="Q1186" s="10" t="s">
        <v>136</v>
      </c>
      <c r="R1186" s="10" t="s">
        <v>362</v>
      </c>
      <c r="S1186" s="10" t="s">
        <v>2329</v>
      </c>
      <c r="T1186" s="25">
        <v>33881</v>
      </c>
      <c r="U1186" s="11">
        <v>42076</v>
      </c>
      <c r="V1186" s="25">
        <f>YEAR(Table1[[#This Row],[Order Date]])</f>
        <v>2015</v>
      </c>
      <c r="W1186" s="25">
        <f>MONTH(Table1[[#This Row],[Order Date]])</f>
        <v>3</v>
      </c>
      <c r="X1186" s="25">
        <f>DAY(Table1[[#This Row],[Order Date]])</f>
        <v>13</v>
      </c>
      <c r="Y1186" s="11">
        <v>42077</v>
      </c>
      <c r="Z1186" s="25">
        <f>DATEDIF(Table1[[#This Row],[Order Date]],Table1[[#This Row],[Ship Date]],"D")</f>
        <v>1</v>
      </c>
      <c r="AA1186" s="25">
        <v>366.53999999999996</v>
      </c>
      <c r="AB1186" s="10">
        <v>8</v>
      </c>
      <c r="AC1186" s="12">
        <v>900.12</v>
      </c>
      <c r="AD1186" s="10" t="str">
        <f>IF(Table1[[#This Row],[Profit]]&gt;0,"Profit","loss")</f>
        <v>Profit</v>
      </c>
      <c r="AE1186" s="10" t="str">
        <f>_xlfn.CONCAT(Table1[[#This Row],[Customer Name]]," ",Table1[[#This Row],[Product Name]]," ",Table1[[#This Row],[Country]])</f>
        <v>Rhonda Bryant Fellowes Recycled Storage Drawers United States</v>
      </c>
      <c r="AF1186" s="10" t="str">
        <f>LEFT(Table1[[#This Row],[Product Name]],4)</f>
        <v>Fell</v>
      </c>
    </row>
    <row r="1187" spans="1:32" ht="12.75" customHeight="1" x14ac:dyDescent="0.2">
      <c r="A1187" s="18">
        <v>22662</v>
      </c>
      <c r="B1187" s="25">
        <v>89004</v>
      </c>
      <c r="C1187" s="10" t="s">
        <v>25</v>
      </c>
      <c r="D1187" s="36">
        <v>0.1</v>
      </c>
      <c r="E1187" s="28">
        <v>73.98</v>
      </c>
      <c r="F1187" s="32">
        <v>4</v>
      </c>
      <c r="G1187" s="25">
        <v>1027</v>
      </c>
      <c r="H1187" s="10" t="s">
        <v>1139</v>
      </c>
      <c r="I1187" s="10" t="s">
        <v>49</v>
      </c>
      <c r="J1187" s="10" t="s">
        <v>58</v>
      </c>
      <c r="K1187" s="10" t="s">
        <v>77</v>
      </c>
      <c r="L1187" s="10" t="s">
        <v>180</v>
      </c>
      <c r="M1187" s="10" t="s">
        <v>59</v>
      </c>
      <c r="N1187" s="9" t="s">
        <v>1140</v>
      </c>
      <c r="O1187" s="22">
        <v>0.79</v>
      </c>
      <c r="P1187" s="10" t="s">
        <v>33</v>
      </c>
      <c r="Q1187" s="10" t="s">
        <v>53</v>
      </c>
      <c r="R1187" s="10" t="s">
        <v>71</v>
      </c>
      <c r="S1187" s="10" t="s">
        <v>1141</v>
      </c>
      <c r="T1187" s="25">
        <v>14225</v>
      </c>
      <c r="U1187" s="11">
        <v>42075</v>
      </c>
      <c r="V1187" s="25">
        <f>YEAR(Table1[[#This Row],[Order Date]])</f>
        <v>2015</v>
      </c>
      <c r="W1187" s="25">
        <f>MONTH(Table1[[#This Row],[Order Date]])</f>
        <v>3</v>
      </c>
      <c r="X1187" s="25">
        <f>DAY(Table1[[#This Row],[Order Date]])</f>
        <v>12</v>
      </c>
      <c r="Y1187" s="11">
        <v>42076</v>
      </c>
      <c r="Z1187" s="25">
        <f>DATEDIF(Table1[[#This Row],[Order Date]],Table1[[#This Row],[Ship Date]],"D")</f>
        <v>1</v>
      </c>
      <c r="AA1187" s="25">
        <v>-229.87</v>
      </c>
      <c r="AB1187" s="10">
        <v>5</v>
      </c>
      <c r="AC1187" s="12">
        <v>347.23</v>
      </c>
      <c r="AD1187" s="10" t="str">
        <f>IF(Table1[[#This Row],[Profit]]&gt;0,"Profit","loss")</f>
        <v>loss</v>
      </c>
      <c r="AE1187" s="10" t="str">
        <f>_xlfn.CONCAT(Table1[[#This Row],[Customer Name]]," ",Table1[[#This Row],[Product Name]]," ",Table1[[#This Row],[Country]])</f>
        <v>Brian Bennett Keytronic French Keyboard United States</v>
      </c>
      <c r="AF1187" s="10" t="str">
        <f>LEFT(Table1[[#This Row],[Product Name]],4)</f>
        <v>Keyt</v>
      </c>
    </row>
    <row r="1188" spans="1:32" ht="12.75" customHeight="1" x14ac:dyDescent="0.2">
      <c r="A1188" s="18">
        <v>22663</v>
      </c>
      <c r="B1188" s="25">
        <v>89004</v>
      </c>
      <c r="C1188" s="10" t="s">
        <v>25</v>
      </c>
      <c r="D1188" s="36">
        <v>0.05</v>
      </c>
      <c r="E1188" s="28">
        <v>51.98</v>
      </c>
      <c r="F1188" s="32">
        <v>10.17</v>
      </c>
      <c r="G1188" s="25">
        <v>1027</v>
      </c>
      <c r="H1188" s="10" t="s">
        <v>1139</v>
      </c>
      <c r="I1188" s="10" t="s">
        <v>49</v>
      </c>
      <c r="J1188" s="10" t="s">
        <v>58</v>
      </c>
      <c r="K1188" s="10" t="s">
        <v>77</v>
      </c>
      <c r="L1188" s="10" t="s">
        <v>85</v>
      </c>
      <c r="M1188" s="10" t="s">
        <v>86</v>
      </c>
      <c r="N1188" s="9" t="s">
        <v>1142</v>
      </c>
      <c r="O1188" s="22">
        <v>0.37</v>
      </c>
      <c r="P1188" s="10" t="s">
        <v>33</v>
      </c>
      <c r="Q1188" s="10" t="s">
        <v>53</v>
      </c>
      <c r="R1188" s="10" t="s">
        <v>71</v>
      </c>
      <c r="S1188" s="10" t="s">
        <v>1141</v>
      </c>
      <c r="T1188" s="25">
        <v>14225</v>
      </c>
      <c r="U1188" s="11">
        <v>42075</v>
      </c>
      <c r="V1188" s="25">
        <f>YEAR(Table1[[#This Row],[Order Date]])</f>
        <v>2015</v>
      </c>
      <c r="W1188" s="25">
        <f>MONTH(Table1[[#This Row],[Order Date]])</f>
        <v>3</v>
      </c>
      <c r="X1188" s="25">
        <f>DAY(Table1[[#This Row],[Order Date]])</f>
        <v>12</v>
      </c>
      <c r="Y1188" s="11">
        <v>42076</v>
      </c>
      <c r="Z1188" s="25">
        <f>DATEDIF(Table1[[#This Row],[Order Date]],Table1[[#This Row],[Ship Date]],"D")</f>
        <v>1</v>
      </c>
      <c r="AA1188" s="25">
        <v>329.9787</v>
      </c>
      <c r="AB1188" s="10">
        <v>9</v>
      </c>
      <c r="AC1188" s="12">
        <v>478.23</v>
      </c>
      <c r="AD1188" s="10" t="str">
        <f>IF(Table1[[#This Row],[Profit]]&gt;0,"Profit","loss")</f>
        <v>Profit</v>
      </c>
      <c r="AE1188" s="10" t="str">
        <f>_xlfn.CONCAT(Table1[[#This Row],[Customer Name]]," ",Table1[[#This Row],[Product Name]]," ",Table1[[#This Row],[Country]])</f>
        <v>Brian Bennett Canon MP25DIII Desktop Whisper-Quiet Printing Calculator United States</v>
      </c>
      <c r="AF1188" s="10" t="str">
        <f>LEFT(Table1[[#This Row],[Product Name]],4)</f>
        <v>Cano</v>
      </c>
    </row>
    <row r="1189" spans="1:32" ht="12.75" customHeight="1" x14ac:dyDescent="0.2">
      <c r="A1189" s="18">
        <v>21402</v>
      </c>
      <c r="B1189" s="25">
        <v>89005</v>
      </c>
      <c r="C1189" s="10" t="s">
        <v>37</v>
      </c>
      <c r="D1189" s="36">
        <v>0.08</v>
      </c>
      <c r="E1189" s="28">
        <v>65.989999999999995</v>
      </c>
      <c r="F1189" s="32">
        <v>5.92</v>
      </c>
      <c r="G1189" s="25">
        <v>1026</v>
      </c>
      <c r="H1189" s="10" t="s">
        <v>1134</v>
      </c>
      <c r="I1189" s="10" t="s">
        <v>49</v>
      </c>
      <c r="J1189" s="10" t="s">
        <v>58</v>
      </c>
      <c r="K1189" s="10" t="s">
        <v>77</v>
      </c>
      <c r="L1189" s="10" t="s">
        <v>78</v>
      </c>
      <c r="M1189" s="10" t="s">
        <v>59</v>
      </c>
      <c r="N1189" s="9" t="s">
        <v>1135</v>
      </c>
      <c r="O1189" s="22">
        <v>0.57999999999999996</v>
      </c>
      <c r="P1189" s="10" t="s">
        <v>33</v>
      </c>
      <c r="Q1189" s="10" t="s">
        <v>53</v>
      </c>
      <c r="R1189" s="10" t="s">
        <v>71</v>
      </c>
      <c r="S1189" s="10" t="s">
        <v>1136</v>
      </c>
      <c r="T1189" s="25">
        <v>11722</v>
      </c>
      <c r="U1189" s="11">
        <v>42042</v>
      </c>
      <c r="V1189" s="25">
        <f>YEAR(Table1[[#This Row],[Order Date]])</f>
        <v>2015</v>
      </c>
      <c r="W1189" s="25">
        <f>MONTH(Table1[[#This Row],[Order Date]])</f>
        <v>2</v>
      </c>
      <c r="X1189" s="25">
        <f>DAY(Table1[[#This Row],[Order Date]])</f>
        <v>7</v>
      </c>
      <c r="Y1189" s="11">
        <v>42042</v>
      </c>
      <c r="Z1189" s="25">
        <f>DATEDIF(Table1[[#This Row],[Order Date]],Table1[[#This Row],[Ship Date]],"D")</f>
        <v>0</v>
      </c>
      <c r="AA1189" s="25">
        <v>624.40163999999993</v>
      </c>
      <c r="AB1189" s="10">
        <v>22</v>
      </c>
      <c r="AC1189" s="12">
        <v>1137.5999999999999</v>
      </c>
      <c r="AD1189" s="10" t="str">
        <f>IF(Table1[[#This Row],[Profit]]&gt;0,"Profit","loss")</f>
        <v>Profit</v>
      </c>
      <c r="AE1189" s="10" t="str">
        <f>_xlfn.CONCAT(Table1[[#This Row],[Customer Name]]," ",Table1[[#This Row],[Product Name]]," ",Table1[[#This Row],[Country]])</f>
        <v>Eugene Kerr i500plus United States</v>
      </c>
      <c r="AF1189" s="10" t="str">
        <f>LEFT(Table1[[#This Row],[Product Name]],4)</f>
        <v>i500</v>
      </c>
    </row>
    <row r="1190" spans="1:32" ht="12.75" customHeight="1" x14ac:dyDescent="0.2">
      <c r="A1190" s="18">
        <v>24325</v>
      </c>
      <c r="B1190" s="25">
        <v>89006</v>
      </c>
      <c r="C1190" s="10" t="s">
        <v>56</v>
      </c>
      <c r="D1190" s="36">
        <v>7.0000000000000007E-2</v>
      </c>
      <c r="E1190" s="28">
        <v>7.08</v>
      </c>
      <c r="F1190" s="32">
        <v>2.35</v>
      </c>
      <c r="G1190" s="25">
        <v>1028</v>
      </c>
      <c r="H1190" s="10" t="s">
        <v>1143</v>
      </c>
      <c r="I1190" s="10" t="s">
        <v>27</v>
      </c>
      <c r="J1190" s="10" t="s">
        <v>58</v>
      </c>
      <c r="K1190" s="10" t="s">
        <v>29</v>
      </c>
      <c r="L1190" s="10" t="s">
        <v>30</v>
      </c>
      <c r="M1190" s="10" t="s">
        <v>31</v>
      </c>
      <c r="N1190" s="9" t="s">
        <v>1144</v>
      </c>
      <c r="O1190" s="22">
        <v>0.47</v>
      </c>
      <c r="P1190" s="10" t="s">
        <v>33</v>
      </c>
      <c r="Q1190" s="10" t="s">
        <v>53</v>
      </c>
      <c r="R1190" s="10" t="s">
        <v>71</v>
      </c>
      <c r="S1190" s="10" t="s">
        <v>1145</v>
      </c>
      <c r="T1190" s="25">
        <v>11725</v>
      </c>
      <c r="U1190" s="11">
        <v>42092</v>
      </c>
      <c r="V1190" s="25">
        <f>YEAR(Table1[[#This Row],[Order Date]])</f>
        <v>2015</v>
      </c>
      <c r="W1190" s="25">
        <f>MONTH(Table1[[#This Row],[Order Date]])</f>
        <v>3</v>
      </c>
      <c r="X1190" s="25">
        <f>DAY(Table1[[#This Row],[Order Date]])</f>
        <v>29</v>
      </c>
      <c r="Y1190" s="11">
        <v>42093</v>
      </c>
      <c r="Z1190" s="25">
        <f>DATEDIF(Table1[[#This Row],[Order Date]],Table1[[#This Row],[Ship Date]],"D")</f>
        <v>1</v>
      </c>
      <c r="AA1190" s="25">
        <v>30.49</v>
      </c>
      <c r="AB1190" s="10">
        <v>13</v>
      </c>
      <c r="AC1190" s="12">
        <v>93.82</v>
      </c>
      <c r="AD1190" s="10" t="str">
        <f>IF(Table1[[#This Row],[Profit]]&gt;0,"Profit","loss")</f>
        <v>Profit</v>
      </c>
      <c r="AE1190" s="10" t="str">
        <f>_xlfn.CONCAT(Table1[[#This Row],[Customer Name]]," ",Table1[[#This Row],[Product Name]]," ",Table1[[#This Row],[Country]])</f>
        <v>Marguerite Rodgers SANFORD Major Accent™ Highlighters United States</v>
      </c>
      <c r="AF1190" s="10" t="str">
        <f>LEFT(Table1[[#This Row],[Product Name]],4)</f>
        <v>SANF</v>
      </c>
    </row>
    <row r="1191" spans="1:32" ht="12.75" customHeight="1" x14ac:dyDescent="0.2">
      <c r="A1191" s="18">
        <v>23398</v>
      </c>
      <c r="B1191" s="25">
        <v>89007</v>
      </c>
      <c r="C1191" s="10" t="s">
        <v>37</v>
      </c>
      <c r="D1191" s="36">
        <v>0.05</v>
      </c>
      <c r="E1191" s="28">
        <v>83.1</v>
      </c>
      <c r="F1191" s="32">
        <v>6.13</v>
      </c>
      <c r="G1191" s="25">
        <v>1028</v>
      </c>
      <c r="H1191" s="10" t="s">
        <v>1143</v>
      </c>
      <c r="I1191" s="10" t="s">
        <v>27</v>
      </c>
      <c r="J1191" s="10" t="s">
        <v>58</v>
      </c>
      <c r="K1191" s="10" t="s">
        <v>77</v>
      </c>
      <c r="L1191" s="10" t="s">
        <v>180</v>
      </c>
      <c r="M1191" s="10" t="s">
        <v>59</v>
      </c>
      <c r="N1191" s="9" t="s">
        <v>1146</v>
      </c>
      <c r="O1191" s="22">
        <v>0.45</v>
      </c>
      <c r="P1191" s="10" t="s">
        <v>33</v>
      </c>
      <c r="Q1191" s="10" t="s">
        <v>53</v>
      </c>
      <c r="R1191" s="10" t="s">
        <v>71</v>
      </c>
      <c r="S1191" s="10" t="s">
        <v>1145</v>
      </c>
      <c r="T1191" s="25">
        <v>11725</v>
      </c>
      <c r="U1191" s="11">
        <v>42132</v>
      </c>
      <c r="V1191" s="25">
        <f>YEAR(Table1[[#This Row],[Order Date]])</f>
        <v>2015</v>
      </c>
      <c r="W1191" s="25">
        <f>MONTH(Table1[[#This Row],[Order Date]])</f>
        <v>5</v>
      </c>
      <c r="X1191" s="25">
        <f>DAY(Table1[[#This Row],[Order Date]])</f>
        <v>8</v>
      </c>
      <c r="Y1191" s="11">
        <v>42133</v>
      </c>
      <c r="Z1191" s="25">
        <f>DATEDIF(Table1[[#This Row],[Order Date]],Table1[[#This Row],[Ship Date]],"D")</f>
        <v>1</v>
      </c>
      <c r="AA1191" s="25">
        <v>1152.5276999999999</v>
      </c>
      <c r="AB1191" s="10">
        <v>20</v>
      </c>
      <c r="AC1191" s="12">
        <v>1670.33</v>
      </c>
      <c r="AD1191" s="10" t="str">
        <f>IF(Table1[[#This Row],[Profit]]&gt;0,"Profit","loss")</f>
        <v>Profit</v>
      </c>
      <c r="AE1191" s="10" t="str">
        <f>_xlfn.CONCAT(Table1[[#This Row],[Customer Name]]," ",Table1[[#This Row],[Product Name]]," ",Table1[[#This Row],[Country]])</f>
        <v>Marguerite Rodgers Micro Innovations Micro Digital Wireless Keyboard and Mouse, Gray United States</v>
      </c>
      <c r="AF1191" s="10" t="str">
        <f>LEFT(Table1[[#This Row],[Product Name]],4)</f>
        <v>Micr</v>
      </c>
    </row>
    <row r="1192" spans="1:32" ht="12.75" customHeight="1" x14ac:dyDescent="0.2">
      <c r="A1192" s="18">
        <v>20872</v>
      </c>
      <c r="B1192" s="25">
        <v>89008</v>
      </c>
      <c r="C1192" s="10" t="s">
        <v>25</v>
      </c>
      <c r="D1192" s="36">
        <v>0.1</v>
      </c>
      <c r="E1192" s="28">
        <v>5.98</v>
      </c>
      <c r="F1192" s="32">
        <v>3.85</v>
      </c>
      <c r="G1192" s="25">
        <v>1026</v>
      </c>
      <c r="H1192" s="10" t="s">
        <v>1134</v>
      </c>
      <c r="I1192" s="10" t="s">
        <v>49</v>
      </c>
      <c r="J1192" s="10" t="s">
        <v>58</v>
      </c>
      <c r="K1192" s="10" t="s">
        <v>77</v>
      </c>
      <c r="L1192" s="10" t="s">
        <v>180</v>
      </c>
      <c r="M1192" s="10" t="s">
        <v>51</v>
      </c>
      <c r="N1192" s="9" t="s">
        <v>1137</v>
      </c>
      <c r="O1192" s="22">
        <v>0.68</v>
      </c>
      <c r="P1192" s="10" t="s">
        <v>33</v>
      </c>
      <c r="Q1192" s="10" t="s">
        <v>53</v>
      </c>
      <c r="R1192" s="10" t="s">
        <v>71</v>
      </c>
      <c r="S1192" s="10" t="s">
        <v>1136</v>
      </c>
      <c r="T1192" s="25">
        <v>11722</v>
      </c>
      <c r="U1192" s="11">
        <v>42153</v>
      </c>
      <c r="V1192" s="25">
        <f>YEAR(Table1[[#This Row],[Order Date]])</f>
        <v>2015</v>
      </c>
      <c r="W1192" s="25">
        <f>MONTH(Table1[[#This Row],[Order Date]])</f>
        <v>5</v>
      </c>
      <c r="X1192" s="25">
        <f>DAY(Table1[[#This Row],[Order Date]])</f>
        <v>29</v>
      </c>
      <c r="Y1192" s="11">
        <v>42154</v>
      </c>
      <c r="Z1192" s="25">
        <f>DATEDIF(Table1[[#This Row],[Order Date]],Table1[[#This Row],[Ship Date]],"D")</f>
        <v>1</v>
      </c>
      <c r="AA1192" s="25">
        <v>18.922000000000011</v>
      </c>
      <c r="AB1192" s="10">
        <v>26</v>
      </c>
      <c r="AC1192" s="12">
        <v>151.55000000000001</v>
      </c>
      <c r="AD1192" s="10" t="str">
        <f>IF(Table1[[#This Row],[Profit]]&gt;0,"Profit","loss")</f>
        <v>Profit</v>
      </c>
      <c r="AE1192" s="10" t="str">
        <f>_xlfn.CONCAT(Table1[[#This Row],[Customer Name]]," ",Table1[[#This Row],[Product Name]]," ",Table1[[#This Row],[Country]])</f>
        <v>Eugene Kerr Imation 3.5" IBM-Formatted Diskettes, 10/Pack United States</v>
      </c>
      <c r="AF1192" s="10" t="str">
        <f>LEFT(Table1[[#This Row],[Product Name]],4)</f>
        <v>Imat</v>
      </c>
    </row>
    <row r="1193" spans="1:32" ht="12.75" customHeight="1" x14ac:dyDescent="0.2">
      <c r="A1193" s="18">
        <v>20873</v>
      </c>
      <c r="B1193" s="25">
        <v>89008</v>
      </c>
      <c r="C1193" s="10" t="s">
        <v>25</v>
      </c>
      <c r="D1193" s="36">
        <v>7.0000000000000007E-2</v>
      </c>
      <c r="E1193" s="28">
        <v>2.61</v>
      </c>
      <c r="F1193" s="32">
        <v>0.5</v>
      </c>
      <c r="G1193" s="25">
        <v>1026</v>
      </c>
      <c r="H1193" s="10" t="s">
        <v>1134</v>
      </c>
      <c r="I1193" s="10" t="s">
        <v>49</v>
      </c>
      <c r="J1193" s="10" t="s">
        <v>58</v>
      </c>
      <c r="K1193" s="10" t="s">
        <v>29</v>
      </c>
      <c r="L1193" s="10" t="s">
        <v>134</v>
      </c>
      <c r="M1193" s="10" t="s">
        <v>59</v>
      </c>
      <c r="N1193" s="9" t="s">
        <v>1138</v>
      </c>
      <c r="O1193" s="22">
        <v>0.39</v>
      </c>
      <c r="P1193" s="10" t="s">
        <v>33</v>
      </c>
      <c r="Q1193" s="10" t="s">
        <v>53</v>
      </c>
      <c r="R1193" s="10" t="s">
        <v>71</v>
      </c>
      <c r="S1193" s="10" t="s">
        <v>1136</v>
      </c>
      <c r="T1193" s="25">
        <v>11722</v>
      </c>
      <c r="U1193" s="11">
        <v>42153</v>
      </c>
      <c r="V1193" s="25">
        <f>YEAR(Table1[[#This Row],[Order Date]])</f>
        <v>2015</v>
      </c>
      <c r="W1193" s="25">
        <f>MONTH(Table1[[#This Row],[Order Date]])</f>
        <v>5</v>
      </c>
      <c r="X1193" s="25">
        <f>DAY(Table1[[#This Row],[Order Date]])</f>
        <v>29</v>
      </c>
      <c r="Y1193" s="11">
        <v>42156</v>
      </c>
      <c r="Z1193" s="25">
        <f>DATEDIF(Table1[[#This Row],[Order Date]],Table1[[#This Row],[Ship Date]],"D")</f>
        <v>3</v>
      </c>
      <c r="AA1193" s="25">
        <v>39.350699999999996</v>
      </c>
      <c r="AB1193" s="10">
        <v>22</v>
      </c>
      <c r="AC1193" s="12">
        <v>57.03</v>
      </c>
      <c r="AD1193" s="10" t="str">
        <f>IF(Table1[[#This Row],[Profit]]&gt;0,"Profit","loss")</f>
        <v>Profit</v>
      </c>
      <c r="AE1193" s="10" t="str">
        <f>_xlfn.CONCAT(Table1[[#This Row],[Customer Name]]," ",Table1[[#This Row],[Product Name]]," ",Table1[[#This Row],[Country]])</f>
        <v>Eugene Kerr Avery 494 United States</v>
      </c>
      <c r="AF1193" s="10" t="str">
        <f>LEFT(Table1[[#This Row],[Product Name]],4)</f>
        <v>Aver</v>
      </c>
    </row>
    <row r="1194" spans="1:32" ht="12.75" customHeight="1" x14ac:dyDescent="0.2">
      <c r="A1194" s="18">
        <v>24278</v>
      </c>
      <c r="B1194" s="25">
        <v>89017</v>
      </c>
      <c r="C1194" s="10" t="s">
        <v>47</v>
      </c>
      <c r="D1194" s="36">
        <v>0.02</v>
      </c>
      <c r="E1194" s="28">
        <v>33.979999999999997</v>
      </c>
      <c r="F1194" s="32">
        <v>1.99</v>
      </c>
      <c r="G1194" s="25">
        <v>2738</v>
      </c>
      <c r="H1194" s="10" t="s">
        <v>2521</v>
      </c>
      <c r="I1194" s="10" t="s">
        <v>49</v>
      </c>
      <c r="J1194" s="10" t="s">
        <v>58</v>
      </c>
      <c r="K1194" s="10" t="s">
        <v>77</v>
      </c>
      <c r="L1194" s="10" t="s">
        <v>180</v>
      </c>
      <c r="M1194" s="10" t="s">
        <v>51</v>
      </c>
      <c r="N1194" s="9" t="s">
        <v>2522</v>
      </c>
      <c r="O1194" s="22">
        <v>0.45</v>
      </c>
      <c r="P1194" s="10" t="s">
        <v>33</v>
      </c>
      <c r="Q1194" s="10" t="s">
        <v>53</v>
      </c>
      <c r="R1194" s="10" t="s">
        <v>149</v>
      </c>
      <c r="S1194" s="10" t="s">
        <v>778</v>
      </c>
      <c r="T1194" s="25">
        <v>5403</v>
      </c>
      <c r="U1194" s="11">
        <v>42107</v>
      </c>
      <c r="V1194" s="25">
        <f>YEAR(Table1[[#This Row],[Order Date]])</f>
        <v>2015</v>
      </c>
      <c r="W1194" s="25">
        <f>MONTH(Table1[[#This Row],[Order Date]])</f>
        <v>4</v>
      </c>
      <c r="X1194" s="25">
        <f>DAY(Table1[[#This Row],[Order Date]])</f>
        <v>13</v>
      </c>
      <c r="Y1194" s="11">
        <v>42109</v>
      </c>
      <c r="Z1194" s="25">
        <f>DATEDIF(Table1[[#This Row],[Order Date]],Table1[[#This Row],[Ship Date]],"D")</f>
        <v>2</v>
      </c>
      <c r="AA1194" s="25">
        <v>164.06129999999999</v>
      </c>
      <c r="AB1194" s="10">
        <v>7</v>
      </c>
      <c r="AC1194" s="12">
        <v>237.77</v>
      </c>
      <c r="AD1194" s="10" t="str">
        <f>IF(Table1[[#This Row],[Profit]]&gt;0,"Profit","loss")</f>
        <v>Profit</v>
      </c>
      <c r="AE1194" s="10" t="str">
        <f>_xlfn.CONCAT(Table1[[#This Row],[Customer Name]]," ",Table1[[#This Row],[Product Name]]," ",Table1[[#This Row],[Country]])</f>
        <v>Sherri Kramer Imation Neon 80 Minute CD-R Spindle, 50/Pack United States</v>
      </c>
      <c r="AF1194" s="10" t="str">
        <f>LEFT(Table1[[#This Row],[Product Name]],4)</f>
        <v>Imat</v>
      </c>
    </row>
    <row r="1195" spans="1:32" ht="12.75" customHeight="1" x14ac:dyDescent="0.2">
      <c r="A1195" s="18">
        <v>19819</v>
      </c>
      <c r="B1195" s="25">
        <v>89018</v>
      </c>
      <c r="C1195" s="10" t="s">
        <v>37</v>
      </c>
      <c r="D1195" s="36">
        <v>0.05</v>
      </c>
      <c r="E1195" s="28">
        <v>100.98</v>
      </c>
      <c r="F1195" s="32">
        <v>7.18</v>
      </c>
      <c r="G1195" s="25">
        <v>2737</v>
      </c>
      <c r="H1195" s="10" t="s">
        <v>2520</v>
      </c>
      <c r="I1195" s="10" t="s">
        <v>49</v>
      </c>
      <c r="J1195" s="10" t="s">
        <v>58</v>
      </c>
      <c r="K1195" s="10" t="s">
        <v>77</v>
      </c>
      <c r="L1195" s="10" t="s">
        <v>180</v>
      </c>
      <c r="M1195" s="10" t="s">
        <v>59</v>
      </c>
      <c r="N1195" s="9" t="s">
        <v>2275</v>
      </c>
      <c r="O1195" s="22">
        <v>0.4</v>
      </c>
      <c r="P1195" s="10" t="s">
        <v>33</v>
      </c>
      <c r="Q1195" s="10" t="s">
        <v>53</v>
      </c>
      <c r="R1195" s="10" t="s">
        <v>149</v>
      </c>
      <c r="S1195" s="10" t="s">
        <v>739</v>
      </c>
      <c r="T1195" s="25">
        <v>5701</v>
      </c>
      <c r="U1195" s="11">
        <v>42116</v>
      </c>
      <c r="V1195" s="25">
        <f>YEAR(Table1[[#This Row],[Order Date]])</f>
        <v>2015</v>
      </c>
      <c r="W1195" s="25">
        <f>MONTH(Table1[[#This Row],[Order Date]])</f>
        <v>4</v>
      </c>
      <c r="X1195" s="25">
        <f>DAY(Table1[[#This Row],[Order Date]])</f>
        <v>22</v>
      </c>
      <c r="Y1195" s="11">
        <v>42118</v>
      </c>
      <c r="Z1195" s="25">
        <f>DATEDIF(Table1[[#This Row],[Order Date]],Table1[[#This Row],[Ship Date]],"D")</f>
        <v>2</v>
      </c>
      <c r="AA1195" s="25">
        <v>566.6072999999999</v>
      </c>
      <c r="AB1195" s="10">
        <v>8</v>
      </c>
      <c r="AC1195" s="12">
        <v>821.17</v>
      </c>
      <c r="AD1195" s="10" t="str">
        <f>IF(Table1[[#This Row],[Profit]]&gt;0,"Profit","loss")</f>
        <v>Profit</v>
      </c>
      <c r="AE1195" s="10" t="str">
        <f>_xlfn.CONCAT(Table1[[#This Row],[Customer Name]]," ",Table1[[#This Row],[Product Name]]," ",Table1[[#This Row],[Country]])</f>
        <v>Rachel Bates Logitech Cordless Elite Duo United States</v>
      </c>
      <c r="AF1195" s="10" t="str">
        <f>LEFT(Table1[[#This Row],[Product Name]],4)</f>
        <v>Logi</v>
      </c>
    </row>
    <row r="1196" spans="1:32" ht="12.75" customHeight="1" x14ac:dyDescent="0.2">
      <c r="A1196" s="18">
        <v>18790</v>
      </c>
      <c r="B1196" s="25">
        <v>89019</v>
      </c>
      <c r="C1196" s="10" t="s">
        <v>56</v>
      </c>
      <c r="D1196" s="36">
        <v>0.03</v>
      </c>
      <c r="E1196" s="28">
        <v>15.31</v>
      </c>
      <c r="F1196" s="32">
        <v>8.7799999999999994</v>
      </c>
      <c r="G1196" s="25">
        <v>2737</v>
      </c>
      <c r="H1196" s="10" t="s">
        <v>2520</v>
      </c>
      <c r="I1196" s="10" t="s">
        <v>49</v>
      </c>
      <c r="J1196" s="10" t="s">
        <v>58</v>
      </c>
      <c r="K1196" s="10" t="s">
        <v>29</v>
      </c>
      <c r="L1196" s="10" t="s">
        <v>141</v>
      </c>
      <c r="M1196" s="10" t="s">
        <v>59</v>
      </c>
      <c r="N1196" s="9" t="s">
        <v>1928</v>
      </c>
      <c r="O1196" s="22">
        <v>0.56999999999999995</v>
      </c>
      <c r="P1196" s="10" t="s">
        <v>33</v>
      </c>
      <c r="Q1196" s="10" t="s">
        <v>53</v>
      </c>
      <c r="R1196" s="10" t="s">
        <v>149</v>
      </c>
      <c r="S1196" s="10" t="s">
        <v>739</v>
      </c>
      <c r="T1196" s="25">
        <v>5701</v>
      </c>
      <c r="U1196" s="11">
        <v>42156</v>
      </c>
      <c r="V1196" s="25">
        <f>YEAR(Table1[[#This Row],[Order Date]])</f>
        <v>2015</v>
      </c>
      <c r="W1196" s="25">
        <f>MONTH(Table1[[#This Row],[Order Date]])</f>
        <v>6</v>
      </c>
      <c r="X1196" s="25">
        <f>DAY(Table1[[#This Row],[Order Date]])</f>
        <v>1</v>
      </c>
      <c r="Y1196" s="11">
        <v>42157</v>
      </c>
      <c r="Z1196" s="25">
        <f>DATEDIF(Table1[[#This Row],[Order Date]],Table1[[#This Row],[Ship Date]],"D")</f>
        <v>1</v>
      </c>
      <c r="AA1196" s="25">
        <v>-57.56</v>
      </c>
      <c r="AB1196" s="10">
        <v>12</v>
      </c>
      <c r="AC1196" s="12">
        <v>194.08</v>
      </c>
      <c r="AD1196" s="10" t="str">
        <f>IF(Table1[[#This Row],[Profit]]&gt;0,"Profit","loss")</f>
        <v>loss</v>
      </c>
      <c r="AE1196" s="10" t="str">
        <f>_xlfn.CONCAT(Table1[[#This Row],[Customer Name]]," ",Table1[[#This Row],[Product Name]]," ",Table1[[#This Row],[Country]])</f>
        <v>Rachel Bates Eldon Jumbo ProFile™ Portable File Boxes Graphite/Black United States</v>
      </c>
      <c r="AF1196" s="10" t="str">
        <f>LEFT(Table1[[#This Row],[Product Name]],4)</f>
        <v>Eldo</v>
      </c>
    </row>
    <row r="1197" spans="1:32" ht="12.75" customHeight="1" x14ac:dyDescent="0.2">
      <c r="A1197" s="18">
        <v>24464</v>
      </c>
      <c r="B1197" s="25">
        <v>89025</v>
      </c>
      <c r="C1197" s="10" t="s">
        <v>25</v>
      </c>
      <c r="D1197" s="36">
        <v>0.08</v>
      </c>
      <c r="E1197" s="28">
        <v>170.98</v>
      </c>
      <c r="F1197" s="32">
        <v>35.89</v>
      </c>
      <c r="G1197" s="25">
        <v>3187</v>
      </c>
      <c r="H1197" s="10" t="s">
        <v>2867</v>
      </c>
      <c r="I1197" s="10" t="s">
        <v>39</v>
      </c>
      <c r="J1197" s="10" t="s">
        <v>58</v>
      </c>
      <c r="K1197" s="10" t="s">
        <v>41</v>
      </c>
      <c r="L1197" s="10" t="s">
        <v>191</v>
      </c>
      <c r="M1197" s="10" t="s">
        <v>121</v>
      </c>
      <c r="N1197" s="9" t="s">
        <v>1047</v>
      </c>
      <c r="O1197" s="22">
        <v>0.66</v>
      </c>
      <c r="P1197" s="10" t="s">
        <v>33</v>
      </c>
      <c r="Q1197" s="10" t="s">
        <v>136</v>
      </c>
      <c r="R1197" s="10" t="s">
        <v>362</v>
      </c>
      <c r="S1197" s="10" t="s">
        <v>2868</v>
      </c>
      <c r="T1197" s="25">
        <v>33569</v>
      </c>
      <c r="U1197" s="11">
        <v>42065</v>
      </c>
      <c r="V1197" s="25">
        <f>YEAR(Table1[[#This Row],[Order Date]])</f>
        <v>2015</v>
      </c>
      <c r="W1197" s="25">
        <f>MONTH(Table1[[#This Row],[Order Date]])</f>
        <v>3</v>
      </c>
      <c r="X1197" s="25">
        <f>DAY(Table1[[#This Row],[Order Date]])</f>
        <v>2</v>
      </c>
      <c r="Y1197" s="11">
        <v>42067</v>
      </c>
      <c r="Z1197" s="25">
        <f>DATEDIF(Table1[[#This Row],[Order Date]],Table1[[#This Row],[Ship Date]],"D")</f>
        <v>2</v>
      </c>
      <c r="AA1197" s="25">
        <v>-119.812</v>
      </c>
      <c r="AB1197" s="10">
        <v>1</v>
      </c>
      <c r="AC1197" s="12">
        <v>199.48</v>
      </c>
      <c r="AD1197" s="10" t="str">
        <f>IF(Table1[[#This Row],[Profit]]&gt;0,"Profit","loss")</f>
        <v>loss</v>
      </c>
      <c r="AE1197" s="10" t="str">
        <f>_xlfn.CONCAT(Table1[[#This Row],[Customer Name]]," ",Table1[[#This Row],[Product Name]]," ",Table1[[#This Row],[Country]])</f>
        <v>Sidney Gilliam Rush Hierlooms Collection 1" Thick Stackable Bookcases United States</v>
      </c>
      <c r="AF1197" s="10" t="str">
        <f>LEFT(Table1[[#This Row],[Product Name]],4)</f>
        <v>Rush</v>
      </c>
    </row>
    <row r="1198" spans="1:32" ht="12.75" customHeight="1" x14ac:dyDescent="0.2">
      <c r="A1198" s="18">
        <v>25731</v>
      </c>
      <c r="B1198" s="25">
        <v>89039</v>
      </c>
      <c r="C1198" s="10" t="s">
        <v>47</v>
      </c>
      <c r="D1198" s="36">
        <v>0.05</v>
      </c>
      <c r="E1198" s="28">
        <v>70.98</v>
      </c>
      <c r="F1198" s="32">
        <v>46.74</v>
      </c>
      <c r="G1198" s="25">
        <v>1976</v>
      </c>
      <c r="H1198" s="10" t="s">
        <v>1922</v>
      </c>
      <c r="I1198" s="10" t="s">
        <v>39</v>
      </c>
      <c r="J1198" s="10" t="s">
        <v>114</v>
      </c>
      <c r="K1198" s="10" t="s">
        <v>41</v>
      </c>
      <c r="L1198" s="10" t="s">
        <v>191</v>
      </c>
      <c r="M1198" s="10" t="s">
        <v>121</v>
      </c>
      <c r="N1198" s="9" t="s">
        <v>867</v>
      </c>
      <c r="O1198" s="22">
        <v>0.56000000000000005</v>
      </c>
      <c r="P1198" s="10" t="s">
        <v>33</v>
      </c>
      <c r="Q1198" s="10" t="s">
        <v>61</v>
      </c>
      <c r="R1198" s="10" t="s">
        <v>300</v>
      </c>
      <c r="S1198" s="10" t="s">
        <v>1923</v>
      </c>
      <c r="T1198" s="25">
        <v>48823</v>
      </c>
      <c r="U1198" s="11">
        <v>42014</v>
      </c>
      <c r="V1198" s="25">
        <f>YEAR(Table1[[#This Row],[Order Date]])</f>
        <v>2015</v>
      </c>
      <c r="W1198" s="25">
        <f>MONTH(Table1[[#This Row],[Order Date]])</f>
        <v>1</v>
      </c>
      <c r="X1198" s="25">
        <f>DAY(Table1[[#This Row],[Order Date]])</f>
        <v>10</v>
      </c>
      <c r="Y1198" s="11">
        <v>42015</v>
      </c>
      <c r="Z1198" s="25">
        <f>DATEDIF(Table1[[#This Row],[Order Date]],Table1[[#This Row],[Ship Date]],"D")</f>
        <v>1</v>
      </c>
      <c r="AA1198" s="25">
        <v>-850.65239999999994</v>
      </c>
      <c r="AB1198" s="10">
        <v>8</v>
      </c>
      <c r="AC1198" s="12">
        <v>551.51</v>
      </c>
      <c r="AD1198" s="10" t="str">
        <f>IF(Table1[[#This Row],[Profit]]&gt;0,"Profit","loss")</f>
        <v>loss</v>
      </c>
      <c r="AE1198" s="10" t="str">
        <f>_xlfn.CONCAT(Table1[[#This Row],[Customer Name]]," ",Table1[[#This Row],[Product Name]]," ",Table1[[#This Row],[Country]])</f>
        <v>Sherri F Vogel Hon Metal Bookcases, Putty United States</v>
      </c>
      <c r="AF1198" s="10" t="str">
        <f>LEFT(Table1[[#This Row],[Product Name]],4)</f>
        <v xml:space="preserve">Hon </v>
      </c>
    </row>
    <row r="1199" spans="1:32" ht="12.75" customHeight="1" x14ac:dyDescent="0.2">
      <c r="A1199" s="18">
        <v>25732</v>
      </c>
      <c r="B1199" s="25">
        <v>89039</v>
      </c>
      <c r="C1199" s="10" t="s">
        <v>47</v>
      </c>
      <c r="D1199" s="36">
        <v>0.05</v>
      </c>
      <c r="E1199" s="28">
        <v>11.55</v>
      </c>
      <c r="F1199" s="32">
        <v>2.36</v>
      </c>
      <c r="G1199" s="25">
        <v>1976</v>
      </c>
      <c r="H1199" s="10" t="s">
        <v>1922</v>
      </c>
      <c r="I1199" s="10" t="s">
        <v>49</v>
      </c>
      <c r="J1199" s="10" t="s">
        <v>114</v>
      </c>
      <c r="K1199" s="10" t="s">
        <v>29</v>
      </c>
      <c r="L1199" s="10" t="s">
        <v>30</v>
      </c>
      <c r="M1199" s="10" t="s">
        <v>31</v>
      </c>
      <c r="N1199" s="9" t="s">
        <v>312</v>
      </c>
      <c r="O1199" s="22">
        <v>0.55000000000000004</v>
      </c>
      <c r="P1199" s="10" t="s">
        <v>33</v>
      </c>
      <c r="Q1199" s="10" t="s">
        <v>61</v>
      </c>
      <c r="R1199" s="10" t="s">
        <v>300</v>
      </c>
      <c r="S1199" s="10" t="s">
        <v>1923</v>
      </c>
      <c r="T1199" s="25">
        <v>48823</v>
      </c>
      <c r="U1199" s="11">
        <v>42014</v>
      </c>
      <c r="V1199" s="25">
        <f>YEAR(Table1[[#This Row],[Order Date]])</f>
        <v>2015</v>
      </c>
      <c r="W1199" s="25">
        <f>MONTH(Table1[[#This Row],[Order Date]])</f>
        <v>1</v>
      </c>
      <c r="X1199" s="25">
        <f>DAY(Table1[[#This Row],[Order Date]])</f>
        <v>10</v>
      </c>
      <c r="Y1199" s="11">
        <v>42016</v>
      </c>
      <c r="Z1199" s="25">
        <f>DATEDIF(Table1[[#This Row],[Order Date]],Table1[[#This Row],[Ship Date]],"D")</f>
        <v>2</v>
      </c>
      <c r="AA1199" s="25">
        <v>98.525099999999981</v>
      </c>
      <c r="AB1199" s="10">
        <v>12</v>
      </c>
      <c r="AC1199" s="12">
        <v>142.79</v>
      </c>
      <c r="AD1199" s="10" t="str">
        <f>IF(Table1[[#This Row],[Profit]]&gt;0,"Profit","loss")</f>
        <v>Profit</v>
      </c>
      <c r="AE1199" s="10" t="str">
        <f>_xlfn.CONCAT(Table1[[#This Row],[Customer Name]]," ",Table1[[#This Row],[Product Name]]," ",Table1[[#This Row],[Country]])</f>
        <v>Sherri F Vogel Newell 309 United States</v>
      </c>
      <c r="AF1199" s="10" t="str">
        <f>LEFT(Table1[[#This Row],[Product Name]],4)</f>
        <v>Newe</v>
      </c>
    </row>
    <row r="1200" spans="1:32" ht="12.75" customHeight="1" x14ac:dyDescent="0.2">
      <c r="A1200" s="18">
        <v>18795</v>
      </c>
      <c r="B1200" s="25">
        <v>89040</v>
      </c>
      <c r="C1200" s="10" t="s">
        <v>56</v>
      </c>
      <c r="D1200" s="36">
        <v>0.09</v>
      </c>
      <c r="E1200" s="28">
        <v>20.48</v>
      </c>
      <c r="F1200" s="32">
        <v>6.32</v>
      </c>
      <c r="G1200" s="25">
        <v>1974</v>
      </c>
      <c r="H1200" s="10" t="s">
        <v>1919</v>
      </c>
      <c r="I1200" s="10" t="s">
        <v>49</v>
      </c>
      <c r="J1200" s="10" t="s">
        <v>114</v>
      </c>
      <c r="K1200" s="10" t="s">
        <v>29</v>
      </c>
      <c r="L1200" s="10" t="s">
        <v>257</v>
      </c>
      <c r="M1200" s="10" t="s">
        <v>59</v>
      </c>
      <c r="N1200" s="9" t="s">
        <v>1920</v>
      </c>
      <c r="O1200" s="22">
        <v>0.57999999999999996</v>
      </c>
      <c r="P1200" s="10" t="s">
        <v>33</v>
      </c>
      <c r="Q1200" s="10" t="s">
        <v>61</v>
      </c>
      <c r="R1200" s="10" t="s">
        <v>300</v>
      </c>
      <c r="S1200" s="10" t="s">
        <v>1921</v>
      </c>
      <c r="T1200" s="25">
        <v>48127</v>
      </c>
      <c r="U1200" s="11">
        <v>42144</v>
      </c>
      <c r="V1200" s="25">
        <f>YEAR(Table1[[#This Row],[Order Date]])</f>
        <v>2015</v>
      </c>
      <c r="W1200" s="25">
        <f>MONTH(Table1[[#This Row],[Order Date]])</f>
        <v>5</v>
      </c>
      <c r="X1200" s="25">
        <f>DAY(Table1[[#This Row],[Order Date]])</f>
        <v>20</v>
      </c>
      <c r="Y1200" s="11">
        <v>42145</v>
      </c>
      <c r="Z1200" s="25">
        <f>DATEDIF(Table1[[#This Row],[Order Date]],Table1[[#This Row],[Ship Date]],"D")</f>
        <v>1</v>
      </c>
      <c r="AA1200" s="25">
        <v>-16.89</v>
      </c>
      <c r="AB1200" s="10">
        <v>5</v>
      </c>
      <c r="AC1200" s="12">
        <v>99.02</v>
      </c>
      <c r="AD1200" s="10" t="str">
        <f>IF(Table1[[#This Row],[Profit]]&gt;0,"Profit","loss")</f>
        <v>loss</v>
      </c>
      <c r="AE1200" s="10" t="str">
        <f>_xlfn.CONCAT(Table1[[#This Row],[Customer Name]]," ",Table1[[#This Row],[Product Name]]," ",Table1[[#This Row],[Country]])</f>
        <v>Robert Brantley Kensington 6 Outlet Guardian Standard Surge Protector United States</v>
      </c>
      <c r="AF1200" s="10" t="str">
        <f>LEFT(Table1[[#This Row],[Product Name]],4)</f>
        <v>Kens</v>
      </c>
    </row>
    <row r="1201" spans="1:32" ht="12.75" customHeight="1" x14ac:dyDescent="0.2">
      <c r="A1201" s="18">
        <v>18796</v>
      </c>
      <c r="B1201" s="25">
        <v>89040</v>
      </c>
      <c r="C1201" s="10" t="s">
        <v>56</v>
      </c>
      <c r="D1201" s="36">
        <v>0.06</v>
      </c>
      <c r="E1201" s="28">
        <v>15.67</v>
      </c>
      <c r="F1201" s="32">
        <v>1.39</v>
      </c>
      <c r="G1201" s="25">
        <v>1974</v>
      </c>
      <c r="H1201" s="10" t="s">
        <v>1919</v>
      </c>
      <c r="I1201" s="10" t="s">
        <v>49</v>
      </c>
      <c r="J1201" s="10" t="s">
        <v>114</v>
      </c>
      <c r="K1201" s="10" t="s">
        <v>29</v>
      </c>
      <c r="L1201" s="10" t="s">
        <v>69</v>
      </c>
      <c r="M1201" s="10" t="s">
        <v>59</v>
      </c>
      <c r="N1201" s="9" t="s">
        <v>1700</v>
      </c>
      <c r="O1201" s="22">
        <v>0.38</v>
      </c>
      <c r="P1201" s="10" t="s">
        <v>33</v>
      </c>
      <c r="Q1201" s="10" t="s">
        <v>61</v>
      </c>
      <c r="R1201" s="10" t="s">
        <v>300</v>
      </c>
      <c r="S1201" s="10" t="s">
        <v>1921</v>
      </c>
      <c r="T1201" s="25">
        <v>48127</v>
      </c>
      <c r="U1201" s="11">
        <v>42144</v>
      </c>
      <c r="V1201" s="25">
        <f>YEAR(Table1[[#This Row],[Order Date]])</f>
        <v>2015</v>
      </c>
      <c r="W1201" s="25">
        <f>MONTH(Table1[[#This Row],[Order Date]])</f>
        <v>5</v>
      </c>
      <c r="X1201" s="25">
        <f>DAY(Table1[[#This Row],[Order Date]])</f>
        <v>20</v>
      </c>
      <c r="Y1201" s="11">
        <v>42145</v>
      </c>
      <c r="Z1201" s="25">
        <f>DATEDIF(Table1[[#This Row],[Order Date]],Table1[[#This Row],[Ship Date]],"D")</f>
        <v>1</v>
      </c>
      <c r="AA1201" s="25">
        <v>25.51</v>
      </c>
      <c r="AB1201" s="10">
        <v>3</v>
      </c>
      <c r="AC1201" s="12">
        <v>46.4</v>
      </c>
      <c r="AD1201" s="10" t="str">
        <f>IF(Table1[[#This Row],[Profit]]&gt;0,"Profit","loss")</f>
        <v>Profit</v>
      </c>
      <c r="AE1201" s="10" t="str">
        <f>_xlfn.CONCAT(Table1[[#This Row],[Customer Name]]," ",Table1[[#This Row],[Product Name]]," ",Table1[[#This Row],[Country]])</f>
        <v>Robert Brantley #10 White Business Envelopes,4 1/8 x 9 1/2 United States</v>
      </c>
      <c r="AF1201" s="10" t="str">
        <f>LEFT(Table1[[#This Row],[Product Name]],4)</f>
        <v xml:space="preserve">#10 </v>
      </c>
    </row>
    <row r="1202" spans="1:32" ht="12.75" customHeight="1" x14ac:dyDescent="0.2">
      <c r="A1202" s="18">
        <v>24887</v>
      </c>
      <c r="B1202" s="25">
        <v>89041</v>
      </c>
      <c r="C1202" s="10" t="s">
        <v>47</v>
      </c>
      <c r="D1202" s="36">
        <v>0.06</v>
      </c>
      <c r="E1202" s="28">
        <v>40.99</v>
      </c>
      <c r="F1202" s="32">
        <v>17.48</v>
      </c>
      <c r="G1202" s="25">
        <v>1976</v>
      </c>
      <c r="H1202" s="10" t="s">
        <v>1922</v>
      </c>
      <c r="I1202" s="10" t="s">
        <v>49</v>
      </c>
      <c r="J1202" s="10" t="s">
        <v>114</v>
      </c>
      <c r="K1202" s="10" t="s">
        <v>29</v>
      </c>
      <c r="L1202" s="10" t="s">
        <v>93</v>
      </c>
      <c r="M1202" s="10" t="s">
        <v>59</v>
      </c>
      <c r="N1202" s="9" t="s">
        <v>1106</v>
      </c>
      <c r="O1202" s="22">
        <v>0.36</v>
      </c>
      <c r="P1202" s="10" t="s">
        <v>33</v>
      </c>
      <c r="Q1202" s="10" t="s">
        <v>61</v>
      </c>
      <c r="R1202" s="10" t="s">
        <v>300</v>
      </c>
      <c r="S1202" s="10" t="s">
        <v>1923</v>
      </c>
      <c r="T1202" s="25">
        <v>48823</v>
      </c>
      <c r="U1202" s="11">
        <v>42086</v>
      </c>
      <c r="V1202" s="25">
        <f>YEAR(Table1[[#This Row],[Order Date]])</f>
        <v>2015</v>
      </c>
      <c r="W1202" s="25">
        <f>MONTH(Table1[[#This Row],[Order Date]])</f>
        <v>3</v>
      </c>
      <c r="X1202" s="25">
        <f>DAY(Table1[[#This Row],[Order Date]])</f>
        <v>23</v>
      </c>
      <c r="Y1202" s="11">
        <v>42088</v>
      </c>
      <c r="Z1202" s="25">
        <f>DATEDIF(Table1[[#This Row],[Order Date]],Table1[[#This Row],[Ship Date]],"D")</f>
        <v>2</v>
      </c>
      <c r="AA1202" s="25">
        <v>214.23</v>
      </c>
      <c r="AB1202" s="10">
        <v>14</v>
      </c>
      <c r="AC1202" s="12">
        <v>585.08000000000004</v>
      </c>
      <c r="AD1202" s="10" t="str">
        <f>IF(Table1[[#This Row],[Profit]]&gt;0,"Profit","loss")</f>
        <v>Profit</v>
      </c>
      <c r="AE1202" s="10" t="str">
        <f>_xlfn.CONCAT(Table1[[#This Row],[Customer Name]]," ",Table1[[#This Row],[Product Name]]," ",Table1[[#This Row],[Country]])</f>
        <v>Sherri F Vogel Xerox 1893 United States</v>
      </c>
      <c r="AF1202" s="10" t="str">
        <f>LEFT(Table1[[#This Row],[Product Name]],4)</f>
        <v>Xero</v>
      </c>
    </row>
    <row r="1203" spans="1:32" ht="12.75" customHeight="1" x14ac:dyDescent="0.2">
      <c r="A1203" s="18">
        <v>19599</v>
      </c>
      <c r="B1203" s="25">
        <v>89047</v>
      </c>
      <c r="C1203" s="10" t="s">
        <v>56</v>
      </c>
      <c r="D1203" s="36">
        <v>0.01</v>
      </c>
      <c r="E1203" s="28">
        <v>35.99</v>
      </c>
      <c r="F1203" s="32">
        <v>0.99</v>
      </c>
      <c r="G1203" s="25">
        <v>2976</v>
      </c>
      <c r="H1203" s="10" t="s">
        <v>2704</v>
      </c>
      <c r="I1203" s="10" t="s">
        <v>49</v>
      </c>
      <c r="J1203" s="10" t="s">
        <v>58</v>
      </c>
      <c r="K1203" s="10" t="s">
        <v>77</v>
      </c>
      <c r="L1203" s="10" t="s">
        <v>78</v>
      </c>
      <c r="M1203" s="10" t="s">
        <v>51</v>
      </c>
      <c r="N1203" s="9" t="s">
        <v>2385</v>
      </c>
      <c r="O1203" s="22">
        <v>0.35</v>
      </c>
      <c r="P1203" s="10" t="s">
        <v>33</v>
      </c>
      <c r="Q1203" s="10" t="s">
        <v>61</v>
      </c>
      <c r="R1203" s="10" t="s">
        <v>1858</v>
      </c>
      <c r="S1203" s="10" t="s">
        <v>2705</v>
      </c>
      <c r="T1203" s="25">
        <v>53154</v>
      </c>
      <c r="U1203" s="11">
        <v>42146</v>
      </c>
      <c r="V1203" s="25">
        <f>YEAR(Table1[[#This Row],[Order Date]])</f>
        <v>2015</v>
      </c>
      <c r="W1203" s="25">
        <f>MONTH(Table1[[#This Row],[Order Date]])</f>
        <v>5</v>
      </c>
      <c r="X1203" s="25">
        <f>DAY(Table1[[#This Row],[Order Date]])</f>
        <v>22</v>
      </c>
      <c r="Y1203" s="11">
        <v>42147</v>
      </c>
      <c r="Z1203" s="25">
        <f>DATEDIF(Table1[[#This Row],[Order Date]],Table1[[#This Row],[Ship Date]],"D")</f>
        <v>1</v>
      </c>
      <c r="AA1203" s="25">
        <v>882.48239999999998</v>
      </c>
      <c r="AB1203" s="10">
        <v>41</v>
      </c>
      <c r="AC1203" s="12">
        <v>1278.96</v>
      </c>
      <c r="AD1203" s="10" t="str">
        <f>IF(Table1[[#This Row],[Profit]]&gt;0,"Profit","loss")</f>
        <v>Profit</v>
      </c>
      <c r="AE1203" s="10" t="str">
        <f>_xlfn.CONCAT(Table1[[#This Row],[Customer Name]]," ",Table1[[#This Row],[Product Name]]," ",Table1[[#This Row],[Country]])</f>
        <v>Fred Barber Accessory31 United States</v>
      </c>
      <c r="AF1203" s="10" t="str">
        <f>LEFT(Table1[[#This Row],[Product Name]],4)</f>
        <v>Acce</v>
      </c>
    </row>
    <row r="1204" spans="1:32" ht="12.75" customHeight="1" x14ac:dyDescent="0.2">
      <c r="A1204" s="18">
        <v>18802</v>
      </c>
      <c r="B1204" s="25">
        <v>89053</v>
      </c>
      <c r="C1204" s="10" t="s">
        <v>37</v>
      </c>
      <c r="D1204" s="36">
        <v>0.05</v>
      </c>
      <c r="E1204" s="28">
        <v>150.97999999999999</v>
      </c>
      <c r="F1204" s="32">
        <v>43.71</v>
      </c>
      <c r="G1204" s="25">
        <v>2422</v>
      </c>
      <c r="H1204" s="10" t="s">
        <v>2271</v>
      </c>
      <c r="I1204" s="10" t="s">
        <v>39</v>
      </c>
      <c r="J1204" s="10" t="s">
        <v>40</v>
      </c>
      <c r="K1204" s="10" t="s">
        <v>41</v>
      </c>
      <c r="L1204" s="10" t="s">
        <v>42</v>
      </c>
      <c r="M1204" s="10" t="s">
        <v>43</v>
      </c>
      <c r="N1204" s="9" t="s">
        <v>2272</v>
      </c>
      <c r="O1204" s="22">
        <v>0.55000000000000004</v>
      </c>
      <c r="P1204" s="10" t="s">
        <v>33</v>
      </c>
      <c r="Q1204" s="10" t="s">
        <v>61</v>
      </c>
      <c r="R1204" s="10" t="s">
        <v>130</v>
      </c>
      <c r="S1204" s="10" t="s">
        <v>2273</v>
      </c>
      <c r="T1204" s="25">
        <v>77340</v>
      </c>
      <c r="U1204" s="11">
        <v>42148</v>
      </c>
      <c r="V1204" s="25">
        <f>YEAR(Table1[[#This Row],[Order Date]])</f>
        <v>2015</v>
      </c>
      <c r="W1204" s="25">
        <f>MONTH(Table1[[#This Row],[Order Date]])</f>
        <v>5</v>
      </c>
      <c r="X1204" s="25">
        <f>DAY(Table1[[#This Row],[Order Date]])</f>
        <v>24</v>
      </c>
      <c r="Y1204" s="11">
        <v>42149</v>
      </c>
      <c r="Z1204" s="25">
        <f>DATEDIF(Table1[[#This Row],[Order Date]],Table1[[#This Row],[Ship Date]],"D")</f>
        <v>1</v>
      </c>
      <c r="AA1204" s="25">
        <v>650.29999999999995</v>
      </c>
      <c r="AB1204" s="10">
        <v>12</v>
      </c>
      <c r="AC1204" s="12">
        <v>1857.08</v>
      </c>
      <c r="AD1204" s="10" t="str">
        <f>IF(Table1[[#This Row],[Profit]]&gt;0,"Profit","loss")</f>
        <v>Profit</v>
      </c>
      <c r="AE1204" s="10" t="str">
        <f>_xlfn.CONCAT(Table1[[#This Row],[Customer Name]]," ",Table1[[#This Row],[Product Name]]," ",Table1[[#This Row],[Country]])</f>
        <v>Arlene Wiggins Dalton Global Airflow Leather Mesh Back Chair, Black United States</v>
      </c>
      <c r="AF1204" s="10" t="str">
        <f>LEFT(Table1[[#This Row],[Product Name]],4)</f>
        <v>Glob</v>
      </c>
    </row>
    <row r="1205" spans="1:32" ht="12.75" customHeight="1" x14ac:dyDescent="0.2">
      <c r="A1205" s="18">
        <v>25126</v>
      </c>
      <c r="B1205" s="25">
        <v>89054</v>
      </c>
      <c r="C1205" s="10" t="s">
        <v>106</v>
      </c>
      <c r="D1205" s="36">
        <v>0.04</v>
      </c>
      <c r="E1205" s="28">
        <v>100.98</v>
      </c>
      <c r="F1205" s="32">
        <v>7.18</v>
      </c>
      <c r="G1205" s="25">
        <v>2423</v>
      </c>
      <c r="H1205" s="10" t="s">
        <v>2274</v>
      </c>
      <c r="I1205" s="10" t="s">
        <v>49</v>
      </c>
      <c r="J1205" s="10" t="s">
        <v>40</v>
      </c>
      <c r="K1205" s="10" t="s">
        <v>77</v>
      </c>
      <c r="L1205" s="10" t="s">
        <v>180</v>
      </c>
      <c r="M1205" s="10" t="s">
        <v>59</v>
      </c>
      <c r="N1205" s="9" t="s">
        <v>2275</v>
      </c>
      <c r="O1205" s="22">
        <v>0.4</v>
      </c>
      <c r="P1205" s="10" t="s">
        <v>33</v>
      </c>
      <c r="Q1205" s="10" t="s">
        <v>61</v>
      </c>
      <c r="R1205" s="10" t="s">
        <v>130</v>
      </c>
      <c r="S1205" s="10" t="s">
        <v>2276</v>
      </c>
      <c r="T1205" s="25">
        <v>76053</v>
      </c>
      <c r="U1205" s="11">
        <v>42025</v>
      </c>
      <c r="V1205" s="25">
        <f>YEAR(Table1[[#This Row],[Order Date]])</f>
        <v>2015</v>
      </c>
      <c r="W1205" s="25">
        <f>MONTH(Table1[[#This Row],[Order Date]])</f>
        <v>1</v>
      </c>
      <c r="X1205" s="25">
        <f>DAY(Table1[[#This Row],[Order Date]])</f>
        <v>21</v>
      </c>
      <c r="Y1205" s="11">
        <v>42030</v>
      </c>
      <c r="Z1205" s="25">
        <f>DATEDIF(Table1[[#This Row],[Order Date]],Table1[[#This Row],[Ship Date]],"D")</f>
        <v>5</v>
      </c>
      <c r="AA1205" s="25">
        <v>269.94</v>
      </c>
      <c r="AB1205" s="10">
        <v>4</v>
      </c>
      <c r="AC1205" s="12">
        <v>414.91</v>
      </c>
      <c r="AD1205" s="10" t="str">
        <f>IF(Table1[[#This Row],[Profit]]&gt;0,"Profit","loss")</f>
        <v>Profit</v>
      </c>
      <c r="AE1205" s="10" t="str">
        <f>_xlfn.CONCAT(Table1[[#This Row],[Customer Name]]," ",Table1[[#This Row],[Product Name]]," ",Table1[[#This Row],[Country]])</f>
        <v>Nicholas Wallace Logitech Cordless Elite Duo United States</v>
      </c>
      <c r="AF1205" s="10" t="str">
        <f>LEFT(Table1[[#This Row],[Product Name]],4)</f>
        <v>Logi</v>
      </c>
    </row>
    <row r="1206" spans="1:32" ht="12.75" customHeight="1" x14ac:dyDescent="0.2">
      <c r="A1206" s="18">
        <v>19817</v>
      </c>
      <c r="B1206" s="25">
        <v>89055</v>
      </c>
      <c r="C1206" s="10" t="s">
        <v>56</v>
      </c>
      <c r="D1206" s="36">
        <v>0.09</v>
      </c>
      <c r="E1206" s="28">
        <v>3.89</v>
      </c>
      <c r="F1206" s="32">
        <v>7.01</v>
      </c>
      <c r="G1206" s="25">
        <v>2422</v>
      </c>
      <c r="H1206" s="10" t="s">
        <v>2271</v>
      </c>
      <c r="I1206" s="10" t="s">
        <v>27</v>
      </c>
      <c r="J1206" s="10" t="s">
        <v>40</v>
      </c>
      <c r="K1206" s="10" t="s">
        <v>29</v>
      </c>
      <c r="L1206" s="10" t="s">
        <v>109</v>
      </c>
      <c r="M1206" s="10" t="s">
        <v>59</v>
      </c>
      <c r="N1206" s="9" t="s">
        <v>1340</v>
      </c>
      <c r="O1206" s="22">
        <v>0.37</v>
      </c>
      <c r="P1206" s="10" t="s">
        <v>33</v>
      </c>
      <c r="Q1206" s="10" t="s">
        <v>61</v>
      </c>
      <c r="R1206" s="10" t="s">
        <v>130</v>
      </c>
      <c r="S1206" s="10" t="s">
        <v>2273</v>
      </c>
      <c r="T1206" s="25">
        <v>77340</v>
      </c>
      <c r="U1206" s="11">
        <v>42026</v>
      </c>
      <c r="V1206" s="25">
        <f>YEAR(Table1[[#This Row],[Order Date]])</f>
        <v>2015</v>
      </c>
      <c r="W1206" s="25">
        <f>MONTH(Table1[[#This Row],[Order Date]])</f>
        <v>1</v>
      </c>
      <c r="X1206" s="25">
        <f>DAY(Table1[[#This Row],[Order Date]])</f>
        <v>22</v>
      </c>
      <c r="Y1206" s="11">
        <v>42028</v>
      </c>
      <c r="Z1206" s="25">
        <f>DATEDIF(Table1[[#This Row],[Order Date]],Table1[[#This Row],[Ship Date]],"D")</f>
        <v>2</v>
      </c>
      <c r="AA1206" s="25">
        <v>-154.30700000000002</v>
      </c>
      <c r="AB1206" s="10">
        <v>10</v>
      </c>
      <c r="AC1206" s="12">
        <v>42.56</v>
      </c>
      <c r="AD1206" s="10" t="str">
        <f>IF(Table1[[#This Row],[Profit]]&gt;0,"Profit","loss")</f>
        <v>loss</v>
      </c>
      <c r="AE1206" s="10" t="str">
        <f>_xlfn.CONCAT(Table1[[#This Row],[Customer Name]]," ",Table1[[#This Row],[Product Name]]," ",Table1[[#This Row],[Country]])</f>
        <v>Arlene Wiggins Dalton Avery Binder Labels United States</v>
      </c>
      <c r="AF1206" s="10" t="str">
        <f>LEFT(Table1[[#This Row],[Product Name]],4)</f>
        <v>Aver</v>
      </c>
    </row>
    <row r="1207" spans="1:32" ht="12.75" customHeight="1" x14ac:dyDescent="0.2">
      <c r="A1207" s="18">
        <v>19262</v>
      </c>
      <c r="B1207" s="25">
        <v>89059</v>
      </c>
      <c r="C1207" s="10" t="s">
        <v>25</v>
      </c>
      <c r="D1207" s="36">
        <v>0.04</v>
      </c>
      <c r="E1207" s="28">
        <v>4.37</v>
      </c>
      <c r="F1207" s="32">
        <v>5.15</v>
      </c>
      <c r="G1207" s="25">
        <v>875</v>
      </c>
      <c r="H1207" s="10" t="s">
        <v>993</v>
      </c>
      <c r="I1207" s="10" t="s">
        <v>49</v>
      </c>
      <c r="J1207" s="10" t="s">
        <v>58</v>
      </c>
      <c r="K1207" s="10" t="s">
        <v>29</v>
      </c>
      <c r="L1207" s="10" t="s">
        <v>257</v>
      </c>
      <c r="M1207" s="10" t="s">
        <v>59</v>
      </c>
      <c r="N1207" s="9" t="s">
        <v>994</v>
      </c>
      <c r="O1207" s="22">
        <v>0.59</v>
      </c>
      <c r="P1207" s="10" t="s">
        <v>33</v>
      </c>
      <c r="Q1207" s="10" t="s">
        <v>34</v>
      </c>
      <c r="R1207" s="10" t="s">
        <v>212</v>
      </c>
      <c r="S1207" s="10" t="s">
        <v>995</v>
      </c>
      <c r="T1207" s="25">
        <v>84106</v>
      </c>
      <c r="U1207" s="11">
        <v>42056</v>
      </c>
      <c r="V1207" s="25">
        <f>YEAR(Table1[[#This Row],[Order Date]])</f>
        <v>2015</v>
      </c>
      <c r="W1207" s="25">
        <f>MONTH(Table1[[#This Row],[Order Date]])</f>
        <v>2</v>
      </c>
      <c r="X1207" s="25">
        <f>DAY(Table1[[#This Row],[Order Date]])</f>
        <v>21</v>
      </c>
      <c r="Y1207" s="11">
        <v>42057</v>
      </c>
      <c r="Z1207" s="25">
        <f>DATEDIF(Table1[[#This Row],[Order Date]],Table1[[#This Row],[Ship Date]],"D")</f>
        <v>1</v>
      </c>
      <c r="AA1207" s="25">
        <v>-74.479599999999991</v>
      </c>
      <c r="AB1207" s="10">
        <v>18</v>
      </c>
      <c r="AC1207" s="12">
        <v>78.59</v>
      </c>
      <c r="AD1207" s="10" t="str">
        <f>IF(Table1[[#This Row],[Profit]]&gt;0,"Profit","loss")</f>
        <v>loss</v>
      </c>
      <c r="AE1207" s="10" t="str">
        <f>_xlfn.CONCAT(Table1[[#This Row],[Customer Name]]," ",Table1[[#This Row],[Product Name]]," ",Table1[[#This Row],[Country]])</f>
        <v>Erika Fink Eureka Sanitaire ® Multi-Pro Heavy-Duty Upright, Disposable Bags United States</v>
      </c>
      <c r="AF1207" s="10" t="str">
        <f>LEFT(Table1[[#This Row],[Product Name]],4)</f>
        <v>Eure</v>
      </c>
    </row>
    <row r="1208" spans="1:32" ht="12.75" customHeight="1" x14ac:dyDescent="0.2">
      <c r="A1208" s="18">
        <v>19263</v>
      </c>
      <c r="B1208" s="25">
        <v>89059</v>
      </c>
      <c r="C1208" s="10" t="s">
        <v>25</v>
      </c>
      <c r="D1208" s="36">
        <v>0.09</v>
      </c>
      <c r="E1208" s="28">
        <v>155.99</v>
      </c>
      <c r="F1208" s="32">
        <v>8.99</v>
      </c>
      <c r="G1208" s="25">
        <v>875</v>
      </c>
      <c r="H1208" s="10" t="s">
        <v>993</v>
      </c>
      <c r="I1208" s="10" t="s">
        <v>49</v>
      </c>
      <c r="J1208" s="10" t="s">
        <v>58</v>
      </c>
      <c r="K1208" s="10" t="s">
        <v>77</v>
      </c>
      <c r="L1208" s="10" t="s">
        <v>78</v>
      </c>
      <c r="M1208" s="10" t="s">
        <v>59</v>
      </c>
      <c r="N1208" s="9" t="s">
        <v>996</v>
      </c>
      <c r="O1208" s="22">
        <v>0.57999999999999996</v>
      </c>
      <c r="P1208" s="10" t="s">
        <v>33</v>
      </c>
      <c r="Q1208" s="10" t="s">
        <v>34</v>
      </c>
      <c r="R1208" s="10" t="s">
        <v>212</v>
      </c>
      <c r="S1208" s="10" t="s">
        <v>995</v>
      </c>
      <c r="T1208" s="25">
        <v>84106</v>
      </c>
      <c r="U1208" s="11">
        <v>42056</v>
      </c>
      <c r="V1208" s="25">
        <f>YEAR(Table1[[#This Row],[Order Date]])</f>
        <v>2015</v>
      </c>
      <c r="W1208" s="25">
        <f>MONTH(Table1[[#This Row],[Order Date]])</f>
        <v>2</v>
      </c>
      <c r="X1208" s="25">
        <f>DAY(Table1[[#This Row],[Order Date]])</f>
        <v>21</v>
      </c>
      <c r="Y1208" s="11">
        <v>42058</v>
      </c>
      <c r="Z1208" s="25">
        <f>DATEDIF(Table1[[#This Row],[Order Date]],Table1[[#This Row],[Ship Date]],"D")</f>
        <v>2</v>
      </c>
      <c r="AA1208" s="25">
        <v>-232.22056000000003</v>
      </c>
      <c r="AB1208" s="10">
        <v>4</v>
      </c>
      <c r="AC1208" s="12">
        <v>497.11</v>
      </c>
      <c r="AD1208" s="10" t="str">
        <f>IF(Table1[[#This Row],[Profit]]&gt;0,"Profit","loss")</f>
        <v>loss</v>
      </c>
      <c r="AE1208" s="10" t="str">
        <f>_xlfn.CONCAT(Table1[[#This Row],[Customer Name]]," ",Table1[[#This Row],[Product Name]]," ",Table1[[#This Row],[Country]])</f>
        <v>Erika Fink CF 688 United States</v>
      </c>
      <c r="AF1208" s="10" t="str">
        <f>LEFT(Table1[[#This Row],[Product Name]],4)</f>
        <v>CF 6</v>
      </c>
    </row>
    <row r="1209" spans="1:32" ht="12.75" customHeight="1" x14ac:dyDescent="0.2">
      <c r="A1209" s="18">
        <v>22064</v>
      </c>
      <c r="B1209" s="25">
        <v>89071</v>
      </c>
      <c r="C1209" s="10" t="s">
        <v>47</v>
      </c>
      <c r="D1209" s="36">
        <v>0.01</v>
      </c>
      <c r="E1209" s="28">
        <v>5.58</v>
      </c>
      <c r="F1209" s="32">
        <v>5.3</v>
      </c>
      <c r="G1209" s="25">
        <v>3017</v>
      </c>
      <c r="H1209" s="10" t="s">
        <v>2738</v>
      </c>
      <c r="I1209" s="10" t="s">
        <v>49</v>
      </c>
      <c r="J1209" s="10" t="s">
        <v>28</v>
      </c>
      <c r="K1209" s="10" t="s">
        <v>29</v>
      </c>
      <c r="L1209" s="10" t="s">
        <v>69</v>
      </c>
      <c r="M1209" s="10" t="s">
        <v>59</v>
      </c>
      <c r="N1209" s="9" t="s">
        <v>377</v>
      </c>
      <c r="O1209" s="22">
        <v>0.35</v>
      </c>
      <c r="P1209" s="10" t="s">
        <v>33</v>
      </c>
      <c r="Q1209" s="10" t="s">
        <v>34</v>
      </c>
      <c r="R1209" s="10" t="s">
        <v>45</v>
      </c>
      <c r="S1209" s="10" t="s">
        <v>2739</v>
      </c>
      <c r="T1209" s="25">
        <v>92024</v>
      </c>
      <c r="U1209" s="11">
        <v>42013</v>
      </c>
      <c r="V1209" s="25">
        <f>YEAR(Table1[[#This Row],[Order Date]])</f>
        <v>2015</v>
      </c>
      <c r="W1209" s="25">
        <f>MONTH(Table1[[#This Row],[Order Date]])</f>
        <v>1</v>
      </c>
      <c r="X1209" s="25">
        <f>DAY(Table1[[#This Row],[Order Date]])</f>
        <v>9</v>
      </c>
      <c r="Y1209" s="11">
        <v>42014</v>
      </c>
      <c r="Z1209" s="25">
        <f>DATEDIF(Table1[[#This Row],[Order Date]],Table1[[#This Row],[Ship Date]],"D")</f>
        <v>1</v>
      </c>
      <c r="AA1209" s="25">
        <v>-7.25</v>
      </c>
      <c r="AB1209" s="10">
        <v>1</v>
      </c>
      <c r="AC1209" s="12">
        <v>11.16</v>
      </c>
      <c r="AD1209" s="10" t="str">
        <f>IF(Table1[[#This Row],[Profit]]&gt;0,"Profit","loss")</f>
        <v>loss</v>
      </c>
      <c r="AE1209" s="10" t="str">
        <f>_xlfn.CONCAT(Table1[[#This Row],[Customer Name]]," ",Table1[[#This Row],[Product Name]]," ",Table1[[#This Row],[Country]])</f>
        <v>Melvin Benton Staples Brown Kraft Recycled Clasp Envelopes United States</v>
      </c>
      <c r="AF1209" s="10" t="str">
        <f>LEFT(Table1[[#This Row],[Product Name]],4)</f>
        <v>Stap</v>
      </c>
    </row>
    <row r="1210" spans="1:32" ht="12.75" customHeight="1" x14ac:dyDescent="0.2">
      <c r="A1210" s="18">
        <v>22065</v>
      </c>
      <c r="B1210" s="25">
        <v>89071</v>
      </c>
      <c r="C1210" s="10" t="s">
        <v>47</v>
      </c>
      <c r="D1210" s="36">
        <v>0.03</v>
      </c>
      <c r="E1210" s="28">
        <v>3.98</v>
      </c>
      <c r="F1210" s="32">
        <v>0.7</v>
      </c>
      <c r="G1210" s="25">
        <v>3017</v>
      </c>
      <c r="H1210" s="10" t="s">
        <v>2738</v>
      </c>
      <c r="I1210" s="10" t="s">
        <v>49</v>
      </c>
      <c r="J1210" s="10" t="s">
        <v>28</v>
      </c>
      <c r="K1210" s="10" t="s">
        <v>29</v>
      </c>
      <c r="L1210" s="10" t="s">
        <v>30</v>
      </c>
      <c r="M1210" s="10" t="s">
        <v>31</v>
      </c>
      <c r="N1210" s="9" t="s">
        <v>2740</v>
      </c>
      <c r="O1210" s="22">
        <v>0.52</v>
      </c>
      <c r="P1210" s="10" t="s">
        <v>33</v>
      </c>
      <c r="Q1210" s="10" t="s">
        <v>34</v>
      </c>
      <c r="R1210" s="10" t="s">
        <v>45</v>
      </c>
      <c r="S1210" s="10" t="s">
        <v>2739</v>
      </c>
      <c r="T1210" s="25">
        <v>92024</v>
      </c>
      <c r="U1210" s="11">
        <v>42013</v>
      </c>
      <c r="V1210" s="25">
        <f>YEAR(Table1[[#This Row],[Order Date]])</f>
        <v>2015</v>
      </c>
      <c r="W1210" s="25">
        <f>MONTH(Table1[[#This Row],[Order Date]])</f>
        <v>1</v>
      </c>
      <c r="X1210" s="25">
        <f>DAY(Table1[[#This Row],[Order Date]])</f>
        <v>9</v>
      </c>
      <c r="Y1210" s="11">
        <v>42014</v>
      </c>
      <c r="Z1210" s="25">
        <f>DATEDIF(Table1[[#This Row],[Order Date]],Table1[[#This Row],[Ship Date]],"D")</f>
        <v>1</v>
      </c>
      <c r="AA1210" s="25">
        <v>31.201799999999995</v>
      </c>
      <c r="AB1210" s="10">
        <v>11</v>
      </c>
      <c r="AC1210" s="12">
        <v>45.22</v>
      </c>
      <c r="AD1210" s="10" t="str">
        <f>IF(Table1[[#This Row],[Profit]]&gt;0,"Profit","loss")</f>
        <v>Profit</v>
      </c>
      <c r="AE1210" s="10" t="str">
        <f>_xlfn.CONCAT(Table1[[#This Row],[Customer Name]]," ",Table1[[#This Row],[Product Name]]," ",Table1[[#This Row],[Country]])</f>
        <v>Melvin Benton 4009® Highlighters by Sanford United States</v>
      </c>
      <c r="AF1210" s="10" t="str">
        <f>LEFT(Table1[[#This Row],[Product Name]],4)</f>
        <v>4009</v>
      </c>
    </row>
    <row r="1211" spans="1:32" ht="12.75" customHeight="1" x14ac:dyDescent="0.2">
      <c r="A1211" s="18">
        <v>22672</v>
      </c>
      <c r="B1211" s="25">
        <v>89076</v>
      </c>
      <c r="C1211" s="10" t="s">
        <v>37</v>
      </c>
      <c r="D1211" s="36">
        <v>0.04</v>
      </c>
      <c r="E1211" s="28">
        <v>177.98</v>
      </c>
      <c r="F1211" s="32">
        <v>0.99</v>
      </c>
      <c r="G1211" s="25">
        <v>1442</v>
      </c>
      <c r="H1211" s="10" t="s">
        <v>1495</v>
      </c>
      <c r="I1211" s="10" t="s">
        <v>49</v>
      </c>
      <c r="J1211" s="10" t="s">
        <v>28</v>
      </c>
      <c r="K1211" s="10" t="s">
        <v>29</v>
      </c>
      <c r="L1211" s="10" t="s">
        <v>257</v>
      </c>
      <c r="M1211" s="10" t="s">
        <v>59</v>
      </c>
      <c r="N1211" s="9" t="s">
        <v>1496</v>
      </c>
      <c r="O1211" s="22">
        <v>0.56000000000000005</v>
      </c>
      <c r="P1211" s="10" t="s">
        <v>33</v>
      </c>
      <c r="Q1211" s="10" t="s">
        <v>61</v>
      </c>
      <c r="R1211" s="10" t="s">
        <v>506</v>
      </c>
      <c r="S1211" s="10" t="s">
        <v>1193</v>
      </c>
      <c r="T1211" s="25">
        <v>65807</v>
      </c>
      <c r="U1211" s="11">
        <v>42180</v>
      </c>
      <c r="V1211" s="25">
        <f>YEAR(Table1[[#This Row],[Order Date]])</f>
        <v>2015</v>
      </c>
      <c r="W1211" s="25">
        <f>MONTH(Table1[[#This Row],[Order Date]])</f>
        <v>6</v>
      </c>
      <c r="X1211" s="25">
        <f>DAY(Table1[[#This Row],[Order Date]])</f>
        <v>25</v>
      </c>
      <c r="Y1211" s="11">
        <v>42182</v>
      </c>
      <c r="Z1211" s="25">
        <f>DATEDIF(Table1[[#This Row],[Order Date]],Table1[[#This Row],[Ship Date]],"D")</f>
        <v>2</v>
      </c>
      <c r="AA1211" s="25">
        <v>1909.8854999999996</v>
      </c>
      <c r="AB1211" s="10">
        <v>15</v>
      </c>
      <c r="AC1211" s="12">
        <v>2767.95</v>
      </c>
      <c r="AD1211" s="10" t="str">
        <f>IF(Table1[[#This Row],[Profit]]&gt;0,"Profit","loss")</f>
        <v>Profit</v>
      </c>
      <c r="AE1211" s="10" t="str">
        <f>_xlfn.CONCAT(Table1[[#This Row],[Customer Name]]," ",Table1[[#This Row],[Product Name]]," ",Table1[[#This Row],[Country]])</f>
        <v>Rodney Field Kensington 7 Outlet MasterPiece Power Center United States</v>
      </c>
      <c r="AF1211" s="10" t="str">
        <f>LEFT(Table1[[#This Row],[Product Name]],4)</f>
        <v>Kens</v>
      </c>
    </row>
    <row r="1212" spans="1:32" ht="12.75" customHeight="1" x14ac:dyDescent="0.2">
      <c r="A1212" s="18">
        <v>21945</v>
      </c>
      <c r="B1212" s="25">
        <v>89077</v>
      </c>
      <c r="C1212" s="10" t="s">
        <v>106</v>
      </c>
      <c r="D1212" s="36">
        <v>0.02</v>
      </c>
      <c r="E1212" s="28">
        <v>15.99</v>
      </c>
      <c r="F1212" s="32">
        <v>13.18</v>
      </c>
      <c r="G1212" s="25">
        <v>1442</v>
      </c>
      <c r="H1212" s="10" t="s">
        <v>1495</v>
      </c>
      <c r="I1212" s="10" t="s">
        <v>27</v>
      </c>
      <c r="J1212" s="10" t="s">
        <v>28</v>
      </c>
      <c r="K1212" s="10" t="s">
        <v>29</v>
      </c>
      <c r="L1212" s="10" t="s">
        <v>109</v>
      </c>
      <c r="M1212" s="10" t="s">
        <v>59</v>
      </c>
      <c r="N1212" s="9" t="s">
        <v>638</v>
      </c>
      <c r="O1212" s="22">
        <v>0.37</v>
      </c>
      <c r="P1212" s="10" t="s">
        <v>33</v>
      </c>
      <c r="Q1212" s="10" t="s">
        <v>61</v>
      </c>
      <c r="R1212" s="10" t="s">
        <v>506</v>
      </c>
      <c r="S1212" s="10" t="s">
        <v>1193</v>
      </c>
      <c r="T1212" s="25">
        <v>65807</v>
      </c>
      <c r="U1212" s="11">
        <v>42034</v>
      </c>
      <c r="V1212" s="25">
        <f>YEAR(Table1[[#This Row],[Order Date]])</f>
        <v>2015</v>
      </c>
      <c r="W1212" s="25">
        <f>MONTH(Table1[[#This Row],[Order Date]])</f>
        <v>1</v>
      </c>
      <c r="X1212" s="25">
        <f>DAY(Table1[[#This Row],[Order Date]])</f>
        <v>30</v>
      </c>
      <c r="Y1212" s="11">
        <v>42038</v>
      </c>
      <c r="Z1212" s="25">
        <f>DATEDIF(Table1[[#This Row],[Order Date]],Table1[[#This Row],[Ship Date]],"D")</f>
        <v>4</v>
      </c>
      <c r="AA1212" s="25">
        <v>-76.992500000000007</v>
      </c>
      <c r="AB1212" s="10">
        <v>7</v>
      </c>
      <c r="AC1212" s="12">
        <v>123.03</v>
      </c>
      <c r="AD1212" s="10" t="str">
        <f>IF(Table1[[#This Row],[Profit]]&gt;0,"Profit","loss")</f>
        <v>loss</v>
      </c>
      <c r="AE1212" s="10" t="str">
        <f>_xlfn.CONCAT(Table1[[#This Row],[Customer Name]]," ",Table1[[#This Row],[Product Name]]," ",Table1[[#This Row],[Country]])</f>
        <v>Rodney Field GBC Pre-Punched Binding Paper, Plastic, White, 8-1/2" x 11" United States</v>
      </c>
      <c r="AF1212" s="10" t="str">
        <f>LEFT(Table1[[#This Row],[Product Name]],4)</f>
        <v xml:space="preserve">GBC </v>
      </c>
    </row>
    <row r="1213" spans="1:32" ht="12.75" customHeight="1" x14ac:dyDescent="0.2">
      <c r="A1213" s="18">
        <v>21946</v>
      </c>
      <c r="B1213" s="25">
        <v>89077</v>
      </c>
      <c r="C1213" s="10" t="s">
        <v>106</v>
      </c>
      <c r="D1213" s="36">
        <v>0.09</v>
      </c>
      <c r="E1213" s="28">
        <v>46.94</v>
      </c>
      <c r="F1213" s="32">
        <v>6.77</v>
      </c>
      <c r="G1213" s="25">
        <v>1442</v>
      </c>
      <c r="H1213" s="10" t="s">
        <v>1495</v>
      </c>
      <c r="I1213" s="10" t="s">
        <v>27</v>
      </c>
      <c r="J1213" s="10" t="s">
        <v>28</v>
      </c>
      <c r="K1213" s="10" t="s">
        <v>41</v>
      </c>
      <c r="L1213" s="10" t="s">
        <v>50</v>
      </c>
      <c r="M1213" s="10" t="s">
        <v>59</v>
      </c>
      <c r="N1213" s="9" t="s">
        <v>1497</v>
      </c>
      <c r="O1213" s="22">
        <v>0.44</v>
      </c>
      <c r="P1213" s="10" t="s">
        <v>33</v>
      </c>
      <c r="Q1213" s="10" t="s">
        <v>61</v>
      </c>
      <c r="R1213" s="10" t="s">
        <v>506</v>
      </c>
      <c r="S1213" s="10" t="s">
        <v>1193</v>
      </c>
      <c r="T1213" s="25">
        <v>65807</v>
      </c>
      <c r="U1213" s="11">
        <v>42034</v>
      </c>
      <c r="V1213" s="25">
        <f>YEAR(Table1[[#This Row],[Order Date]])</f>
        <v>2015</v>
      </c>
      <c r="W1213" s="25">
        <f>MONTH(Table1[[#This Row],[Order Date]])</f>
        <v>1</v>
      </c>
      <c r="X1213" s="25">
        <f>DAY(Table1[[#This Row],[Order Date]])</f>
        <v>30</v>
      </c>
      <c r="Y1213" s="11">
        <v>42034</v>
      </c>
      <c r="Z1213" s="25">
        <f>DATEDIF(Table1[[#This Row],[Order Date]],Table1[[#This Row],[Ship Date]],"D")</f>
        <v>0</v>
      </c>
      <c r="AA1213" s="25">
        <v>297.96959999999996</v>
      </c>
      <c r="AB1213" s="10">
        <v>10</v>
      </c>
      <c r="AC1213" s="12">
        <v>431.84</v>
      </c>
      <c r="AD1213" s="10" t="str">
        <f>IF(Table1[[#This Row],[Profit]]&gt;0,"Profit","loss")</f>
        <v>Profit</v>
      </c>
      <c r="AE1213" s="10" t="str">
        <f>_xlfn.CONCAT(Table1[[#This Row],[Customer Name]]," ",Table1[[#This Row],[Product Name]]," ",Table1[[#This Row],[Country]])</f>
        <v>Rodney Field Howard Miller 13" Diameter Goldtone Round Wall Clock United States</v>
      </c>
      <c r="AF1213" s="10" t="str">
        <f>LEFT(Table1[[#This Row],[Product Name]],4)</f>
        <v>Howa</v>
      </c>
    </row>
    <row r="1214" spans="1:32" ht="12.75" customHeight="1" x14ac:dyDescent="0.2">
      <c r="A1214" s="18">
        <v>19279</v>
      </c>
      <c r="B1214" s="25">
        <v>89083</v>
      </c>
      <c r="C1214" s="10" t="s">
        <v>47</v>
      </c>
      <c r="D1214" s="36">
        <v>0.06</v>
      </c>
      <c r="E1214" s="28">
        <v>40.98</v>
      </c>
      <c r="F1214" s="32">
        <v>2.99</v>
      </c>
      <c r="G1214" s="25">
        <v>950</v>
      </c>
      <c r="H1214" s="10" t="s">
        <v>1067</v>
      </c>
      <c r="I1214" s="10" t="s">
        <v>49</v>
      </c>
      <c r="J1214" s="10" t="s">
        <v>114</v>
      </c>
      <c r="K1214" s="10" t="s">
        <v>29</v>
      </c>
      <c r="L1214" s="10" t="s">
        <v>109</v>
      </c>
      <c r="M1214" s="10" t="s">
        <v>59</v>
      </c>
      <c r="N1214" s="9" t="s">
        <v>1066</v>
      </c>
      <c r="O1214" s="22">
        <v>0.36</v>
      </c>
      <c r="P1214" s="10" t="s">
        <v>33</v>
      </c>
      <c r="Q1214" s="10" t="s">
        <v>61</v>
      </c>
      <c r="R1214" s="10" t="s">
        <v>62</v>
      </c>
      <c r="S1214" s="10" t="s">
        <v>63</v>
      </c>
      <c r="T1214" s="25">
        <v>55372</v>
      </c>
      <c r="U1214" s="11">
        <v>42006</v>
      </c>
      <c r="V1214" s="25">
        <f>YEAR(Table1[[#This Row],[Order Date]])</f>
        <v>2015</v>
      </c>
      <c r="W1214" s="25">
        <f>MONTH(Table1[[#This Row],[Order Date]])</f>
        <v>1</v>
      </c>
      <c r="X1214" s="25">
        <f>DAY(Table1[[#This Row],[Order Date]])</f>
        <v>2</v>
      </c>
      <c r="Y1214" s="11">
        <v>42008</v>
      </c>
      <c r="Z1214" s="25">
        <f>DATEDIF(Table1[[#This Row],[Order Date]],Table1[[#This Row],[Ship Date]],"D")</f>
        <v>2</v>
      </c>
      <c r="AA1214" s="25">
        <v>-14.801880000000001</v>
      </c>
      <c r="AB1214" s="10">
        <v>1</v>
      </c>
      <c r="AC1214" s="12">
        <v>41.6</v>
      </c>
      <c r="AD1214" s="10" t="str">
        <f>IF(Table1[[#This Row],[Profit]]&gt;0,"Profit","loss")</f>
        <v>loss</v>
      </c>
      <c r="AE1214" s="10" t="str">
        <f>_xlfn.CONCAT(Table1[[#This Row],[Customer Name]]," ",Table1[[#This Row],[Product Name]]," ",Table1[[#This Row],[Country]])</f>
        <v>Jane Shah Avery Trapezoid Ring Binder, 3" Capacity, Black, 1040 sheets United States</v>
      </c>
      <c r="AF1214" s="10" t="str">
        <f>LEFT(Table1[[#This Row],[Product Name]],4)</f>
        <v>Aver</v>
      </c>
    </row>
    <row r="1215" spans="1:32" ht="12.75" customHeight="1" x14ac:dyDescent="0.2">
      <c r="A1215" s="18">
        <v>19127</v>
      </c>
      <c r="B1215" s="25">
        <v>89084</v>
      </c>
      <c r="C1215" s="10" t="s">
        <v>106</v>
      </c>
      <c r="D1215" s="36">
        <v>0.05</v>
      </c>
      <c r="E1215" s="28">
        <v>1500.97</v>
      </c>
      <c r="F1215" s="32">
        <v>29.7</v>
      </c>
      <c r="G1215" s="25">
        <v>950</v>
      </c>
      <c r="H1215" s="10" t="s">
        <v>1067</v>
      </c>
      <c r="I1215" s="10" t="s">
        <v>39</v>
      </c>
      <c r="J1215" s="10" t="s">
        <v>114</v>
      </c>
      <c r="K1215" s="10" t="s">
        <v>77</v>
      </c>
      <c r="L1215" s="10" t="s">
        <v>85</v>
      </c>
      <c r="M1215" s="10" t="s">
        <v>43</v>
      </c>
      <c r="N1215" s="9" t="s">
        <v>1068</v>
      </c>
      <c r="O1215" s="22">
        <v>0.56999999999999995</v>
      </c>
      <c r="P1215" s="10" t="s">
        <v>33</v>
      </c>
      <c r="Q1215" s="10" t="s">
        <v>61</v>
      </c>
      <c r="R1215" s="10" t="s">
        <v>62</v>
      </c>
      <c r="S1215" s="10" t="s">
        <v>63</v>
      </c>
      <c r="T1215" s="25">
        <v>55372</v>
      </c>
      <c r="U1215" s="11">
        <v>42085</v>
      </c>
      <c r="V1215" s="25">
        <f>YEAR(Table1[[#This Row],[Order Date]])</f>
        <v>2015</v>
      </c>
      <c r="W1215" s="25">
        <f>MONTH(Table1[[#This Row],[Order Date]])</f>
        <v>3</v>
      </c>
      <c r="X1215" s="25">
        <f>DAY(Table1[[#This Row],[Order Date]])</f>
        <v>22</v>
      </c>
      <c r="Y1215" s="11">
        <v>42085</v>
      </c>
      <c r="Z1215" s="25">
        <f>DATEDIF(Table1[[#This Row],[Order Date]],Table1[[#This Row],[Ship Date]],"D")</f>
        <v>0</v>
      </c>
      <c r="AA1215" s="25">
        <v>-2561.3235</v>
      </c>
      <c r="AB1215" s="10">
        <v>1</v>
      </c>
      <c r="AC1215" s="12">
        <v>1497.22</v>
      </c>
      <c r="AD1215" s="10" t="str">
        <f>IF(Table1[[#This Row],[Profit]]&gt;0,"Profit","loss")</f>
        <v>loss</v>
      </c>
      <c r="AE1215" s="10" t="str">
        <f>_xlfn.CONCAT(Table1[[#This Row],[Customer Name]]," ",Table1[[#This Row],[Product Name]]," ",Table1[[#This Row],[Country]])</f>
        <v>Jane Shah Epson DFX5000+ Dot Matrix Printer United States</v>
      </c>
      <c r="AF1215" s="10" t="str">
        <f>LEFT(Table1[[#This Row],[Product Name]],4)</f>
        <v>Epso</v>
      </c>
    </row>
    <row r="1216" spans="1:32" ht="12.75" customHeight="1" x14ac:dyDescent="0.2">
      <c r="A1216" s="18">
        <v>19128</v>
      </c>
      <c r="B1216" s="25">
        <v>89084</v>
      </c>
      <c r="C1216" s="10" t="s">
        <v>106</v>
      </c>
      <c r="D1216" s="36">
        <v>0.02</v>
      </c>
      <c r="E1216" s="28">
        <v>48.04</v>
      </c>
      <c r="F1216" s="32">
        <v>5.09</v>
      </c>
      <c r="G1216" s="25">
        <v>950</v>
      </c>
      <c r="H1216" s="10" t="s">
        <v>1067</v>
      </c>
      <c r="I1216" s="10" t="s">
        <v>49</v>
      </c>
      <c r="J1216" s="10" t="s">
        <v>114</v>
      </c>
      <c r="K1216" s="10" t="s">
        <v>29</v>
      </c>
      <c r="L1216" s="10" t="s">
        <v>93</v>
      </c>
      <c r="M1216" s="10" t="s">
        <v>59</v>
      </c>
      <c r="N1216" s="9" t="s">
        <v>621</v>
      </c>
      <c r="O1216" s="22">
        <v>0.37</v>
      </c>
      <c r="P1216" s="10" t="s">
        <v>33</v>
      </c>
      <c r="Q1216" s="10" t="s">
        <v>61</v>
      </c>
      <c r="R1216" s="10" t="s">
        <v>62</v>
      </c>
      <c r="S1216" s="10" t="s">
        <v>63</v>
      </c>
      <c r="T1216" s="25">
        <v>55372</v>
      </c>
      <c r="U1216" s="11">
        <v>42085</v>
      </c>
      <c r="V1216" s="25">
        <f>YEAR(Table1[[#This Row],[Order Date]])</f>
        <v>2015</v>
      </c>
      <c r="W1216" s="25">
        <f>MONTH(Table1[[#This Row],[Order Date]])</f>
        <v>3</v>
      </c>
      <c r="X1216" s="25">
        <f>DAY(Table1[[#This Row],[Order Date]])</f>
        <v>22</v>
      </c>
      <c r="Y1216" s="11">
        <v>42089</v>
      </c>
      <c r="Z1216" s="25">
        <f>DATEDIF(Table1[[#This Row],[Order Date]],Table1[[#This Row],[Ship Date]],"D")</f>
        <v>4</v>
      </c>
      <c r="AA1216" s="25">
        <v>168.91889999999998</v>
      </c>
      <c r="AB1216" s="10">
        <v>5</v>
      </c>
      <c r="AC1216" s="12">
        <v>244.81</v>
      </c>
      <c r="AD1216" s="10" t="str">
        <f>IF(Table1[[#This Row],[Profit]]&gt;0,"Profit","loss")</f>
        <v>Profit</v>
      </c>
      <c r="AE1216" s="10" t="str">
        <f>_xlfn.CONCAT(Table1[[#This Row],[Customer Name]]," ",Table1[[#This Row],[Product Name]]," ",Table1[[#This Row],[Country]])</f>
        <v>Jane Shah Xerox 1910 United States</v>
      </c>
      <c r="AF1216" s="10" t="str">
        <f>LEFT(Table1[[#This Row],[Product Name]],4)</f>
        <v>Xero</v>
      </c>
    </row>
    <row r="1217" spans="1:32" ht="12.75" customHeight="1" x14ac:dyDescent="0.2">
      <c r="A1217" s="18">
        <v>19129</v>
      </c>
      <c r="B1217" s="25">
        <v>89084</v>
      </c>
      <c r="C1217" s="10" t="s">
        <v>106</v>
      </c>
      <c r="D1217" s="36">
        <v>0.03</v>
      </c>
      <c r="E1217" s="28">
        <v>4.28</v>
      </c>
      <c r="F1217" s="32">
        <v>1.6</v>
      </c>
      <c r="G1217" s="25">
        <v>950</v>
      </c>
      <c r="H1217" s="10" t="s">
        <v>1067</v>
      </c>
      <c r="I1217" s="10" t="s">
        <v>49</v>
      </c>
      <c r="J1217" s="10" t="s">
        <v>114</v>
      </c>
      <c r="K1217" s="10" t="s">
        <v>29</v>
      </c>
      <c r="L1217" s="10" t="s">
        <v>30</v>
      </c>
      <c r="M1217" s="10" t="s">
        <v>31</v>
      </c>
      <c r="N1217" s="9" t="s">
        <v>1069</v>
      </c>
      <c r="O1217" s="22">
        <v>0.57999999999999996</v>
      </c>
      <c r="P1217" s="10" t="s">
        <v>33</v>
      </c>
      <c r="Q1217" s="10" t="s">
        <v>61</v>
      </c>
      <c r="R1217" s="10" t="s">
        <v>62</v>
      </c>
      <c r="S1217" s="10" t="s">
        <v>63</v>
      </c>
      <c r="T1217" s="25">
        <v>55372</v>
      </c>
      <c r="U1217" s="11">
        <v>42085</v>
      </c>
      <c r="V1217" s="25">
        <f>YEAR(Table1[[#This Row],[Order Date]])</f>
        <v>2015</v>
      </c>
      <c r="W1217" s="25">
        <f>MONTH(Table1[[#This Row],[Order Date]])</f>
        <v>3</v>
      </c>
      <c r="X1217" s="25">
        <f>DAY(Table1[[#This Row],[Order Date]])</f>
        <v>22</v>
      </c>
      <c r="Y1217" s="11">
        <v>42092</v>
      </c>
      <c r="Z1217" s="25">
        <f>DATEDIF(Table1[[#This Row],[Order Date]],Table1[[#This Row],[Ship Date]],"D")</f>
        <v>7</v>
      </c>
      <c r="AA1217" s="25">
        <v>-6.2</v>
      </c>
      <c r="AB1217" s="10">
        <v>1</v>
      </c>
      <c r="AC1217" s="12">
        <v>4.55</v>
      </c>
      <c r="AD1217" s="10" t="str">
        <f>IF(Table1[[#This Row],[Profit]]&gt;0,"Profit","loss")</f>
        <v>loss</v>
      </c>
      <c r="AE1217" s="10" t="str">
        <f>_xlfn.CONCAT(Table1[[#This Row],[Customer Name]]," ",Table1[[#This Row],[Product Name]]," ",Table1[[#This Row],[Country]])</f>
        <v>Jane Shah Newell 320 United States</v>
      </c>
      <c r="AF1217" s="10" t="str">
        <f>LEFT(Table1[[#This Row],[Product Name]],4)</f>
        <v>Newe</v>
      </c>
    </row>
    <row r="1218" spans="1:32" ht="12.75" customHeight="1" x14ac:dyDescent="0.2">
      <c r="A1218" s="18">
        <v>18817</v>
      </c>
      <c r="B1218" s="25">
        <v>89092</v>
      </c>
      <c r="C1218" s="10" t="s">
        <v>25</v>
      </c>
      <c r="D1218" s="36">
        <v>0.1</v>
      </c>
      <c r="E1218" s="28">
        <v>58.1</v>
      </c>
      <c r="F1218" s="32">
        <v>1.49</v>
      </c>
      <c r="G1218" s="25">
        <v>190</v>
      </c>
      <c r="H1218" s="10" t="s">
        <v>282</v>
      </c>
      <c r="I1218" s="10" t="s">
        <v>49</v>
      </c>
      <c r="J1218" s="10" t="s">
        <v>28</v>
      </c>
      <c r="K1218" s="10" t="s">
        <v>29</v>
      </c>
      <c r="L1218" s="10" t="s">
        <v>109</v>
      </c>
      <c r="M1218" s="10" t="s">
        <v>59</v>
      </c>
      <c r="N1218" s="9" t="s">
        <v>283</v>
      </c>
      <c r="O1218" s="22">
        <v>0.38</v>
      </c>
      <c r="P1218" s="10" t="s">
        <v>33</v>
      </c>
      <c r="Q1218" s="10" t="s">
        <v>61</v>
      </c>
      <c r="R1218" s="10" t="s">
        <v>178</v>
      </c>
      <c r="S1218" s="10" t="s">
        <v>284</v>
      </c>
      <c r="T1218" s="25">
        <v>60004</v>
      </c>
      <c r="U1218" s="11">
        <v>42047</v>
      </c>
      <c r="V1218" s="25">
        <f>YEAR(Table1[[#This Row],[Order Date]])</f>
        <v>2015</v>
      </c>
      <c r="W1218" s="25">
        <f>MONTH(Table1[[#This Row],[Order Date]])</f>
        <v>2</v>
      </c>
      <c r="X1218" s="25">
        <f>DAY(Table1[[#This Row],[Order Date]])</f>
        <v>12</v>
      </c>
      <c r="Y1218" s="11">
        <v>42048</v>
      </c>
      <c r="Z1218" s="25">
        <f>DATEDIF(Table1[[#This Row],[Order Date]],Table1[[#This Row],[Ship Date]],"D")</f>
        <v>1</v>
      </c>
      <c r="AA1218" s="25">
        <v>113.6499</v>
      </c>
      <c r="AB1218" s="10">
        <v>3</v>
      </c>
      <c r="AC1218" s="12">
        <v>164.71</v>
      </c>
      <c r="AD1218" s="10" t="str">
        <f>IF(Table1[[#This Row],[Profit]]&gt;0,"Profit","loss")</f>
        <v>Profit</v>
      </c>
      <c r="AE1218" s="10" t="str">
        <f>_xlfn.CONCAT(Table1[[#This Row],[Customer Name]]," ",Table1[[#This Row],[Product Name]]," ",Table1[[#This Row],[Country]])</f>
        <v>Lloyd Norris Avery Arch Ring Binders United States</v>
      </c>
      <c r="AF1218" s="10" t="str">
        <f>LEFT(Table1[[#This Row],[Product Name]],4)</f>
        <v>Aver</v>
      </c>
    </row>
    <row r="1219" spans="1:32" ht="12.75" customHeight="1" x14ac:dyDescent="0.2">
      <c r="A1219" s="18">
        <v>18818</v>
      </c>
      <c r="B1219" s="25">
        <v>89092</v>
      </c>
      <c r="C1219" s="10" t="s">
        <v>25</v>
      </c>
      <c r="D1219" s="36">
        <v>0.01</v>
      </c>
      <c r="E1219" s="28">
        <v>80.48</v>
      </c>
      <c r="F1219" s="32">
        <v>4.5</v>
      </c>
      <c r="G1219" s="25">
        <v>191</v>
      </c>
      <c r="H1219" s="10" t="s">
        <v>285</v>
      </c>
      <c r="I1219" s="10" t="s">
        <v>49</v>
      </c>
      <c r="J1219" s="10" t="s">
        <v>28</v>
      </c>
      <c r="K1219" s="10" t="s">
        <v>29</v>
      </c>
      <c r="L1219" s="10" t="s">
        <v>257</v>
      </c>
      <c r="M1219" s="10" t="s">
        <v>59</v>
      </c>
      <c r="N1219" s="9" t="s">
        <v>286</v>
      </c>
      <c r="O1219" s="22">
        <v>0.55000000000000004</v>
      </c>
      <c r="P1219" s="10" t="s">
        <v>33</v>
      </c>
      <c r="Q1219" s="10" t="s">
        <v>61</v>
      </c>
      <c r="R1219" s="10" t="s">
        <v>178</v>
      </c>
      <c r="S1219" s="10" t="s">
        <v>287</v>
      </c>
      <c r="T1219" s="25">
        <v>60505</v>
      </c>
      <c r="U1219" s="11">
        <v>42047</v>
      </c>
      <c r="V1219" s="25">
        <f>YEAR(Table1[[#This Row],[Order Date]])</f>
        <v>2015</v>
      </c>
      <c r="W1219" s="25">
        <f>MONTH(Table1[[#This Row],[Order Date]])</f>
        <v>2</v>
      </c>
      <c r="X1219" s="25">
        <f>DAY(Table1[[#This Row],[Order Date]])</f>
        <v>12</v>
      </c>
      <c r="Y1219" s="11">
        <v>42050</v>
      </c>
      <c r="Z1219" s="25">
        <f>DATEDIF(Table1[[#This Row],[Order Date]],Table1[[#This Row],[Ship Date]],"D")</f>
        <v>3</v>
      </c>
      <c r="AA1219" s="25">
        <v>-35.474400000000003</v>
      </c>
      <c r="AB1219" s="10">
        <v>1</v>
      </c>
      <c r="AC1219" s="12">
        <v>79.680000000000007</v>
      </c>
      <c r="AD1219" s="10" t="str">
        <f>IF(Table1[[#This Row],[Profit]]&gt;0,"Profit","loss")</f>
        <v>loss</v>
      </c>
      <c r="AE1219" s="10" t="str">
        <f>_xlfn.CONCAT(Table1[[#This Row],[Customer Name]]," ",Table1[[#This Row],[Product Name]]," ",Table1[[#This Row],[Country]])</f>
        <v>Gerald Kearney APC 7 Outlet Network SurgeArrest Surge Protector United States</v>
      </c>
      <c r="AF1219" s="10" t="str">
        <f>LEFT(Table1[[#This Row],[Product Name]],4)</f>
        <v xml:space="preserve">APC </v>
      </c>
    </row>
    <row r="1220" spans="1:32" ht="12.75" customHeight="1" x14ac:dyDescent="0.2">
      <c r="A1220" s="18">
        <v>20520</v>
      </c>
      <c r="B1220" s="25">
        <v>89093</v>
      </c>
      <c r="C1220" s="10" t="s">
        <v>37</v>
      </c>
      <c r="D1220" s="36">
        <v>0.05</v>
      </c>
      <c r="E1220" s="28">
        <v>3.8</v>
      </c>
      <c r="F1220" s="32">
        <v>1.49</v>
      </c>
      <c r="G1220" s="25">
        <v>191</v>
      </c>
      <c r="H1220" s="10" t="s">
        <v>285</v>
      </c>
      <c r="I1220" s="10" t="s">
        <v>49</v>
      </c>
      <c r="J1220" s="10" t="s">
        <v>28</v>
      </c>
      <c r="K1220" s="10" t="s">
        <v>29</v>
      </c>
      <c r="L1220" s="10" t="s">
        <v>109</v>
      </c>
      <c r="M1220" s="10" t="s">
        <v>59</v>
      </c>
      <c r="N1220" s="9" t="s">
        <v>125</v>
      </c>
      <c r="O1220" s="22">
        <v>0.38</v>
      </c>
      <c r="P1220" s="10" t="s">
        <v>33</v>
      </c>
      <c r="Q1220" s="10" t="s">
        <v>61</v>
      </c>
      <c r="R1220" s="10" t="s">
        <v>178</v>
      </c>
      <c r="S1220" s="10" t="s">
        <v>287</v>
      </c>
      <c r="T1220" s="25">
        <v>60505</v>
      </c>
      <c r="U1220" s="11">
        <v>42103</v>
      </c>
      <c r="V1220" s="25">
        <f>YEAR(Table1[[#This Row],[Order Date]])</f>
        <v>2015</v>
      </c>
      <c r="W1220" s="25">
        <f>MONTH(Table1[[#This Row],[Order Date]])</f>
        <v>4</v>
      </c>
      <c r="X1220" s="25">
        <f>DAY(Table1[[#This Row],[Order Date]])</f>
        <v>9</v>
      </c>
      <c r="Y1220" s="11">
        <v>42105</v>
      </c>
      <c r="Z1220" s="25">
        <f>DATEDIF(Table1[[#This Row],[Order Date]],Table1[[#This Row],[Ship Date]],"D")</f>
        <v>2</v>
      </c>
      <c r="AA1220" s="25">
        <v>14.466999999999999</v>
      </c>
      <c r="AB1220" s="10">
        <v>14</v>
      </c>
      <c r="AC1220" s="12">
        <v>53.26</v>
      </c>
      <c r="AD1220" s="10" t="str">
        <f>IF(Table1[[#This Row],[Profit]]&gt;0,"Profit","loss")</f>
        <v>Profit</v>
      </c>
      <c r="AE1220" s="10" t="str">
        <f>_xlfn.CONCAT(Table1[[#This Row],[Customer Name]]," ",Table1[[#This Row],[Product Name]]," ",Table1[[#This Row],[Country]])</f>
        <v>Gerald Kearney Durable Pressboard Binders United States</v>
      </c>
      <c r="AF1220" s="10" t="str">
        <f>LEFT(Table1[[#This Row],[Product Name]],4)</f>
        <v>Dura</v>
      </c>
    </row>
    <row r="1221" spans="1:32" ht="12.75" customHeight="1" x14ac:dyDescent="0.2">
      <c r="A1221" s="18">
        <v>20521</v>
      </c>
      <c r="B1221" s="25">
        <v>89093</v>
      </c>
      <c r="C1221" s="10" t="s">
        <v>37</v>
      </c>
      <c r="D1221" s="36">
        <v>0.09</v>
      </c>
      <c r="E1221" s="28">
        <v>30.73</v>
      </c>
      <c r="F1221" s="32">
        <v>4</v>
      </c>
      <c r="G1221" s="25">
        <v>191</v>
      </c>
      <c r="H1221" s="10" t="s">
        <v>285</v>
      </c>
      <c r="I1221" s="10" t="s">
        <v>49</v>
      </c>
      <c r="J1221" s="10" t="s">
        <v>28</v>
      </c>
      <c r="K1221" s="10" t="s">
        <v>77</v>
      </c>
      <c r="L1221" s="10" t="s">
        <v>180</v>
      </c>
      <c r="M1221" s="10" t="s">
        <v>59</v>
      </c>
      <c r="N1221" s="9" t="s">
        <v>288</v>
      </c>
      <c r="O1221" s="22">
        <v>0.75</v>
      </c>
      <c r="P1221" s="10" t="s">
        <v>33</v>
      </c>
      <c r="Q1221" s="10" t="s">
        <v>61</v>
      </c>
      <c r="R1221" s="10" t="s">
        <v>178</v>
      </c>
      <c r="S1221" s="10" t="s">
        <v>287</v>
      </c>
      <c r="T1221" s="25">
        <v>60505</v>
      </c>
      <c r="U1221" s="11">
        <v>42103</v>
      </c>
      <c r="V1221" s="25">
        <f>YEAR(Table1[[#This Row],[Order Date]])</f>
        <v>2015</v>
      </c>
      <c r="W1221" s="25">
        <f>MONTH(Table1[[#This Row],[Order Date]])</f>
        <v>4</v>
      </c>
      <c r="X1221" s="25">
        <f>DAY(Table1[[#This Row],[Order Date]])</f>
        <v>9</v>
      </c>
      <c r="Y1221" s="11">
        <v>42103</v>
      </c>
      <c r="Z1221" s="25">
        <f>DATEDIF(Table1[[#This Row],[Order Date]],Table1[[#This Row],[Ship Date]],"D")</f>
        <v>0</v>
      </c>
      <c r="AA1221" s="25">
        <v>-99.986400000000003</v>
      </c>
      <c r="AB1221" s="10">
        <v>7</v>
      </c>
      <c r="AC1221" s="12">
        <v>203.49</v>
      </c>
      <c r="AD1221" s="10" t="str">
        <f>IF(Table1[[#This Row],[Profit]]&gt;0,"Profit","loss")</f>
        <v>loss</v>
      </c>
      <c r="AE1221" s="10" t="str">
        <f>_xlfn.CONCAT(Table1[[#This Row],[Customer Name]]," ",Table1[[#This Row],[Product Name]]," ",Table1[[#This Row],[Country]])</f>
        <v>Gerald Kearney Fellowes 17-key keypad for PS/2 interface United States</v>
      </c>
      <c r="AF1221" s="10" t="str">
        <f>LEFT(Table1[[#This Row],[Product Name]],4)</f>
        <v>Fell</v>
      </c>
    </row>
    <row r="1222" spans="1:32" ht="12.75" customHeight="1" x14ac:dyDescent="0.2">
      <c r="A1222" s="18">
        <v>20522</v>
      </c>
      <c r="B1222" s="25">
        <v>89093</v>
      </c>
      <c r="C1222" s="10" t="s">
        <v>37</v>
      </c>
      <c r="D1222" s="36">
        <v>0</v>
      </c>
      <c r="E1222" s="28">
        <v>125.99</v>
      </c>
      <c r="F1222" s="32">
        <v>8.08</v>
      </c>
      <c r="G1222" s="25">
        <v>191</v>
      </c>
      <c r="H1222" s="10" t="s">
        <v>285</v>
      </c>
      <c r="I1222" s="10" t="s">
        <v>49</v>
      </c>
      <c r="J1222" s="10" t="s">
        <v>28</v>
      </c>
      <c r="K1222" s="10" t="s">
        <v>77</v>
      </c>
      <c r="L1222" s="10" t="s">
        <v>78</v>
      </c>
      <c r="M1222" s="10" t="s">
        <v>59</v>
      </c>
      <c r="N1222" s="9" t="s">
        <v>289</v>
      </c>
      <c r="O1222" s="22">
        <v>0.56999999999999995</v>
      </c>
      <c r="P1222" s="10" t="s">
        <v>33</v>
      </c>
      <c r="Q1222" s="10" t="s">
        <v>61</v>
      </c>
      <c r="R1222" s="10" t="s">
        <v>178</v>
      </c>
      <c r="S1222" s="10" t="s">
        <v>287</v>
      </c>
      <c r="T1222" s="25">
        <v>60505</v>
      </c>
      <c r="U1222" s="11">
        <v>42103</v>
      </c>
      <c r="V1222" s="25">
        <f>YEAR(Table1[[#This Row],[Order Date]])</f>
        <v>2015</v>
      </c>
      <c r="W1222" s="25">
        <f>MONTH(Table1[[#This Row],[Order Date]])</f>
        <v>4</v>
      </c>
      <c r="X1222" s="25">
        <f>DAY(Table1[[#This Row],[Order Date]])</f>
        <v>9</v>
      </c>
      <c r="Y1222" s="11">
        <v>42104</v>
      </c>
      <c r="Z1222" s="25">
        <f>DATEDIF(Table1[[#This Row],[Order Date]],Table1[[#This Row],[Ship Date]],"D")</f>
        <v>1</v>
      </c>
      <c r="AA1222" s="25">
        <v>1348.59672</v>
      </c>
      <c r="AB1222" s="10">
        <v>22</v>
      </c>
      <c r="AC1222" s="12">
        <v>2356.0100000000002</v>
      </c>
      <c r="AD1222" s="10" t="str">
        <f>IF(Table1[[#This Row],[Profit]]&gt;0,"Profit","loss")</f>
        <v>Profit</v>
      </c>
      <c r="AE1222" s="10" t="str">
        <f>_xlfn.CONCAT(Table1[[#This Row],[Customer Name]]," ",Table1[[#This Row],[Product Name]]," ",Table1[[#This Row],[Country]])</f>
        <v>Gerald Kearney StarTAC ST7762 United States</v>
      </c>
      <c r="AF1222" s="10" t="str">
        <f>LEFT(Table1[[#This Row],[Product Name]],4)</f>
        <v>Star</v>
      </c>
    </row>
    <row r="1223" spans="1:32" ht="12.75" customHeight="1" x14ac:dyDescent="0.2">
      <c r="A1223" s="18">
        <v>21490</v>
      </c>
      <c r="B1223" s="25">
        <v>89095</v>
      </c>
      <c r="C1223" s="10" t="s">
        <v>37</v>
      </c>
      <c r="D1223" s="36">
        <v>0.05</v>
      </c>
      <c r="E1223" s="28">
        <v>8.85</v>
      </c>
      <c r="F1223" s="32">
        <v>5.6</v>
      </c>
      <c r="G1223" s="25">
        <v>2433</v>
      </c>
      <c r="H1223" s="10" t="s">
        <v>2288</v>
      </c>
      <c r="I1223" s="10" t="s">
        <v>49</v>
      </c>
      <c r="J1223" s="10" t="s">
        <v>114</v>
      </c>
      <c r="K1223" s="10" t="s">
        <v>29</v>
      </c>
      <c r="L1223" s="10" t="s">
        <v>109</v>
      </c>
      <c r="M1223" s="10" t="s">
        <v>59</v>
      </c>
      <c r="N1223" s="9" t="s">
        <v>2285</v>
      </c>
      <c r="O1223" s="22">
        <v>0.36</v>
      </c>
      <c r="P1223" s="10" t="s">
        <v>33</v>
      </c>
      <c r="Q1223" s="10" t="s">
        <v>61</v>
      </c>
      <c r="R1223" s="10" t="s">
        <v>304</v>
      </c>
      <c r="S1223" s="10" t="s">
        <v>2289</v>
      </c>
      <c r="T1223" s="25">
        <v>73160</v>
      </c>
      <c r="U1223" s="11">
        <v>42165</v>
      </c>
      <c r="V1223" s="25">
        <f>YEAR(Table1[[#This Row],[Order Date]])</f>
        <v>2015</v>
      </c>
      <c r="W1223" s="25">
        <f>MONTH(Table1[[#This Row],[Order Date]])</f>
        <v>6</v>
      </c>
      <c r="X1223" s="25">
        <f>DAY(Table1[[#This Row],[Order Date]])</f>
        <v>10</v>
      </c>
      <c r="Y1223" s="11">
        <v>42166</v>
      </c>
      <c r="Z1223" s="25">
        <f>DATEDIF(Table1[[#This Row],[Order Date]],Table1[[#This Row],[Ship Date]],"D")</f>
        <v>1</v>
      </c>
      <c r="AA1223" s="25">
        <v>-7.3415999999999997</v>
      </c>
      <c r="AB1223" s="10">
        <v>5</v>
      </c>
      <c r="AC1223" s="12">
        <v>47.4</v>
      </c>
      <c r="AD1223" s="10" t="str">
        <f>IF(Table1[[#This Row],[Profit]]&gt;0,"Profit","loss")</f>
        <v>loss</v>
      </c>
      <c r="AE1223" s="10" t="str">
        <f>_xlfn.CONCAT(Table1[[#This Row],[Customer Name]]," ",Table1[[#This Row],[Product Name]]," ",Table1[[#This Row],[Country]])</f>
        <v>Debra P May GBC Standard Plastic Binding Systems Combs United States</v>
      </c>
      <c r="AF1223" s="10" t="str">
        <f>LEFT(Table1[[#This Row],[Product Name]],4)</f>
        <v xml:space="preserve">GBC </v>
      </c>
    </row>
    <row r="1224" spans="1:32" ht="12.75" customHeight="1" x14ac:dyDescent="0.2">
      <c r="A1224" s="18">
        <v>18819</v>
      </c>
      <c r="B1224" s="25">
        <v>89096</v>
      </c>
      <c r="C1224" s="10" t="s">
        <v>25</v>
      </c>
      <c r="D1224" s="36">
        <v>7.0000000000000007E-2</v>
      </c>
      <c r="E1224" s="28">
        <v>155.06</v>
      </c>
      <c r="F1224" s="32">
        <v>7.07</v>
      </c>
      <c r="G1224" s="25">
        <v>2432</v>
      </c>
      <c r="H1224" s="10" t="s">
        <v>2286</v>
      </c>
      <c r="I1224" s="10" t="s">
        <v>49</v>
      </c>
      <c r="J1224" s="10" t="s">
        <v>114</v>
      </c>
      <c r="K1224" s="10" t="s">
        <v>29</v>
      </c>
      <c r="L1224" s="10" t="s">
        <v>141</v>
      </c>
      <c r="M1224" s="10" t="s">
        <v>59</v>
      </c>
      <c r="N1224" s="9" t="s">
        <v>142</v>
      </c>
      <c r="O1224" s="22">
        <v>0.59</v>
      </c>
      <c r="P1224" s="10" t="s">
        <v>33</v>
      </c>
      <c r="Q1224" s="10" t="s">
        <v>61</v>
      </c>
      <c r="R1224" s="10" t="s">
        <v>304</v>
      </c>
      <c r="S1224" s="10" t="s">
        <v>2287</v>
      </c>
      <c r="T1224" s="25">
        <v>73110</v>
      </c>
      <c r="U1224" s="11">
        <v>42143</v>
      </c>
      <c r="V1224" s="25">
        <f>YEAR(Table1[[#This Row],[Order Date]])</f>
        <v>2015</v>
      </c>
      <c r="W1224" s="25">
        <f>MONTH(Table1[[#This Row],[Order Date]])</f>
        <v>5</v>
      </c>
      <c r="X1224" s="25">
        <f>DAY(Table1[[#This Row],[Order Date]])</f>
        <v>19</v>
      </c>
      <c r="Y1224" s="11">
        <v>42143</v>
      </c>
      <c r="Z1224" s="25">
        <f>DATEDIF(Table1[[#This Row],[Order Date]],Table1[[#This Row],[Ship Date]],"D")</f>
        <v>0</v>
      </c>
      <c r="AA1224" s="25">
        <v>24.350000000000023</v>
      </c>
      <c r="AB1224" s="10">
        <v>3</v>
      </c>
      <c r="AC1224" s="12">
        <v>436.94</v>
      </c>
      <c r="AD1224" s="10" t="str">
        <f>IF(Table1[[#This Row],[Profit]]&gt;0,"Profit","loss")</f>
        <v>Profit</v>
      </c>
      <c r="AE1224" s="10" t="str">
        <f>_xlfn.CONCAT(Table1[[#This Row],[Customer Name]]," ",Table1[[#This Row],[Product Name]]," ",Table1[[#This Row],[Country]])</f>
        <v>Lindsay Tate Dual Level, Single-Width Filing Carts United States</v>
      </c>
      <c r="AF1224" s="10" t="str">
        <f>LEFT(Table1[[#This Row],[Product Name]],4)</f>
        <v>Dual</v>
      </c>
    </row>
    <row r="1225" spans="1:32" ht="12.75" customHeight="1" x14ac:dyDescent="0.2">
      <c r="A1225" s="18">
        <v>20286</v>
      </c>
      <c r="B1225" s="25">
        <v>89097</v>
      </c>
      <c r="C1225" s="10" t="s">
        <v>37</v>
      </c>
      <c r="D1225" s="36">
        <v>0.09</v>
      </c>
      <c r="E1225" s="28">
        <v>5.4</v>
      </c>
      <c r="F1225" s="32">
        <v>7.78</v>
      </c>
      <c r="G1225" s="25">
        <v>2432</v>
      </c>
      <c r="H1225" s="10" t="s">
        <v>2286</v>
      </c>
      <c r="I1225" s="10" t="s">
        <v>27</v>
      </c>
      <c r="J1225" s="10" t="s">
        <v>114</v>
      </c>
      <c r="K1225" s="10" t="s">
        <v>29</v>
      </c>
      <c r="L1225" s="10" t="s">
        <v>109</v>
      </c>
      <c r="M1225" s="10" t="s">
        <v>59</v>
      </c>
      <c r="N1225" s="9" t="s">
        <v>310</v>
      </c>
      <c r="O1225" s="22">
        <v>0.37</v>
      </c>
      <c r="P1225" s="10" t="s">
        <v>33</v>
      </c>
      <c r="Q1225" s="10" t="s">
        <v>61</v>
      </c>
      <c r="R1225" s="10" t="s">
        <v>304</v>
      </c>
      <c r="S1225" s="10" t="s">
        <v>2287</v>
      </c>
      <c r="T1225" s="25">
        <v>73110</v>
      </c>
      <c r="U1225" s="11">
        <v>42161</v>
      </c>
      <c r="V1225" s="25">
        <f>YEAR(Table1[[#This Row],[Order Date]])</f>
        <v>2015</v>
      </c>
      <c r="W1225" s="25">
        <f>MONTH(Table1[[#This Row],[Order Date]])</f>
        <v>6</v>
      </c>
      <c r="X1225" s="25">
        <f>DAY(Table1[[#This Row],[Order Date]])</f>
        <v>6</v>
      </c>
      <c r="Y1225" s="11">
        <v>42163</v>
      </c>
      <c r="Z1225" s="25">
        <f>DATEDIF(Table1[[#This Row],[Order Date]],Table1[[#This Row],[Ship Date]],"D")</f>
        <v>2</v>
      </c>
      <c r="AA1225" s="25">
        <v>-34.764499999999998</v>
      </c>
      <c r="AB1225" s="10">
        <v>6</v>
      </c>
      <c r="AC1225" s="12">
        <v>37.380000000000003</v>
      </c>
      <c r="AD1225" s="10" t="str">
        <f>IF(Table1[[#This Row],[Profit]]&gt;0,"Profit","loss")</f>
        <v>loss</v>
      </c>
      <c r="AE1225" s="10" t="str">
        <f>_xlfn.CONCAT(Table1[[#This Row],[Customer Name]]," ",Table1[[#This Row],[Product Name]]," ",Table1[[#This Row],[Country]])</f>
        <v>Lindsay Tate 3M Organizer Strips United States</v>
      </c>
      <c r="AF1225" s="10" t="str">
        <f>LEFT(Table1[[#This Row],[Product Name]],4)</f>
        <v>3M O</v>
      </c>
    </row>
    <row r="1226" spans="1:32" ht="12.75" customHeight="1" x14ac:dyDescent="0.2">
      <c r="A1226" s="18">
        <v>18820</v>
      </c>
      <c r="B1226" s="25">
        <v>89102</v>
      </c>
      <c r="C1226" s="10" t="s">
        <v>106</v>
      </c>
      <c r="D1226" s="36">
        <v>0.01</v>
      </c>
      <c r="E1226" s="28">
        <v>13.43</v>
      </c>
      <c r="F1226" s="32">
        <v>5.5</v>
      </c>
      <c r="G1226" s="25">
        <v>2240</v>
      </c>
      <c r="H1226" s="10" t="s">
        <v>2124</v>
      </c>
      <c r="I1226" s="10" t="s">
        <v>27</v>
      </c>
      <c r="J1226" s="10" t="s">
        <v>28</v>
      </c>
      <c r="K1226" s="10" t="s">
        <v>29</v>
      </c>
      <c r="L1226" s="10" t="s">
        <v>141</v>
      </c>
      <c r="M1226" s="10" t="s">
        <v>59</v>
      </c>
      <c r="N1226" s="9" t="s">
        <v>1702</v>
      </c>
      <c r="O1226" s="22">
        <v>0.56999999999999995</v>
      </c>
      <c r="P1226" s="10" t="s">
        <v>33</v>
      </c>
      <c r="Q1226" s="10" t="s">
        <v>136</v>
      </c>
      <c r="R1226" s="10" t="s">
        <v>362</v>
      </c>
      <c r="S1226" s="10" t="s">
        <v>2125</v>
      </c>
      <c r="T1226" s="25">
        <v>33801</v>
      </c>
      <c r="U1226" s="11">
        <v>42100</v>
      </c>
      <c r="V1226" s="25">
        <f>YEAR(Table1[[#This Row],[Order Date]])</f>
        <v>2015</v>
      </c>
      <c r="W1226" s="25">
        <f>MONTH(Table1[[#This Row],[Order Date]])</f>
        <v>4</v>
      </c>
      <c r="X1226" s="25">
        <f>DAY(Table1[[#This Row],[Order Date]])</f>
        <v>6</v>
      </c>
      <c r="Y1226" s="11">
        <v>42107</v>
      </c>
      <c r="Z1226" s="25">
        <f>DATEDIF(Table1[[#This Row],[Order Date]],Table1[[#This Row],[Ship Date]],"D")</f>
        <v>7</v>
      </c>
      <c r="AA1226" s="25">
        <v>-313.02180000000004</v>
      </c>
      <c r="AB1226" s="10">
        <v>7</v>
      </c>
      <c r="AC1226" s="12">
        <v>99.75</v>
      </c>
      <c r="AD1226" s="10" t="str">
        <f>IF(Table1[[#This Row],[Profit]]&gt;0,"Profit","loss")</f>
        <v>loss</v>
      </c>
      <c r="AE1226" s="10" t="str">
        <f>_xlfn.CONCAT(Table1[[#This Row],[Customer Name]]," ",Table1[[#This Row],[Product Name]]," ",Table1[[#This Row],[Country]])</f>
        <v>Maurice Kelly Fellowes Personal Hanging Folder Files, Navy United States</v>
      </c>
      <c r="AF1226" s="10" t="str">
        <f>LEFT(Table1[[#This Row],[Product Name]],4)</f>
        <v>Fell</v>
      </c>
    </row>
    <row r="1227" spans="1:32" ht="12.75" customHeight="1" x14ac:dyDescent="0.2">
      <c r="A1227" s="18">
        <v>24894</v>
      </c>
      <c r="B1227" s="25">
        <v>89106</v>
      </c>
      <c r="C1227" s="10" t="s">
        <v>56</v>
      </c>
      <c r="D1227" s="36">
        <v>7.0000000000000007E-2</v>
      </c>
      <c r="E1227" s="28">
        <v>60.98</v>
      </c>
      <c r="F1227" s="32">
        <v>49</v>
      </c>
      <c r="G1227" s="25">
        <v>1771</v>
      </c>
      <c r="H1227" s="10" t="s">
        <v>1780</v>
      </c>
      <c r="I1227" s="10" t="s">
        <v>49</v>
      </c>
      <c r="J1227" s="10" t="s">
        <v>40</v>
      </c>
      <c r="K1227" s="10" t="s">
        <v>29</v>
      </c>
      <c r="L1227" s="10" t="s">
        <v>257</v>
      </c>
      <c r="M1227" s="10" t="s">
        <v>236</v>
      </c>
      <c r="N1227" s="9" t="s">
        <v>1583</v>
      </c>
      <c r="O1227" s="22">
        <v>0.59</v>
      </c>
      <c r="P1227" s="10" t="s">
        <v>33</v>
      </c>
      <c r="Q1227" s="10" t="s">
        <v>61</v>
      </c>
      <c r="R1227" s="10" t="s">
        <v>178</v>
      </c>
      <c r="S1227" s="10" t="s">
        <v>1614</v>
      </c>
      <c r="T1227" s="25">
        <v>61032</v>
      </c>
      <c r="U1227" s="11">
        <v>42069</v>
      </c>
      <c r="V1227" s="25">
        <f>YEAR(Table1[[#This Row],[Order Date]])</f>
        <v>2015</v>
      </c>
      <c r="W1227" s="25">
        <f>MONTH(Table1[[#This Row],[Order Date]])</f>
        <v>3</v>
      </c>
      <c r="X1227" s="25">
        <f>DAY(Table1[[#This Row],[Order Date]])</f>
        <v>6</v>
      </c>
      <c r="Y1227" s="11">
        <v>42070</v>
      </c>
      <c r="Z1227" s="25">
        <f>DATEDIF(Table1[[#This Row],[Order Date]],Table1[[#This Row],[Ship Date]],"D")</f>
        <v>1</v>
      </c>
      <c r="AA1227" s="25">
        <v>-807.89</v>
      </c>
      <c r="AB1227" s="10">
        <v>7</v>
      </c>
      <c r="AC1227" s="12">
        <v>410.17</v>
      </c>
      <c r="AD1227" s="10" t="str">
        <f>IF(Table1[[#This Row],[Profit]]&gt;0,"Profit","loss")</f>
        <v>loss</v>
      </c>
      <c r="AE1227" s="10" t="str">
        <f>_xlfn.CONCAT(Table1[[#This Row],[Customer Name]]," ",Table1[[#This Row],[Product Name]]," ",Table1[[#This Row],[Country]])</f>
        <v>Jeff Spivey Euro Pro Shark Stick Mini Vacuum United States</v>
      </c>
      <c r="AF1227" s="10" t="str">
        <f>LEFT(Table1[[#This Row],[Product Name]],4)</f>
        <v>Euro</v>
      </c>
    </row>
    <row r="1228" spans="1:32" ht="12.75" customHeight="1" x14ac:dyDescent="0.2">
      <c r="A1228" s="18">
        <v>22125</v>
      </c>
      <c r="B1228" s="25">
        <v>89112</v>
      </c>
      <c r="C1228" s="10" t="s">
        <v>106</v>
      </c>
      <c r="D1228" s="36">
        <v>0.1</v>
      </c>
      <c r="E1228" s="28">
        <v>238.4</v>
      </c>
      <c r="F1228" s="32">
        <v>24.49</v>
      </c>
      <c r="G1228" s="25">
        <v>1281</v>
      </c>
      <c r="H1228" s="10" t="s">
        <v>1376</v>
      </c>
      <c r="I1228" s="10" t="s">
        <v>49</v>
      </c>
      <c r="J1228" s="10" t="s">
        <v>58</v>
      </c>
      <c r="K1228" s="10" t="s">
        <v>41</v>
      </c>
      <c r="L1228" s="10" t="s">
        <v>42</v>
      </c>
      <c r="M1228" s="10" t="s">
        <v>236</v>
      </c>
      <c r="N1228" s="9" t="s">
        <v>1377</v>
      </c>
      <c r="O1228" s="25">
        <f ca="1">IF(O1228="",0,O1228)</f>
        <v>0</v>
      </c>
      <c r="P1228" s="10" t="s">
        <v>33</v>
      </c>
      <c r="Q1228" s="10" t="s">
        <v>61</v>
      </c>
      <c r="R1228" s="10" t="s">
        <v>703</v>
      </c>
      <c r="S1228" s="10" t="s">
        <v>1378</v>
      </c>
      <c r="T1228" s="25">
        <v>47591</v>
      </c>
      <c r="U1228" s="11">
        <v>42028</v>
      </c>
      <c r="V1228" s="25">
        <f>YEAR(Table1[[#This Row],[Order Date]])</f>
        <v>2015</v>
      </c>
      <c r="W1228" s="25">
        <f>MONTH(Table1[[#This Row],[Order Date]])</f>
        <v>1</v>
      </c>
      <c r="X1228" s="25">
        <f>DAY(Table1[[#This Row],[Order Date]])</f>
        <v>24</v>
      </c>
      <c r="Y1228" s="11">
        <v>42030</v>
      </c>
      <c r="Z1228" s="25">
        <f>DATEDIF(Table1[[#This Row],[Order Date]],Table1[[#This Row],[Ship Date]],"D")</f>
        <v>2</v>
      </c>
      <c r="AA1228" s="25">
        <v>875.28440000000001</v>
      </c>
      <c r="AB1228" s="10">
        <v>8</v>
      </c>
      <c r="AC1228" s="12">
        <v>1774.5</v>
      </c>
      <c r="AD1228" s="10" t="str">
        <f>IF(Table1[[#This Row],[Profit]]&gt;0,"Profit","loss")</f>
        <v>Profit</v>
      </c>
      <c r="AE1228" s="10" t="str">
        <f>_xlfn.CONCAT(Table1[[#This Row],[Customer Name]]," ",Table1[[#This Row],[Product Name]]," ",Table1[[#This Row],[Country]])</f>
        <v>Pauline Denton Safco Contoured Stacking Chairs United States</v>
      </c>
      <c r="AF1228" s="10" t="str">
        <f>LEFT(Table1[[#This Row],[Product Name]],4)</f>
        <v>Safc</v>
      </c>
    </row>
    <row r="1229" spans="1:32" ht="12.75" customHeight="1" x14ac:dyDescent="0.2">
      <c r="A1229" s="18">
        <v>22126</v>
      </c>
      <c r="B1229" s="25">
        <v>89112</v>
      </c>
      <c r="C1229" s="10" t="s">
        <v>106</v>
      </c>
      <c r="D1229" s="36">
        <v>0.03</v>
      </c>
      <c r="E1229" s="28">
        <v>199.99</v>
      </c>
      <c r="F1229" s="32">
        <v>24.49</v>
      </c>
      <c r="G1229" s="25">
        <v>1281</v>
      </c>
      <c r="H1229" s="10" t="s">
        <v>1376</v>
      </c>
      <c r="I1229" s="10" t="s">
        <v>27</v>
      </c>
      <c r="J1229" s="10" t="s">
        <v>58</v>
      </c>
      <c r="K1229" s="10" t="s">
        <v>77</v>
      </c>
      <c r="L1229" s="10" t="s">
        <v>587</v>
      </c>
      <c r="M1229" s="10" t="s">
        <v>236</v>
      </c>
      <c r="N1229" s="9" t="s">
        <v>1379</v>
      </c>
      <c r="O1229" s="22">
        <v>0.46</v>
      </c>
      <c r="P1229" s="10" t="s">
        <v>33</v>
      </c>
      <c r="Q1229" s="10" t="s">
        <v>61</v>
      </c>
      <c r="R1229" s="10" t="s">
        <v>703</v>
      </c>
      <c r="S1229" s="10" t="s">
        <v>1378</v>
      </c>
      <c r="T1229" s="25">
        <v>47591</v>
      </c>
      <c r="U1229" s="11">
        <v>42028</v>
      </c>
      <c r="V1229" s="25">
        <f>YEAR(Table1[[#This Row],[Order Date]])</f>
        <v>2015</v>
      </c>
      <c r="W1229" s="25">
        <f>MONTH(Table1[[#This Row],[Order Date]])</f>
        <v>1</v>
      </c>
      <c r="X1229" s="25">
        <f>DAY(Table1[[#This Row],[Order Date]])</f>
        <v>24</v>
      </c>
      <c r="Y1229" s="11">
        <v>42030</v>
      </c>
      <c r="Z1229" s="25">
        <f>DATEDIF(Table1[[#This Row],[Order Date]],Table1[[#This Row],[Ship Date]],"D")</f>
        <v>2</v>
      </c>
      <c r="AA1229" s="25">
        <v>727.73609999999996</v>
      </c>
      <c r="AB1229" s="10">
        <v>5</v>
      </c>
      <c r="AC1229" s="12">
        <v>1054.69</v>
      </c>
      <c r="AD1229" s="10" t="str">
        <f>IF(Table1[[#This Row],[Profit]]&gt;0,"Profit","loss")</f>
        <v>Profit</v>
      </c>
      <c r="AE1229" s="10" t="str">
        <f>_xlfn.CONCAT(Table1[[#This Row],[Customer Name]]," ",Table1[[#This Row],[Product Name]]," ",Table1[[#This Row],[Country]])</f>
        <v>Pauline Denton Canon PC-428 Personal Copier United States</v>
      </c>
      <c r="AF1229" s="10" t="str">
        <f>LEFT(Table1[[#This Row],[Product Name]],4)</f>
        <v>Cano</v>
      </c>
    </row>
    <row r="1230" spans="1:32" ht="12.75" customHeight="1" x14ac:dyDescent="0.2">
      <c r="A1230" s="18">
        <v>18950</v>
      </c>
      <c r="B1230" s="25">
        <v>89128</v>
      </c>
      <c r="C1230" s="10" t="s">
        <v>106</v>
      </c>
      <c r="D1230" s="36">
        <v>0.01</v>
      </c>
      <c r="E1230" s="28">
        <v>4.9800000000000004</v>
      </c>
      <c r="F1230" s="32">
        <v>4.75</v>
      </c>
      <c r="G1230" s="25">
        <v>3035</v>
      </c>
      <c r="H1230" s="10" t="s">
        <v>2741</v>
      </c>
      <c r="I1230" s="10" t="s">
        <v>49</v>
      </c>
      <c r="J1230" s="10" t="s">
        <v>40</v>
      </c>
      <c r="K1230" s="10" t="s">
        <v>29</v>
      </c>
      <c r="L1230" s="10" t="s">
        <v>93</v>
      </c>
      <c r="M1230" s="10" t="s">
        <v>59</v>
      </c>
      <c r="N1230" s="9" t="s">
        <v>2742</v>
      </c>
      <c r="O1230" s="22">
        <v>0.36</v>
      </c>
      <c r="P1230" s="10" t="s">
        <v>33</v>
      </c>
      <c r="Q1230" s="10" t="s">
        <v>61</v>
      </c>
      <c r="R1230" s="10" t="s">
        <v>178</v>
      </c>
      <c r="S1230" s="10" t="s">
        <v>2743</v>
      </c>
      <c r="T1230" s="25">
        <v>60148</v>
      </c>
      <c r="U1230" s="11">
        <v>42019</v>
      </c>
      <c r="V1230" s="25">
        <f>YEAR(Table1[[#This Row],[Order Date]])</f>
        <v>2015</v>
      </c>
      <c r="W1230" s="25">
        <f>MONTH(Table1[[#This Row],[Order Date]])</f>
        <v>1</v>
      </c>
      <c r="X1230" s="25">
        <f>DAY(Table1[[#This Row],[Order Date]])</f>
        <v>15</v>
      </c>
      <c r="Y1230" s="11">
        <v>42024</v>
      </c>
      <c r="Z1230" s="25">
        <f>DATEDIF(Table1[[#This Row],[Order Date]],Table1[[#This Row],[Ship Date]],"D")</f>
        <v>5</v>
      </c>
      <c r="AA1230" s="25">
        <v>-75.900400000000005</v>
      </c>
      <c r="AB1230" s="10">
        <v>10</v>
      </c>
      <c r="AC1230" s="12">
        <v>52.93</v>
      </c>
      <c r="AD1230" s="10" t="str">
        <f>IF(Table1[[#This Row],[Profit]]&gt;0,"Profit","loss")</f>
        <v>loss</v>
      </c>
      <c r="AE1230" s="10" t="str">
        <f>_xlfn.CONCAT(Table1[[#This Row],[Customer Name]]," ",Table1[[#This Row],[Product Name]]," ",Table1[[#This Row],[Country]])</f>
        <v>Tina Evans Hammermill CopyPlus Copy Paper (20Lb. and 84 Bright) United States</v>
      </c>
      <c r="AF1230" s="10" t="str">
        <f>LEFT(Table1[[#This Row],[Product Name]],4)</f>
        <v>Hamm</v>
      </c>
    </row>
    <row r="1231" spans="1:32" ht="12.75" customHeight="1" x14ac:dyDescent="0.2">
      <c r="A1231" s="18">
        <v>18951</v>
      </c>
      <c r="B1231" s="25">
        <v>89128</v>
      </c>
      <c r="C1231" s="10" t="s">
        <v>106</v>
      </c>
      <c r="D1231" s="36">
        <v>0.04</v>
      </c>
      <c r="E1231" s="28">
        <v>6.35</v>
      </c>
      <c r="F1231" s="32">
        <v>1.02</v>
      </c>
      <c r="G1231" s="25">
        <v>3035</v>
      </c>
      <c r="H1231" s="10" t="s">
        <v>2741</v>
      </c>
      <c r="I1231" s="10" t="s">
        <v>49</v>
      </c>
      <c r="J1231" s="10" t="s">
        <v>40</v>
      </c>
      <c r="K1231" s="10" t="s">
        <v>29</v>
      </c>
      <c r="L1231" s="10" t="s">
        <v>93</v>
      </c>
      <c r="M1231" s="10" t="s">
        <v>31</v>
      </c>
      <c r="N1231" s="9" t="s">
        <v>887</v>
      </c>
      <c r="O1231" s="22">
        <v>0.39</v>
      </c>
      <c r="P1231" s="10" t="s">
        <v>33</v>
      </c>
      <c r="Q1231" s="10" t="s">
        <v>61</v>
      </c>
      <c r="R1231" s="10" t="s">
        <v>178</v>
      </c>
      <c r="S1231" s="10" t="s">
        <v>2743</v>
      </c>
      <c r="T1231" s="25">
        <v>60148</v>
      </c>
      <c r="U1231" s="11">
        <v>42019</v>
      </c>
      <c r="V1231" s="25">
        <f>YEAR(Table1[[#This Row],[Order Date]])</f>
        <v>2015</v>
      </c>
      <c r="W1231" s="25">
        <f>MONTH(Table1[[#This Row],[Order Date]])</f>
        <v>1</v>
      </c>
      <c r="X1231" s="25">
        <f>DAY(Table1[[#This Row],[Order Date]])</f>
        <v>15</v>
      </c>
      <c r="Y1231" s="11">
        <v>42024</v>
      </c>
      <c r="Z1231" s="25">
        <f>DATEDIF(Table1[[#This Row],[Order Date]],Table1[[#This Row],[Ship Date]],"D")</f>
        <v>5</v>
      </c>
      <c r="AA1231" s="25">
        <v>52.170899999999996</v>
      </c>
      <c r="AB1231" s="10">
        <v>12</v>
      </c>
      <c r="AC1231" s="12">
        <v>75.61</v>
      </c>
      <c r="AD1231" s="10" t="str">
        <f>IF(Table1[[#This Row],[Profit]]&gt;0,"Profit","loss")</f>
        <v>Profit</v>
      </c>
      <c r="AE1231" s="10" t="str">
        <f>_xlfn.CONCAT(Table1[[#This Row],[Customer Name]]," ",Table1[[#This Row],[Product Name]]," ",Table1[[#This Row],[Country]])</f>
        <v>Tina Evans Telephone Message Books with Fax/Mobile Section, 5 1/2" x 3 3/16" United States</v>
      </c>
      <c r="AF1231" s="10" t="str">
        <f>LEFT(Table1[[#This Row],[Product Name]],4)</f>
        <v>Tele</v>
      </c>
    </row>
    <row r="1232" spans="1:32" ht="12.75" customHeight="1" x14ac:dyDescent="0.2">
      <c r="A1232" s="18">
        <v>19849</v>
      </c>
      <c r="B1232" s="25">
        <v>89129</v>
      </c>
      <c r="C1232" s="10" t="s">
        <v>37</v>
      </c>
      <c r="D1232" s="36">
        <v>0.02</v>
      </c>
      <c r="E1232" s="28">
        <v>12.99</v>
      </c>
      <c r="F1232" s="32">
        <v>14.37</v>
      </c>
      <c r="G1232" s="25">
        <v>3036</v>
      </c>
      <c r="H1232" s="10" t="s">
        <v>2744</v>
      </c>
      <c r="I1232" s="10" t="s">
        <v>49</v>
      </c>
      <c r="J1232" s="10" t="s">
        <v>40</v>
      </c>
      <c r="K1232" s="10" t="s">
        <v>41</v>
      </c>
      <c r="L1232" s="10" t="s">
        <v>50</v>
      </c>
      <c r="M1232" s="10" t="s">
        <v>236</v>
      </c>
      <c r="N1232" s="9" t="s">
        <v>568</v>
      </c>
      <c r="O1232" s="22">
        <v>0.73</v>
      </c>
      <c r="P1232" s="10" t="s">
        <v>33</v>
      </c>
      <c r="Q1232" s="10" t="s">
        <v>61</v>
      </c>
      <c r="R1232" s="10" t="s">
        <v>2659</v>
      </c>
      <c r="S1232" s="10" t="s">
        <v>2745</v>
      </c>
      <c r="T1232" s="25">
        <v>58554</v>
      </c>
      <c r="U1232" s="11">
        <v>42020</v>
      </c>
      <c r="V1232" s="25">
        <f>YEAR(Table1[[#This Row],[Order Date]])</f>
        <v>2015</v>
      </c>
      <c r="W1232" s="25">
        <f>MONTH(Table1[[#This Row],[Order Date]])</f>
        <v>1</v>
      </c>
      <c r="X1232" s="25">
        <f>DAY(Table1[[#This Row],[Order Date]])</f>
        <v>16</v>
      </c>
      <c r="Y1232" s="11">
        <v>42022</v>
      </c>
      <c r="Z1232" s="25">
        <f>DATEDIF(Table1[[#This Row],[Order Date]],Table1[[#This Row],[Ship Date]],"D")</f>
        <v>2</v>
      </c>
      <c r="AA1232" s="25">
        <v>-159.86000000000001</v>
      </c>
      <c r="AB1232" s="10">
        <v>5</v>
      </c>
      <c r="AC1232" s="12">
        <v>67.64</v>
      </c>
      <c r="AD1232" s="10" t="str">
        <f>IF(Table1[[#This Row],[Profit]]&gt;0,"Profit","loss")</f>
        <v>loss</v>
      </c>
      <c r="AE1232" s="10" t="str">
        <f>_xlfn.CONCAT(Table1[[#This Row],[Customer Name]]," ",Table1[[#This Row],[Product Name]]," ",Table1[[#This Row],[Country]])</f>
        <v>Edith Reynolds Tensor "Hersey Kiss" Styled Floor Lamp United States</v>
      </c>
      <c r="AF1232" s="10" t="str">
        <f>LEFT(Table1[[#This Row],[Product Name]],4)</f>
        <v>Tens</v>
      </c>
    </row>
    <row r="1233" spans="1:32" ht="12.75" customHeight="1" x14ac:dyDescent="0.2">
      <c r="A1233" s="18">
        <v>19850</v>
      </c>
      <c r="B1233" s="25">
        <v>89129</v>
      </c>
      <c r="C1233" s="10" t="s">
        <v>37</v>
      </c>
      <c r="D1233" s="36">
        <v>0.05</v>
      </c>
      <c r="E1233" s="28">
        <v>35.44</v>
      </c>
      <c r="F1233" s="32">
        <v>7.5</v>
      </c>
      <c r="G1233" s="25">
        <v>3036</v>
      </c>
      <c r="H1233" s="10" t="s">
        <v>2744</v>
      </c>
      <c r="I1233" s="10" t="s">
        <v>49</v>
      </c>
      <c r="J1233" s="10" t="s">
        <v>40</v>
      </c>
      <c r="K1233" s="10" t="s">
        <v>29</v>
      </c>
      <c r="L1233" s="10" t="s">
        <v>93</v>
      </c>
      <c r="M1233" s="10" t="s">
        <v>59</v>
      </c>
      <c r="N1233" s="9" t="s">
        <v>2746</v>
      </c>
      <c r="O1233" s="22">
        <v>0.38</v>
      </c>
      <c r="P1233" s="10" t="s">
        <v>33</v>
      </c>
      <c r="Q1233" s="10" t="s">
        <v>61</v>
      </c>
      <c r="R1233" s="10" t="s">
        <v>2659</v>
      </c>
      <c r="S1233" s="10" t="s">
        <v>2745</v>
      </c>
      <c r="T1233" s="25">
        <v>58554</v>
      </c>
      <c r="U1233" s="11">
        <v>42020</v>
      </c>
      <c r="V1233" s="25">
        <f>YEAR(Table1[[#This Row],[Order Date]])</f>
        <v>2015</v>
      </c>
      <c r="W1233" s="25">
        <f>MONTH(Table1[[#This Row],[Order Date]])</f>
        <v>1</v>
      </c>
      <c r="X1233" s="25">
        <f>DAY(Table1[[#This Row],[Order Date]])</f>
        <v>16</v>
      </c>
      <c r="Y1233" s="11">
        <v>42022</v>
      </c>
      <c r="Z1233" s="25">
        <f>DATEDIF(Table1[[#This Row],[Order Date]],Table1[[#This Row],[Ship Date]],"D")</f>
        <v>2</v>
      </c>
      <c r="AA1233" s="25">
        <v>165.88979999999998</v>
      </c>
      <c r="AB1233" s="10">
        <v>7</v>
      </c>
      <c r="AC1233" s="12">
        <v>240.42</v>
      </c>
      <c r="AD1233" s="10" t="str">
        <f>IF(Table1[[#This Row],[Profit]]&gt;0,"Profit","loss")</f>
        <v>Profit</v>
      </c>
      <c r="AE1233" s="10" t="str">
        <f>_xlfn.CONCAT(Table1[[#This Row],[Customer Name]]," ",Table1[[#This Row],[Product Name]]," ",Table1[[#This Row],[Country]])</f>
        <v>Edith Reynolds Xerox 1906 United States</v>
      </c>
      <c r="AF1233" s="10" t="str">
        <f>LEFT(Table1[[#This Row],[Product Name]],4)</f>
        <v>Xero</v>
      </c>
    </row>
    <row r="1234" spans="1:32" ht="12.75" customHeight="1" x14ac:dyDescent="0.2">
      <c r="A1234" s="18">
        <v>19851</v>
      </c>
      <c r="B1234" s="25">
        <v>89129</v>
      </c>
      <c r="C1234" s="10" t="s">
        <v>37</v>
      </c>
      <c r="D1234" s="36">
        <v>0.02</v>
      </c>
      <c r="E1234" s="28">
        <v>12.98</v>
      </c>
      <c r="F1234" s="32">
        <v>3.14</v>
      </c>
      <c r="G1234" s="25">
        <v>3036</v>
      </c>
      <c r="H1234" s="10" t="s">
        <v>2744</v>
      </c>
      <c r="I1234" s="10" t="s">
        <v>49</v>
      </c>
      <c r="J1234" s="10" t="s">
        <v>40</v>
      </c>
      <c r="K1234" s="10" t="s">
        <v>29</v>
      </c>
      <c r="L1234" s="10" t="s">
        <v>174</v>
      </c>
      <c r="M1234" s="10" t="s">
        <v>51</v>
      </c>
      <c r="N1234" s="9" t="s">
        <v>175</v>
      </c>
      <c r="O1234" s="22">
        <v>0.6</v>
      </c>
      <c r="P1234" s="10" t="s">
        <v>33</v>
      </c>
      <c r="Q1234" s="10" t="s">
        <v>61</v>
      </c>
      <c r="R1234" s="10" t="s">
        <v>2659</v>
      </c>
      <c r="S1234" s="10" t="s">
        <v>2745</v>
      </c>
      <c r="T1234" s="25">
        <v>58554</v>
      </c>
      <c r="U1234" s="11">
        <v>42020</v>
      </c>
      <c r="V1234" s="25">
        <f>YEAR(Table1[[#This Row],[Order Date]])</f>
        <v>2015</v>
      </c>
      <c r="W1234" s="25">
        <f>MONTH(Table1[[#This Row],[Order Date]])</f>
        <v>1</v>
      </c>
      <c r="X1234" s="25">
        <f>DAY(Table1[[#This Row],[Order Date]])</f>
        <v>16</v>
      </c>
      <c r="Y1234" s="11">
        <v>42023</v>
      </c>
      <c r="Z1234" s="25">
        <f>DATEDIF(Table1[[#This Row],[Order Date]],Table1[[#This Row],[Ship Date]],"D")</f>
        <v>3</v>
      </c>
      <c r="AA1234" s="25">
        <v>75.010000000000005</v>
      </c>
      <c r="AB1234" s="10">
        <v>14</v>
      </c>
      <c r="AC1234" s="12">
        <v>184.4</v>
      </c>
      <c r="AD1234" s="10" t="str">
        <f>IF(Table1[[#This Row],[Profit]]&gt;0,"Profit","loss")</f>
        <v>Profit</v>
      </c>
      <c r="AE1234" s="10" t="str">
        <f>_xlfn.CONCAT(Table1[[#This Row],[Customer Name]]," ",Table1[[#This Row],[Product Name]]," ",Table1[[#This Row],[Country]])</f>
        <v>Edith Reynolds Acme® 8" Straight Scissors United States</v>
      </c>
      <c r="AF1234" s="10" t="str">
        <f>LEFT(Table1[[#This Row],[Product Name]],4)</f>
        <v>Acme</v>
      </c>
    </row>
    <row r="1235" spans="1:32" ht="12.75" customHeight="1" x14ac:dyDescent="0.2">
      <c r="A1235" s="18">
        <v>22201</v>
      </c>
      <c r="B1235" s="25">
        <v>89130</v>
      </c>
      <c r="C1235" s="10" t="s">
        <v>47</v>
      </c>
      <c r="D1235" s="36">
        <v>0.08</v>
      </c>
      <c r="E1235" s="28">
        <v>178.47</v>
      </c>
      <c r="F1235" s="32">
        <v>19.989999999999998</v>
      </c>
      <c r="G1235" s="25">
        <v>3036</v>
      </c>
      <c r="H1235" s="10" t="s">
        <v>2744</v>
      </c>
      <c r="I1235" s="10" t="s">
        <v>49</v>
      </c>
      <c r="J1235" s="10" t="s">
        <v>40</v>
      </c>
      <c r="K1235" s="10" t="s">
        <v>29</v>
      </c>
      <c r="L1235" s="10" t="s">
        <v>141</v>
      </c>
      <c r="M1235" s="10" t="s">
        <v>59</v>
      </c>
      <c r="N1235" s="9" t="s">
        <v>528</v>
      </c>
      <c r="O1235" s="22">
        <v>0.55000000000000004</v>
      </c>
      <c r="P1235" s="10" t="s">
        <v>33</v>
      </c>
      <c r="Q1235" s="10" t="s">
        <v>61</v>
      </c>
      <c r="R1235" s="10" t="s">
        <v>2659</v>
      </c>
      <c r="S1235" s="10" t="s">
        <v>2745</v>
      </c>
      <c r="T1235" s="25">
        <v>58554</v>
      </c>
      <c r="U1235" s="11">
        <v>42076</v>
      </c>
      <c r="V1235" s="25">
        <f>YEAR(Table1[[#This Row],[Order Date]])</f>
        <v>2015</v>
      </c>
      <c r="W1235" s="25">
        <f>MONTH(Table1[[#This Row],[Order Date]])</f>
        <v>3</v>
      </c>
      <c r="X1235" s="25">
        <f>DAY(Table1[[#This Row],[Order Date]])</f>
        <v>13</v>
      </c>
      <c r="Y1235" s="11">
        <v>42079</v>
      </c>
      <c r="Z1235" s="25">
        <f>DATEDIF(Table1[[#This Row],[Order Date]],Table1[[#This Row],[Ship Date]],"D")</f>
        <v>3</v>
      </c>
      <c r="AA1235" s="25">
        <v>2267.2199999999998</v>
      </c>
      <c r="AB1235" s="10">
        <v>22</v>
      </c>
      <c r="AC1235" s="12">
        <v>3802.01</v>
      </c>
      <c r="AD1235" s="10" t="str">
        <f>IF(Table1[[#This Row],[Profit]]&gt;0,"Profit","loss")</f>
        <v>Profit</v>
      </c>
      <c r="AE1235" s="10" t="str">
        <f>_xlfn.CONCAT(Table1[[#This Row],[Customer Name]]," ",Table1[[#This Row],[Product Name]]," ",Table1[[#This Row],[Country]])</f>
        <v>Edith Reynolds Hot File® 7-Pocket, Floor Stand United States</v>
      </c>
      <c r="AF1235" s="10" t="str">
        <f>LEFT(Table1[[#This Row],[Product Name]],4)</f>
        <v xml:space="preserve">Hot </v>
      </c>
    </row>
    <row r="1236" spans="1:32" ht="12.75" customHeight="1" x14ac:dyDescent="0.2">
      <c r="A1236" s="18">
        <v>18849</v>
      </c>
      <c r="B1236" s="25">
        <v>89139</v>
      </c>
      <c r="C1236" s="10" t="s">
        <v>56</v>
      </c>
      <c r="D1236" s="36">
        <v>0.02</v>
      </c>
      <c r="E1236" s="28">
        <v>146.05000000000001</v>
      </c>
      <c r="F1236" s="32">
        <v>80.2</v>
      </c>
      <c r="G1236" s="25">
        <v>247</v>
      </c>
      <c r="H1236" s="10" t="s">
        <v>346</v>
      </c>
      <c r="I1236" s="10" t="s">
        <v>39</v>
      </c>
      <c r="J1236" s="10" t="s">
        <v>28</v>
      </c>
      <c r="K1236" s="10" t="s">
        <v>41</v>
      </c>
      <c r="L1236" s="10" t="s">
        <v>152</v>
      </c>
      <c r="M1236" s="10" t="s">
        <v>121</v>
      </c>
      <c r="N1236" s="9" t="s">
        <v>347</v>
      </c>
      <c r="O1236" s="22">
        <v>0.71</v>
      </c>
      <c r="P1236" s="10" t="s">
        <v>33</v>
      </c>
      <c r="Q1236" s="10" t="s">
        <v>136</v>
      </c>
      <c r="R1236" s="10" t="s">
        <v>244</v>
      </c>
      <c r="S1236" s="10" t="s">
        <v>348</v>
      </c>
      <c r="T1236" s="25">
        <v>37804</v>
      </c>
      <c r="U1236" s="11">
        <v>42058</v>
      </c>
      <c r="V1236" s="25">
        <f>YEAR(Table1[[#This Row],[Order Date]])</f>
        <v>2015</v>
      </c>
      <c r="W1236" s="25">
        <f>MONTH(Table1[[#This Row],[Order Date]])</f>
        <v>2</v>
      </c>
      <c r="X1236" s="25">
        <f>DAY(Table1[[#This Row],[Order Date]])</f>
        <v>23</v>
      </c>
      <c r="Y1236" s="11">
        <v>42058</v>
      </c>
      <c r="Z1236" s="25">
        <f>DATEDIF(Table1[[#This Row],[Order Date]],Table1[[#This Row],[Ship Date]],"D")</f>
        <v>0</v>
      </c>
      <c r="AA1236" s="25">
        <v>-101.19200000000001</v>
      </c>
      <c r="AB1236" s="10">
        <v>5</v>
      </c>
      <c r="AC1236" s="12">
        <v>798.69</v>
      </c>
      <c r="AD1236" s="10" t="str">
        <f>IF(Table1[[#This Row],[Profit]]&gt;0,"Profit","loss")</f>
        <v>loss</v>
      </c>
      <c r="AE1236" s="10" t="str">
        <f>_xlfn.CONCAT(Table1[[#This Row],[Customer Name]]," ",Table1[[#This Row],[Product Name]]," ",Table1[[#This Row],[Country]])</f>
        <v>Marshall Brandt Briggs BPI Conference Tables United States</v>
      </c>
      <c r="AF1236" s="10" t="str">
        <f>LEFT(Table1[[#This Row],[Product Name]],4)</f>
        <v xml:space="preserve">BPI </v>
      </c>
    </row>
    <row r="1237" spans="1:32" ht="12.75" customHeight="1" x14ac:dyDescent="0.2">
      <c r="A1237" s="18">
        <v>18850</v>
      </c>
      <c r="B1237" s="25">
        <v>89139</v>
      </c>
      <c r="C1237" s="10" t="s">
        <v>56</v>
      </c>
      <c r="D1237" s="36">
        <v>0.06</v>
      </c>
      <c r="E1237" s="28">
        <v>65.989999999999995</v>
      </c>
      <c r="F1237" s="32">
        <v>5.92</v>
      </c>
      <c r="G1237" s="25">
        <v>247</v>
      </c>
      <c r="H1237" s="10" t="s">
        <v>346</v>
      </c>
      <c r="I1237" s="10" t="s">
        <v>49</v>
      </c>
      <c r="J1237" s="10" t="s">
        <v>28</v>
      </c>
      <c r="K1237" s="10" t="s">
        <v>77</v>
      </c>
      <c r="L1237" s="10" t="s">
        <v>78</v>
      </c>
      <c r="M1237" s="10" t="s">
        <v>59</v>
      </c>
      <c r="N1237" s="9" t="s">
        <v>315</v>
      </c>
      <c r="O1237" s="22">
        <v>0.55000000000000004</v>
      </c>
      <c r="P1237" s="10" t="s">
        <v>33</v>
      </c>
      <c r="Q1237" s="10" t="s">
        <v>136</v>
      </c>
      <c r="R1237" s="10" t="s">
        <v>244</v>
      </c>
      <c r="S1237" s="10" t="s">
        <v>348</v>
      </c>
      <c r="T1237" s="25">
        <v>37804</v>
      </c>
      <c r="U1237" s="11">
        <v>42058</v>
      </c>
      <c r="V1237" s="25">
        <f>YEAR(Table1[[#This Row],[Order Date]])</f>
        <v>2015</v>
      </c>
      <c r="W1237" s="25">
        <f>MONTH(Table1[[#This Row],[Order Date]])</f>
        <v>2</v>
      </c>
      <c r="X1237" s="25">
        <f>DAY(Table1[[#This Row],[Order Date]])</f>
        <v>23</v>
      </c>
      <c r="Y1237" s="11">
        <v>42059</v>
      </c>
      <c r="Z1237" s="25">
        <f>DATEDIF(Table1[[#This Row],[Order Date]],Table1[[#This Row],[Ship Date]],"D")</f>
        <v>1</v>
      </c>
      <c r="AA1237" s="25">
        <v>-3.3320000000000336</v>
      </c>
      <c r="AB1237" s="10">
        <v>14</v>
      </c>
      <c r="AC1237" s="12">
        <v>792.11</v>
      </c>
      <c r="AD1237" s="10" t="str">
        <f>IF(Table1[[#This Row],[Profit]]&gt;0,"Profit","loss")</f>
        <v>loss</v>
      </c>
      <c r="AE1237" s="10" t="str">
        <f>_xlfn.CONCAT(Table1[[#This Row],[Customer Name]]," ",Table1[[#This Row],[Product Name]]," ",Table1[[#This Row],[Country]])</f>
        <v>Marshall Brandt Briggs 252 United States</v>
      </c>
      <c r="AF1237" s="10" t="str">
        <f>LEFT(Table1[[#This Row],[Product Name]],4)</f>
        <v>252</v>
      </c>
    </row>
    <row r="1238" spans="1:32" ht="12.75" customHeight="1" x14ac:dyDescent="0.2">
      <c r="A1238" s="18">
        <v>18842</v>
      </c>
      <c r="B1238" s="25">
        <v>89140</v>
      </c>
      <c r="C1238" s="10" t="s">
        <v>56</v>
      </c>
      <c r="D1238" s="36">
        <v>0.09</v>
      </c>
      <c r="E1238" s="28">
        <v>2.88</v>
      </c>
      <c r="F1238" s="32">
        <v>0.99</v>
      </c>
      <c r="G1238" s="25">
        <v>247</v>
      </c>
      <c r="H1238" s="10" t="s">
        <v>346</v>
      </c>
      <c r="I1238" s="10" t="s">
        <v>49</v>
      </c>
      <c r="J1238" s="10" t="s">
        <v>28</v>
      </c>
      <c r="K1238" s="10" t="s">
        <v>29</v>
      </c>
      <c r="L1238" s="10" t="s">
        <v>134</v>
      </c>
      <c r="M1238" s="10" t="s">
        <v>59</v>
      </c>
      <c r="N1238" s="9" t="s">
        <v>349</v>
      </c>
      <c r="O1238" s="22">
        <v>0.36</v>
      </c>
      <c r="P1238" s="10" t="s">
        <v>33</v>
      </c>
      <c r="Q1238" s="10" t="s">
        <v>136</v>
      </c>
      <c r="R1238" s="10" t="s">
        <v>244</v>
      </c>
      <c r="S1238" s="10" t="s">
        <v>348</v>
      </c>
      <c r="T1238" s="25">
        <v>37804</v>
      </c>
      <c r="U1238" s="11">
        <v>42084</v>
      </c>
      <c r="V1238" s="25">
        <f>YEAR(Table1[[#This Row],[Order Date]])</f>
        <v>2015</v>
      </c>
      <c r="W1238" s="25">
        <f>MONTH(Table1[[#This Row],[Order Date]])</f>
        <v>3</v>
      </c>
      <c r="X1238" s="25">
        <f>DAY(Table1[[#This Row],[Order Date]])</f>
        <v>21</v>
      </c>
      <c r="Y1238" s="11">
        <v>42086</v>
      </c>
      <c r="Z1238" s="25">
        <f>DATEDIF(Table1[[#This Row],[Order Date]],Table1[[#This Row],[Ship Date]],"D")</f>
        <v>2</v>
      </c>
      <c r="AA1238" s="25">
        <v>-145.08199999999999</v>
      </c>
      <c r="AB1238" s="10">
        <v>10</v>
      </c>
      <c r="AC1238" s="12">
        <v>28.73</v>
      </c>
      <c r="AD1238" s="10" t="str">
        <f>IF(Table1[[#This Row],[Profit]]&gt;0,"Profit","loss")</f>
        <v>loss</v>
      </c>
      <c r="AE1238" s="10" t="str">
        <f>_xlfn.CONCAT(Table1[[#This Row],[Customer Name]]," ",Table1[[#This Row],[Product Name]]," ",Table1[[#This Row],[Country]])</f>
        <v>Marshall Brandt Briggs Avery 514 United States</v>
      </c>
      <c r="AF1238" s="10" t="str">
        <f>LEFT(Table1[[#This Row],[Product Name]],4)</f>
        <v>Aver</v>
      </c>
    </row>
    <row r="1239" spans="1:32" ht="12.75" customHeight="1" x14ac:dyDescent="0.2">
      <c r="A1239" s="18">
        <v>22848</v>
      </c>
      <c r="B1239" s="25">
        <v>89146</v>
      </c>
      <c r="C1239" s="10" t="s">
        <v>106</v>
      </c>
      <c r="D1239" s="36">
        <v>0.09</v>
      </c>
      <c r="E1239" s="28">
        <v>8.74</v>
      </c>
      <c r="F1239" s="32">
        <v>1.39</v>
      </c>
      <c r="G1239" s="25">
        <v>2684</v>
      </c>
      <c r="H1239" s="10" t="s">
        <v>2483</v>
      </c>
      <c r="I1239" s="10" t="s">
        <v>27</v>
      </c>
      <c r="J1239" s="10" t="s">
        <v>58</v>
      </c>
      <c r="K1239" s="10" t="s">
        <v>29</v>
      </c>
      <c r="L1239" s="10" t="s">
        <v>69</v>
      </c>
      <c r="M1239" s="10" t="s">
        <v>59</v>
      </c>
      <c r="N1239" s="9" t="s">
        <v>1482</v>
      </c>
      <c r="O1239" s="22">
        <v>0.38</v>
      </c>
      <c r="P1239" s="10" t="s">
        <v>33</v>
      </c>
      <c r="Q1239" s="10" t="s">
        <v>136</v>
      </c>
      <c r="R1239" s="10" t="s">
        <v>362</v>
      </c>
      <c r="S1239" s="10" t="s">
        <v>2484</v>
      </c>
      <c r="T1239" s="25">
        <v>33952</v>
      </c>
      <c r="U1239" s="11">
        <v>42050</v>
      </c>
      <c r="V1239" s="25">
        <f>YEAR(Table1[[#This Row],[Order Date]])</f>
        <v>2015</v>
      </c>
      <c r="W1239" s="25">
        <f>MONTH(Table1[[#This Row],[Order Date]])</f>
        <v>2</v>
      </c>
      <c r="X1239" s="25">
        <f>DAY(Table1[[#This Row],[Order Date]])</f>
        <v>15</v>
      </c>
      <c r="Y1239" s="11">
        <v>42055</v>
      </c>
      <c r="Z1239" s="25">
        <f>DATEDIF(Table1[[#This Row],[Order Date]],Table1[[#This Row],[Ship Date]],"D")</f>
        <v>5</v>
      </c>
      <c r="AA1239" s="25">
        <v>23.616</v>
      </c>
      <c r="AB1239" s="10">
        <v>1</v>
      </c>
      <c r="AC1239" s="12">
        <v>11.78</v>
      </c>
      <c r="AD1239" s="10" t="str">
        <f>IF(Table1[[#This Row],[Profit]]&gt;0,"Profit","loss")</f>
        <v>Profit</v>
      </c>
      <c r="AE1239" s="10" t="str">
        <f>_xlfn.CONCAT(Table1[[#This Row],[Customer Name]]," ",Table1[[#This Row],[Product Name]]," ",Table1[[#This Row],[Country]])</f>
        <v>Edna Michael #10- 4 1/8" x 9 1/2" Recycled Envelopes United States</v>
      </c>
      <c r="AF1239" s="10" t="str">
        <f>LEFT(Table1[[#This Row],[Product Name]],4)</f>
        <v>#10-</v>
      </c>
    </row>
    <row r="1240" spans="1:32" ht="12.75" customHeight="1" x14ac:dyDescent="0.2">
      <c r="A1240" s="18">
        <v>22849</v>
      </c>
      <c r="B1240" s="25">
        <v>89146</v>
      </c>
      <c r="C1240" s="10" t="s">
        <v>106</v>
      </c>
      <c r="D1240" s="36">
        <v>0.09</v>
      </c>
      <c r="E1240" s="28">
        <v>18.97</v>
      </c>
      <c r="F1240" s="32">
        <v>9.0299999999999994</v>
      </c>
      <c r="G1240" s="25">
        <v>2684</v>
      </c>
      <c r="H1240" s="10" t="s">
        <v>2483</v>
      </c>
      <c r="I1240" s="10" t="s">
        <v>49</v>
      </c>
      <c r="J1240" s="10" t="s">
        <v>58</v>
      </c>
      <c r="K1240" s="10" t="s">
        <v>29</v>
      </c>
      <c r="L1240" s="10" t="s">
        <v>93</v>
      </c>
      <c r="M1240" s="10" t="s">
        <v>59</v>
      </c>
      <c r="N1240" s="9" t="s">
        <v>775</v>
      </c>
      <c r="O1240" s="22">
        <v>0.37</v>
      </c>
      <c r="P1240" s="10" t="s">
        <v>33</v>
      </c>
      <c r="Q1240" s="10" t="s">
        <v>136</v>
      </c>
      <c r="R1240" s="10" t="s">
        <v>362</v>
      </c>
      <c r="S1240" s="10" t="s">
        <v>2484</v>
      </c>
      <c r="T1240" s="25">
        <v>33952</v>
      </c>
      <c r="U1240" s="11">
        <v>42050</v>
      </c>
      <c r="V1240" s="25">
        <f>YEAR(Table1[[#This Row],[Order Date]])</f>
        <v>2015</v>
      </c>
      <c r="W1240" s="25">
        <f>MONTH(Table1[[#This Row],[Order Date]])</f>
        <v>2</v>
      </c>
      <c r="X1240" s="25">
        <f>DAY(Table1[[#This Row],[Order Date]])</f>
        <v>15</v>
      </c>
      <c r="Y1240" s="11">
        <v>42055</v>
      </c>
      <c r="Z1240" s="25">
        <f>DATEDIF(Table1[[#This Row],[Order Date]],Table1[[#This Row],[Ship Date]],"D")</f>
        <v>5</v>
      </c>
      <c r="AA1240" s="25">
        <v>-1748.0119999999999</v>
      </c>
      <c r="AB1240" s="10">
        <v>1</v>
      </c>
      <c r="AC1240" s="12">
        <v>20.96</v>
      </c>
      <c r="AD1240" s="10" t="str">
        <f>IF(Table1[[#This Row],[Profit]]&gt;0,"Profit","loss")</f>
        <v>loss</v>
      </c>
      <c r="AE1240" s="10" t="str">
        <f>_xlfn.CONCAT(Table1[[#This Row],[Customer Name]]," ",Table1[[#This Row],[Product Name]]," ",Table1[[#This Row],[Country]])</f>
        <v>Edna Michael Computer Printout Paper with Letter-Trim Perforations United States</v>
      </c>
      <c r="AF1240" s="10" t="str">
        <f>LEFT(Table1[[#This Row],[Product Name]],4)</f>
        <v>Comp</v>
      </c>
    </row>
    <row r="1241" spans="1:32" ht="12.75" customHeight="1" x14ac:dyDescent="0.2">
      <c r="A1241" s="18">
        <v>21114</v>
      </c>
      <c r="B1241" s="25">
        <v>89147</v>
      </c>
      <c r="C1241" s="10" t="s">
        <v>25</v>
      </c>
      <c r="D1241" s="36">
        <v>0</v>
      </c>
      <c r="E1241" s="28">
        <v>7.38</v>
      </c>
      <c r="F1241" s="32">
        <v>11.51</v>
      </c>
      <c r="G1241" s="25">
        <v>2685</v>
      </c>
      <c r="H1241" s="10" t="s">
        <v>2486</v>
      </c>
      <c r="I1241" s="10" t="s">
        <v>49</v>
      </c>
      <c r="J1241" s="10" t="s">
        <v>58</v>
      </c>
      <c r="K1241" s="10" t="s">
        <v>29</v>
      </c>
      <c r="L1241" s="10" t="s">
        <v>109</v>
      </c>
      <c r="M1241" s="10" t="s">
        <v>59</v>
      </c>
      <c r="N1241" s="9" t="s">
        <v>2487</v>
      </c>
      <c r="O1241" s="22">
        <v>0.36</v>
      </c>
      <c r="P1241" s="10" t="s">
        <v>33</v>
      </c>
      <c r="Q1241" s="10" t="s">
        <v>53</v>
      </c>
      <c r="R1241" s="10" t="s">
        <v>71</v>
      </c>
      <c r="S1241" s="10" t="s">
        <v>2488</v>
      </c>
      <c r="T1241" s="25">
        <v>11803</v>
      </c>
      <c r="U1241" s="11">
        <v>42098</v>
      </c>
      <c r="V1241" s="25">
        <f>YEAR(Table1[[#This Row],[Order Date]])</f>
        <v>2015</v>
      </c>
      <c r="W1241" s="25">
        <f>MONTH(Table1[[#This Row],[Order Date]])</f>
        <v>4</v>
      </c>
      <c r="X1241" s="25">
        <f>DAY(Table1[[#This Row],[Order Date]])</f>
        <v>4</v>
      </c>
      <c r="Y1241" s="11">
        <v>42099</v>
      </c>
      <c r="Z1241" s="25">
        <f>DATEDIF(Table1[[#This Row],[Order Date]],Table1[[#This Row],[Ship Date]],"D")</f>
        <v>1</v>
      </c>
      <c r="AA1241" s="25">
        <v>-66.170999999999992</v>
      </c>
      <c r="AB1241" s="10">
        <v>2</v>
      </c>
      <c r="AC1241" s="12">
        <v>17.64</v>
      </c>
      <c r="AD1241" s="10" t="str">
        <f>IF(Table1[[#This Row],[Profit]]&gt;0,"Profit","loss")</f>
        <v>loss</v>
      </c>
      <c r="AE1241" s="10" t="str">
        <f>_xlfn.CONCAT(Table1[[#This Row],[Customer Name]]," ",Table1[[#This Row],[Product Name]]," ",Table1[[#This Row],[Country]])</f>
        <v>Kathryn Wolfe GBC Plastic Binding Combs United States</v>
      </c>
      <c r="AF1241" s="10" t="str">
        <f>LEFT(Table1[[#This Row],[Product Name]],4)</f>
        <v xml:space="preserve">GBC </v>
      </c>
    </row>
    <row r="1242" spans="1:32" ht="12.75" customHeight="1" x14ac:dyDescent="0.2">
      <c r="A1242" s="18">
        <v>25649</v>
      </c>
      <c r="B1242" s="25">
        <v>89148</v>
      </c>
      <c r="C1242" s="10" t="s">
        <v>106</v>
      </c>
      <c r="D1242" s="36">
        <v>7.0000000000000007E-2</v>
      </c>
      <c r="E1242" s="28">
        <v>4.97</v>
      </c>
      <c r="F1242" s="32">
        <v>5.71</v>
      </c>
      <c r="G1242" s="25">
        <v>2684</v>
      </c>
      <c r="H1242" s="10" t="s">
        <v>2483</v>
      </c>
      <c r="I1242" s="10" t="s">
        <v>49</v>
      </c>
      <c r="J1242" s="10" t="s">
        <v>58</v>
      </c>
      <c r="K1242" s="10" t="s">
        <v>41</v>
      </c>
      <c r="L1242" s="10" t="s">
        <v>50</v>
      </c>
      <c r="M1242" s="10" t="s">
        <v>86</v>
      </c>
      <c r="N1242" s="9" t="s">
        <v>2485</v>
      </c>
      <c r="O1242" s="22">
        <v>0.54</v>
      </c>
      <c r="P1242" s="10" t="s">
        <v>33</v>
      </c>
      <c r="Q1242" s="10" t="s">
        <v>136</v>
      </c>
      <c r="R1242" s="10" t="s">
        <v>362</v>
      </c>
      <c r="S1242" s="10" t="s">
        <v>2484</v>
      </c>
      <c r="T1242" s="25">
        <v>33952</v>
      </c>
      <c r="U1242" s="11">
        <v>42104</v>
      </c>
      <c r="V1242" s="25">
        <f>YEAR(Table1[[#This Row],[Order Date]])</f>
        <v>2015</v>
      </c>
      <c r="W1242" s="25">
        <f>MONTH(Table1[[#This Row],[Order Date]])</f>
        <v>4</v>
      </c>
      <c r="X1242" s="25">
        <f>DAY(Table1[[#This Row],[Order Date]])</f>
        <v>10</v>
      </c>
      <c r="Y1242" s="11">
        <v>42109</v>
      </c>
      <c r="Z1242" s="25">
        <f>DATEDIF(Table1[[#This Row],[Order Date]],Table1[[#This Row],[Ship Date]],"D")</f>
        <v>5</v>
      </c>
      <c r="AA1242" s="25">
        <v>-180.15200000000002</v>
      </c>
      <c r="AB1242" s="10">
        <v>5</v>
      </c>
      <c r="AC1242" s="12">
        <v>26.66</v>
      </c>
      <c r="AD1242" s="10" t="str">
        <f>IF(Table1[[#This Row],[Profit]]&gt;0,"Profit","loss")</f>
        <v>loss</v>
      </c>
      <c r="AE1242" s="10" t="str">
        <f>_xlfn.CONCAT(Table1[[#This Row],[Customer Name]]," ",Table1[[#This Row],[Product Name]]," ",Table1[[#This Row],[Country]])</f>
        <v>Edna Michael DAX Value U-Channel Document Frames, Easel Back United States</v>
      </c>
      <c r="AF1242" s="10" t="str">
        <f>LEFT(Table1[[#This Row],[Product Name]],4)</f>
        <v xml:space="preserve">DAX </v>
      </c>
    </row>
    <row r="1243" spans="1:32" ht="12.75" customHeight="1" x14ac:dyDescent="0.2">
      <c r="A1243" s="18">
        <v>25650</v>
      </c>
      <c r="B1243" s="25">
        <v>89148</v>
      </c>
      <c r="C1243" s="10" t="s">
        <v>106</v>
      </c>
      <c r="D1243" s="36">
        <v>0.09</v>
      </c>
      <c r="E1243" s="28">
        <v>2.62</v>
      </c>
      <c r="F1243" s="32">
        <v>0.8</v>
      </c>
      <c r="G1243" s="25">
        <v>2684</v>
      </c>
      <c r="H1243" s="10" t="s">
        <v>2483</v>
      </c>
      <c r="I1243" s="10" t="s">
        <v>49</v>
      </c>
      <c r="J1243" s="10" t="s">
        <v>58</v>
      </c>
      <c r="K1243" s="10" t="s">
        <v>29</v>
      </c>
      <c r="L1243" s="10" t="s">
        <v>66</v>
      </c>
      <c r="M1243" s="10" t="s">
        <v>31</v>
      </c>
      <c r="N1243" s="9" t="s">
        <v>1409</v>
      </c>
      <c r="O1243" s="22">
        <v>0.39</v>
      </c>
      <c r="P1243" s="10" t="s">
        <v>33</v>
      </c>
      <c r="Q1243" s="10" t="s">
        <v>136</v>
      </c>
      <c r="R1243" s="10" t="s">
        <v>362</v>
      </c>
      <c r="S1243" s="10" t="s">
        <v>2484</v>
      </c>
      <c r="T1243" s="25">
        <v>33952</v>
      </c>
      <c r="U1243" s="11">
        <v>42104</v>
      </c>
      <c r="V1243" s="25">
        <f>YEAR(Table1[[#This Row],[Order Date]])</f>
        <v>2015</v>
      </c>
      <c r="W1243" s="25">
        <f>MONTH(Table1[[#This Row],[Order Date]])</f>
        <v>4</v>
      </c>
      <c r="X1243" s="25">
        <f>DAY(Table1[[#This Row],[Order Date]])</f>
        <v>10</v>
      </c>
      <c r="Y1243" s="11">
        <v>42106</v>
      </c>
      <c r="Z1243" s="25">
        <f>DATEDIF(Table1[[#This Row],[Order Date]],Table1[[#This Row],[Ship Date]],"D")</f>
        <v>2</v>
      </c>
      <c r="AA1243" s="25">
        <v>8.3879999999999999</v>
      </c>
      <c r="AB1243" s="10">
        <v>12</v>
      </c>
      <c r="AC1243" s="12">
        <v>29.55</v>
      </c>
      <c r="AD1243" s="10" t="str">
        <f>IF(Table1[[#This Row],[Profit]]&gt;0,"Profit","loss")</f>
        <v>Profit</v>
      </c>
      <c r="AE1243" s="10" t="str">
        <f>_xlfn.CONCAT(Table1[[#This Row],[Customer Name]]," ",Table1[[#This Row],[Product Name]]," ",Table1[[#This Row],[Country]])</f>
        <v>Edna Michael Staples Metal Binder Clips United States</v>
      </c>
      <c r="AF1243" s="10" t="str">
        <f>LEFT(Table1[[#This Row],[Product Name]],4)</f>
        <v>Stap</v>
      </c>
    </row>
    <row r="1244" spans="1:32" ht="12.75" customHeight="1" x14ac:dyDescent="0.2">
      <c r="A1244" s="18">
        <v>25651</v>
      </c>
      <c r="B1244" s="25">
        <v>89148</v>
      </c>
      <c r="C1244" s="10" t="s">
        <v>106</v>
      </c>
      <c r="D1244" s="36">
        <v>0.03</v>
      </c>
      <c r="E1244" s="28">
        <v>65.989999999999995</v>
      </c>
      <c r="F1244" s="32">
        <v>8.8000000000000007</v>
      </c>
      <c r="G1244" s="25">
        <v>2684</v>
      </c>
      <c r="H1244" s="10" t="s">
        <v>2483</v>
      </c>
      <c r="I1244" s="10" t="s">
        <v>49</v>
      </c>
      <c r="J1244" s="10" t="s">
        <v>58</v>
      </c>
      <c r="K1244" s="10" t="s">
        <v>77</v>
      </c>
      <c r="L1244" s="10" t="s">
        <v>78</v>
      </c>
      <c r="M1244" s="10" t="s">
        <v>59</v>
      </c>
      <c r="N1244" s="9" t="s">
        <v>751</v>
      </c>
      <c r="O1244" s="22">
        <v>0.57999999999999996</v>
      </c>
      <c r="P1244" s="10" t="s">
        <v>33</v>
      </c>
      <c r="Q1244" s="10" t="s">
        <v>136</v>
      </c>
      <c r="R1244" s="10" t="s">
        <v>362</v>
      </c>
      <c r="S1244" s="10" t="s">
        <v>2484</v>
      </c>
      <c r="T1244" s="25">
        <v>33952</v>
      </c>
      <c r="U1244" s="11">
        <v>42104</v>
      </c>
      <c r="V1244" s="25">
        <f>YEAR(Table1[[#This Row],[Order Date]])</f>
        <v>2015</v>
      </c>
      <c r="W1244" s="25">
        <f>MONTH(Table1[[#This Row],[Order Date]])</f>
        <v>4</v>
      </c>
      <c r="X1244" s="25">
        <f>DAY(Table1[[#This Row],[Order Date]])</f>
        <v>10</v>
      </c>
      <c r="Y1244" s="11">
        <v>42104</v>
      </c>
      <c r="Z1244" s="25">
        <f>DATEDIF(Table1[[#This Row],[Order Date]],Table1[[#This Row],[Ship Date]],"D")</f>
        <v>0</v>
      </c>
      <c r="AA1244" s="25">
        <v>9.939899999999998</v>
      </c>
      <c r="AB1244" s="10">
        <v>21</v>
      </c>
      <c r="AC1244" s="12">
        <v>1237.4000000000001</v>
      </c>
      <c r="AD1244" s="10" t="str">
        <f>IF(Table1[[#This Row],[Profit]]&gt;0,"Profit","loss")</f>
        <v>Profit</v>
      </c>
      <c r="AE1244" s="10" t="str">
        <f>_xlfn.CONCAT(Table1[[#This Row],[Customer Name]]," ",Table1[[#This Row],[Product Name]]," ",Table1[[#This Row],[Country]])</f>
        <v>Edna Michael 6120 United States</v>
      </c>
      <c r="AF1244" s="10" t="str">
        <f>LEFT(Table1[[#This Row],[Product Name]],4)</f>
        <v>6120</v>
      </c>
    </row>
    <row r="1245" spans="1:32" ht="12.75" customHeight="1" x14ac:dyDescent="0.2">
      <c r="A1245" s="18">
        <v>18853</v>
      </c>
      <c r="B1245" s="25">
        <v>89166</v>
      </c>
      <c r="C1245" s="10" t="s">
        <v>56</v>
      </c>
      <c r="D1245" s="36">
        <v>0.04</v>
      </c>
      <c r="E1245" s="28">
        <v>1637.53</v>
      </c>
      <c r="F1245" s="32">
        <v>24.49</v>
      </c>
      <c r="G1245" s="25">
        <v>314</v>
      </c>
      <c r="H1245" s="10" t="s">
        <v>419</v>
      </c>
      <c r="I1245" s="10" t="s">
        <v>49</v>
      </c>
      <c r="J1245" s="10" t="s">
        <v>28</v>
      </c>
      <c r="K1245" s="10" t="s">
        <v>29</v>
      </c>
      <c r="L1245" s="10" t="s">
        <v>174</v>
      </c>
      <c r="M1245" s="10" t="s">
        <v>86</v>
      </c>
      <c r="N1245" s="9" t="s">
        <v>420</v>
      </c>
      <c r="O1245" s="22">
        <v>0.81</v>
      </c>
      <c r="P1245" s="10" t="s">
        <v>33</v>
      </c>
      <c r="Q1245" s="10" t="s">
        <v>61</v>
      </c>
      <c r="R1245" s="10" t="s">
        <v>178</v>
      </c>
      <c r="S1245" s="10" t="s">
        <v>388</v>
      </c>
      <c r="T1245" s="25">
        <v>60130</v>
      </c>
      <c r="U1245" s="11">
        <v>42083</v>
      </c>
      <c r="V1245" s="25">
        <f>YEAR(Table1[[#This Row],[Order Date]])</f>
        <v>2015</v>
      </c>
      <c r="W1245" s="25">
        <f>MONTH(Table1[[#This Row],[Order Date]])</f>
        <v>3</v>
      </c>
      <c r="X1245" s="25">
        <f>DAY(Table1[[#This Row],[Order Date]])</f>
        <v>20</v>
      </c>
      <c r="Y1245" s="11">
        <v>42085</v>
      </c>
      <c r="Z1245" s="25">
        <f>DATEDIF(Table1[[#This Row],[Order Date]],Table1[[#This Row],[Ship Date]],"D")</f>
        <v>2</v>
      </c>
      <c r="AA1245" s="25">
        <v>-1759.58</v>
      </c>
      <c r="AB1245" s="10">
        <v>2</v>
      </c>
      <c r="AC1245" s="12">
        <v>3206.94</v>
      </c>
      <c r="AD1245" s="10" t="str">
        <f>IF(Table1[[#This Row],[Profit]]&gt;0,"Profit","loss")</f>
        <v>loss</v>
      </c>
      <c r="AE1245" s="10" t="str">
        <f>_xlfn.CONCAT(Table1[[#This Row],[Customer Name]]," ",Table1[[#This Row],[Product Name]]," ",Table1[[#This Row],[Country]])</f>
        <v>Ruby Gibbons High Speed Automatic Electric Letter Opener United States</v>
      </c>
      <c r="AF1245" s="10" t="str">
        <f>LEFT(Table1[[#This Row],[Product Name]],4)</f>
        <v>High</v>
      </c>
    </row>
    <row r="1246" spans="1:32" ht="12.75" customHeight="1" x14ac:dyDescent="0.2">
      <c r="A1246" s="18">
        <v>18852</v>
      </c>
      <c r="B1246" s="25">
        <v>89166</v>
      </c>
      <c r="C1246" s="10" t="s">
        <v>56</v>
      </c>
      <c r="D1246" s="36">
        <v>0.01</v>
      </c>
      <c r="E1246" s="28">
        <v>19.98</v>
      </c>
      <c r="F1246" s="32">
        <v>4</v>
      </c>
      <c r="G1246" s="25">
        <v>315</v>
      </c>
      <c r="H1246" s="10" t="s">
        <v>421</v>
      </c>
      <c r="I1246" s="10" t="s">
        <v>49</v>
      </c>
      <c r="J1246" s="10" t="s">
        <v>28</v>
      </c>
      <c r="K1246" s="10" t="s">
        <v>77</v>
      </c>
      <c r="L1246" s="10" t="s">
        <v>180</v>
      </c>
      <c r="M1246" s="10" t="s">
        <v>59</v>
      </c>
      <c r="N1246" s="9" t="s">
        <v>187</v>
      </c>
      <c r="O1246" s="22">
        <v>0.68</v>
      </c>
      <c r="P1246" s="10" t="s">
        <v>33</v>
      </c>
      <c r="Q1246" s="10" t="s">
        <v>53</v>
      </c>
      <c r="R1246" s="10" t="s">
        <v>193</v>
      </c>
      <c r="S1246" s="10" t="s">
        <v>422</v>
      </c>
      <c r="T1246" s="25">
        <v>1007</v>
      </c>
      <c r="U1246" s="11">
        <v>42083</v>
      </c>
      <c r="V1246" s="25">
        <f>YEAR(Table1[[#This Row],[Order Date]])</f>
        <v>2015</v>
      </c>
      <c r="W1246" s="25">
        <f>MONTH(Table1[[#This Row],[Order Date]])</f>
        <v>3</v>
      </c>
      <c r="X1246" s="25">
        <f>DAY(Table1[[#This Row],[Order Date]])</f>
        <v>20</v>
      </c>
      <c r="Y1246" s="11">
        <v>42083</v>
      </c>
      <c r="Z1246" s="25">
        <f>DATEDIF(Table1[[#This Row],[Order Date]],Table1[[#This Row],[Ship Date]],"D")</f>
        <v>0</v>
      </c>
      <c r="AA1246" s="25">
        <v>-72.23</v>
      </c>
      <c r="AB1246" s="10">
        <v>2</v>
      </c>
      <c r="AC1246" s="12">
        <v>43.08</v>
      </c>
      <c r="AD1246" s="10" t="str">
        <f>IF(Table1[[#This Row],[Profit]]&gt;0,"Profit","loss")</f>
        <v>loss</v>
      </c>
      <c r="AE1246" s="10" t="str">
        <f>_xlfn.CONCAT(Table1[[#This Row],[Customer Name]]," ",Table1[[#This Row],[Product Name]]," ",Table1[[#This Row],[Country]])</f>
        <v>Benjamin Kaufman Belkin 105-Key Black Keyboard United States</v>
      </c>
      <c r="AF1246" s="10" t="str">
        <f>LEFT(Table1[[#This Row],[Product Name]],4)</f>
        <v>Belk</v>
      </c>
    </row>
    <row r="1247" spans="1:32" ht="12.75" customHeight="1" x14ac:dyDescent="0.2">
      <c r="A1247" s="18">
        <v>26083</v>
      </c>
      <c r="B1247" s="25">
        <v>89174</v>
      </c>
      <c r="C1247" s="10" t="s">
        <v>37</v>
      </c>
      <c r="D1247" s="36">
        <v>0.03</v>
      </c>
      <c r="E1247" s="28">
        <v>25.98</v>
      </c>
      <c r="F1247" s="32">
        <v>4.08</v>
      </c>
      <c r="G1247" s="25">
        <v>2198</v>
      </c>
      <c r="H1247" s="10" t="s">
        <v>2094</v>
      </c>
      <c r="I1247" s="10" t="s">
        <v>49</v>
      </c>
      <c r="J1247" s="10" t="s">
        <v>58</v>
      </c>
      <c r="K1247" s="10" t="s">
        <v>29</v>
      </c>
      <c r="L1247" s="10" t="s">
        <v>30</v>
      </c>
      <c r="M1247" s="10" t="s">
        <v>51</v>
      </c>
      <c r="N1247" s="9" t="s">
        <v>2095</v>
      </c>
      <c r="O1247" s="22">
        <v>0.56999999999999995</v>
      </c>
      <c r="P1247" s="10" t="s">
        <v>33</v>
      </c>
      <c r="Q1247" s="10" t="s">
        <v>53</v>
      </c>
      <c r="R1247" s="10" t="s">
        <v>71</v>
      </c>
      <c r="S1247" s="10" t="s">
        <v>2096</v>
      </c>
      <c r="T1247" s="25">
        <v>11757</v>
      </c>
      <c r="U1247" s="11">
        <v>42146</v>
      </c>
      <c r="V1247" s="25">
        <f>YEAR(Table1[[#This Row],[Order Date]])</f>
        <v>2015</v>
      </c>
      <c r="W1247" s="25">
        <f>MONTH(Table1[[#This Row],[Order Date]])</f>
        <v>5</v>
      </c>
      <c r="X1247" s="25">
        <f>DAY(Table1[[#This Row],[Order Date]])</f>
        <v>22</v>
      </c>
      <c r="Y1247" s="11">
        <v>42149</v>
      </c>
      <c r="Z1247" s="25">
        <f>DATEDIF(Table1[[#This Row],[Order Date]],Table1[[#This Row],[Ship Date]],"D")</f>
        <v>3</v>
      </c>
      <c r="AA1247" s="25">
        <v>295.90649999999999</v>
      </c>
      <c r="AB1247" s="10">
        <v>16</v>
      </c>
      <c r="AC1247" s="12">
        <v>428.85</v>
      </c>
      <c r="AD1247" s="10" t="str">
        <f>IF(Table1[[#This Row],[Profit]]&gt;0,"Profit","loss")</f>
        <v>Profit</v>
      </c>
      <c r="AE1247" s="10" t="str">
        <f>_xlfn.CONCAT(Table1[[#This Row],[Customer Name]]," ",Table1[[#This Row],[Product Name]]," ",Table1[[#This Row],[Country]])</f>
        <v>Lester Woodward Maynard Boston 1799 Powerhouse™ Electric Pencil Sharpener United States</v>
      </c>
      <c r="AF1247" s="10" t="str">
        <f>LEFT(Table1[[#This Row],[Product Name]],4)</f>
        <v>Bost</v>
      </c>
    </row>
    <row r="1248" spans="1:32" ht="12.75" customHeight="1" x14ac:dyDescent="0.2">
      <c r="A1248" s="18">
        <v>26084</v>
      </c>
      <c r="B1248" s="25">
        <v>89174</v>
      </c>
      <c r="C1248" s="10" t="s">
        <v>37</v>
      </c>
      <c r="D1248" s="36">
        <v>0.1</v>
      </c>
      <c r="E1248" s="28">
        <v>20.98</v>
      </c>
      <c r="F1248" s="32">
        <v>53.03</v>
      </c>
      <c r="G1248" s="25">
        <v>2198</v>
      </c>
      <c r="H1248" s="10" t="s">
        <v>2094</v>
      </c>
      <c r="I1248" s="10" t="s">
        <v>39</v>
      </c>
      <c r="J1248" s="10" t="s">
        <v>58</v>
      </c>
      <c r="K1248" s="10" t="s">
        <v>29</v>
      </c>
      <c r="L1248" s="10" t="s">
        <v>141</v>
      </c>
      <c r="M1248" s="10" t="s">
        <v>43</v>
      </c>
      <c r="N1248" s="9" t="s">
        <v>617</v>
      </c>
      <c r="O1248" s="22">
        <v>0.78</v>
      </c>
      <c r="P1248" s="10" t="s">
        <v>33</v>
      </c>
      <c r="Q1248" s="10" t="s">
        <v>53</v>
      </c>
      <c r="R1248" s="10" t="s">
        <v>71</v>
      </c>
      <c r="S1248" s="10" t="s">
        <v>2096</v>
      </c>
      <c r="T1248" s="25">
        <v>11757</v>
      </c>
      <c r="U1248" s="11">
        <v>42146</v>
      </c>
      <c r="V1248" s="25">
        <f>YEAR(Table1[[#This Row],[Order Date]])</f>
        <v>2015</v>
      </c>
      <c r="W1248" s="25">
        <f>MONTH(Table1[[#This Row],[Order Date]])</f>
        <v>5</v>
      </c>
      <c r="X1248" s="25">
        <f>DAY(Table1[[#This Row],[Order Date]])</f>
        <v>22</v>
      </c>
      <c r="Y1248" s="11">
        <v>42146</v>
      </c>
      <c r="Z1248" s="25">
        <f>DATEDIF(Table1[[#This Row],[Order Date]],Table1[[#This Row],[Ship Date]],"D")</f>
        <v>0</v>
      </c>
      <c r="AA1248" s="25">
        <v>-2111.36</v>
      </c>
      <c r="AB1248" s="10">
        <v>16</v>
      </c>
      <c r="AC1248" s="12">
        <v>342.54</v>
      </c>
      <c r="AD1248" s="10" t="str">
        <f>IF(Table1[[#This Row],[Profit]]&gt;0,"Profit","loss")</f>
        <v>loss</v>
      </c>
      <c r="AE1248" s="10" t="str">
        <f>_xlfn.CONCAT(Table1[[#This Row],[Customer Name]]," ",Table1[[#This Row],[Product Name]]," ",Table1[[#This Row],[Country]])</f>
        <v>Lester Woodward Maynard Tennsco Lockers, Gray United States</v>
      </c>
      <c r="AF1248" s="10" t="str">
        <f>LEFT(Table1[[#This Row],[Product Name]],4)</f>
        <v>Tenn</v>
      </c>
    </row>
    <row r="1249" spans="1:32" ht="12.75" customHeight="1" x14ac:dyDescent="0.2">
      <c r="A1249" s="18">
        <v>19112</v>
      </c>
      <c r="B1249" s="25">
        <v>89175</v>
      </c>
      <c r="C1249" s="10" t="s">
        <v>56</v>
      </c>
      <c r="D1249" s="36">
        <v>0.03</v>
      </c>
      <c r="E1249" s="28">
        <v>27.48</v>
      </c>
      <c r="F1249" s="32">
        <v>4</v>
      </c>
      <c r="G1249" s="25">
        <v>2196</v>
      </c>
      <c r="H1249" s="10" t="s">
        <v>2089</v>
      </c>
      <c r="I1249" s="10" t="s">
        <v>49</v>
      </c>
      <c r="J1249" s="10" t="s">
        <v>58</v>
      </c>
      <c r="K1249" s="10" t="s">
        <v>77</v>
      </c>
      <c r="L1249" s="10" t="s">
        <v>180</v>
      </c>
      <c r="M1249" s="10" t="s">
        <v>59</v>
      </c>
      <c r="N1249" s="9" t="s">
        <v>870</v>
      </c>
      <c r="O1249" s="22">
        <v>0.75</v>
      </c>
      <c r="P1249" s="10" t="s">
        <v>33</v>
      </c>
      <c r="Q1249" s="10" t="s">
        <v>53</v>
      </c>
      <c r="R1249" s="10" t="s">
        <v>71</v>
      </c>
      <c r="S1249" s="10" t="s">
        <v>2090</v>
      </c>
      <c r="T1249" s="25">
        <v>14701</v>
      </c>
      <c r="U1249" s="11">
        <v>42101</v>
      </c>
      <c r="V1249" s="25">
        <f>YEAR(Table1[[#This Row],[Order Date]])</f>
        <v>2015</v>
      </c>
      <c r="W1249" s="25">
        <f>MONTH(Table1[[#This Row],[Order Date]])</f>
        <v>4</v>
      </c>
      <c r="X1249" s="25">
        <f>DAY(Table1[[#This Row],[Order Date]])</f>
        <v>7</v>
      </c>
      <c r="Y1249" s="11">
        <v>42102</v>
      </c>
      <c r="Z1249" s="25">
        <f>DATEDIF(Table1[[#This Row],[Order Date]],Table1[[#This Row],[Ship Date]],"D")</f>
        <v>1</v>
      </c>
      <c r="AA1249" s="25">
        <v>-88.840800000000002</v>
      </c>
      <c r="AB1249" s="10">
        <v>11</v>
      </c>
      <c r="AC1249" s="12">
        <v>294.97000000000003</v>
      </c>
      <c r="AD1249" s="10" t="str">
        <f>IF(Table1[[#This Row],[Profit]]&gt;0,"Profit","loss")</f>
        <v>loss</v>
      </c>
      <c r="AE1249" s="10" t="str">
        <f>_xlfn.CONCAT(Table1[[#This Row],[Customer Name]]," ",Table1[[#This Row],[Product Name]]," ",Table1[[#This Row],[Country]])</f>
        <v>Gene Heath Cross Belkin MediaBoard 104- Keyboard United States</v>
      </c>
      <c r="AF1249" s="10" t="str">
        <f>LEFT(Table1[[#This Row],[Product Name]],4)</f>
        <v>Belk</v>
      </c>
    </row>
    <row r="1250" spans="1:32" ht="12.75" customHeight="1" x14ac:dyDescent="0.2">
      <c r="A1250" s="18">
        <v>19113</v>
      </c>
      <c r="B1250" s="25">
        <v>89175</v>
      </c>
      <c r="C1250" s="10" t="s">
        <v>56</v>
      </c>
      <c r="D1250" s="36">
        <v>0.1</v>
      </c>
      <c r="E1250" s="28">
        <v>179.99</v>
      </c>
      <c r="F1250" s="32">
        <v>19.989999999999998</v>
      </c>
      <c r="G1250" s="25">
        <v>2196</v>
      </c>
      <c r="H1250" s="10" t="s">
        <v>2089</v>
      </c>
      <c r="I1250" s="10" t="s">
        <v>49</v>
      </c>
      <c r="J1250" s="10" t="s">
        <v>58</v>
      </c>
      <c r="K1250" s="10" t="s">
        <v>77</v>
      </c>
      <c r="L1250" s="10" t="s">
        <v>180</v>
      </c>
      <c r="M1250" s="10" t="s">
        <v>59</v>
      </c>
      <c r="N1250" s="9" t="s">
        <v>579</v>
      </c>
      <c r="O1250" s="22">
        <v>0.48</v>
      </c>
      <c r="P1250" s="10" t="s">
        <v>33</v>
      </c>
      <c r="Q1250" s="10" t="s">
        <v>53</v>
      </c>
      <c r="R1250" s="10" t="s">
        <v>71</v>
      </c>
      <c r="S1250" s="10" t="s">
        <v>2090</v>
      </c>
      <c r="T1250" s="25">
        <v>14701</v>
      </c>
      <c r="U1250" s="11">
        <v>42101</v>
      </c>
      <c r="V1250" s="25">
        <f>YEAR(Table1[[#This Row],[Order Date]])</f>
        <v>2015</v>
      </c>
      <c r="W1250" s="25">
        <f>MONTH(Table1[[#This Row],[Order Date]])</f>
        <v>4</v>
      </c>
      <c r="X1250" s="25">
        <f>DAY(Table1[[#This Row],[Order Date]])</f>
        <v>7</v>
      </c>
      <c r="Y1250" s="11">
        <v>42102</v>
      </c>
      <c r="Z1250" s="25">
        <f>DATEDIF(Table1[[#This Row],[Order Date]],Table1[[#This Row],[Ship Date]],"D")</f>
        <v>1</v>
      </c>
      <c r="AA1250" s="25">
        <v>1208.9903999999999</v>
      </c>
      <c r="AB1250" s="10">
        <v>14</v>
      </c>
      <c r="AC1250" s="12">
        <v>2458.0500000000002</v>
      </c>
      <c r="AD1250" s="10" t="str">
        <f>IF(Table1[[#This Row],[Profit]]&gt;0,"Profit","loss")</f>
        <v>Profit</v>
      </c>
      <c r="AE1250" s="10" t="str">
        <f>_xlfn.CONCAT(Table1[[#This Row],[Customer Name]]," ",Table1[[#This Row],[Product Name]]," ",Table1[[#This Row],[Country]])</f>
        <v>Gene Heath Cross Motorola SB4200 Cable Modem United States</v>
      </c>
      <c r="AF1250" s="10" t="str">
        <f>LEFT(Table1[[#This Row],[Product Name]],4)</f>
        <v>Moto</v>
      </c>
    </row>
    <row r="1251" spans="1:32" ht="12.75" customHeight="1" x14ac:dyDescent="0.2">
      <c r="A1251" s="18">
        <v>19114</v>
      </c>
      <c r="B1251" s="25">
        <v>89175</v>
      </c>
      <c r="C1251" s="10" t="s">
        <v>56</v>
      </c>
      <c r="D1251" s="36">
        <v>0.1</v>
      </c>
      <c r="E1251" s="28">
        <v>140.85</v>
      </c>
      <c r="F1251" s="32">
        <v>19.989999999999998</v>
      </c>
      <c r="G1251" s="25">
        <v>2196</v>
      </c>
      <c r="H1251" s="10" t="s">
        <v>2089</v>
      </c>
      <c r="I1251" s="10" t="s">
        <v>49</v>
      </c>
      <c r="J1251" s="10" t="s">
        <v>58</v>
      </c>
      <c r="K1251" s="10" t="s">
        <v>29</v>
      </c>
      <c r="L1251" s="10" t="s">
        <v>141</v>
      </c>
      <c r="M1251" s="10" t="s">
        <v>59</v>
      </c>
      <c r="N1251" s="9" t="s">
        <v>2091</v>
      </c>
      <c r="O1251" s="22">
        <v>0.73</v>
      </c>
      <c r="P1251" s="10" t="s">
        <v>33</v>
      </c>
      <c r="Q1251" s="10" t="s">
        <v>53</v>
      </c>
      <c r="R1251" s="10" t="s">
        <v>71</v>
      </c>
      <c r="S1251" s="10" t="s">
        <v>2090</v>
      </c>
      <c r="T1251" s="25">
        <v>14701</v>
      </c>
      <c r="U1251" s="11">
        <v>42101</v>
      </c>
      <c r="V1251" s="25">
        <f>YEAR(Table1[[#This Row],[Order Date]])</f>
        <v>2015</v>
      </c>
      <c r="W1251" s="25">
        <f>MONTH(Table1[[#This Row],[Order Date]])</f>
        <v>4</v>
      </c>
      <c r="X1251" s="25">
        <f>DAY(Table1[[#This Row],[Order Date]])</f>
        <v>7</v>
      </c>
      <c r="Y1251" s="11">
        <v>42103</v>
      </c>
      <c r="Z1251" s="25">
        <f>DATEDIF(Table1[[#This Row],[Order Date]],Table1[[#This Row],[Ship Date]],"D")</f>
        <v>2</v>
      </c>
      <c r="AA1251" s="25">
        <v>9.9911999999999992</v>
      </c>
      <c r="AB1251" s="10">
        <v>19</v>
      </c>
      <c r="AC1251" s="12">
        <v>2465.75</v>
      </c>
      <c r="AD1251" s="10" t="str">
        <f>IF(Table1[[#This Row],[Profit]]&gt;0,"Profit","loss")</f>
        <v>Profit</v>
      </c>
      <c r="AE1251" s="10" t="str">
        <f>_xlfn.CONCAT(Table1[[#This Row],[Customer Name]]," ",Table1[[#This Row],[Product Name]]," ",Table1[[#This Row],[Country]])</f>
        <v>Gene Heath Cross Fellowes Strictly Business® Drawer File, Letter/Legal Size United States</v>
      </c>
      <c r="AF1251" s="10" t="str">
        <f>LEFT(Table1[[#This Row],[Product Name]],4)</f>
        <v>Fell</v>
      </c>
    </row>
    <row r="1252" spans="1:32" ht="12.75" customHeight="1" x14ac:dyDescent="0.2">
      <c r="A1252" s="18">
        <v>23300</v>
      </c>
      <c r="B1252" s="25">
        <v>89176</v>
      </c>
      <c r="C1252" s="10" t="s">
        <v>47</v>
      </c>
      <c r="D1252" s="36">
        <v>0.08</v>
      </c>
      <c r="E1252" s="28">
        <v>100.97</v>
      </c>
      <c r="F1252" s="32">
        <v>7.18</v>
      </c>
      <c r="G1252" s="25">
        <v>2197</v>
      </c>
      <c r="H1252" s="10" t="s">
        <v>2092</v>
      </c>
      <c r="I1252" s="10" t="s">
        <v>49</v>
      </c>
      <c r="J1252" s="10" t="s">
        <v>58</v>
      </c>
      <c r="K1252" s="10" t="s">
        <v>77</v>
      </c>
      <c r="L1252" s="10" t="s">
        <v>180</v>
      </c>
      <c r="M1252" s="10" t="s">
        <v>59</v>
      </c>
      <c r="N1252" s="9" t="s">
        <v>2093</v>
      </c>
      <c r="O1252" s="22">
        <v>0.46</v>
      </c>
      <c r="P1252" s="10" t="s">
        <v>33</v>
      </c>
      <c r="Q1252" s="10" t="s">
        <v>53</v>
      </c>
      <c r="R1252" s="10" t="s">
        <v>71</v>
      </c>
      <c r="S1252" s="10" t="s">
        <v>1706</v>
      </c>
      <c r="T1252" s="25">
        <v>11756</v>
      </c>
      <c r="U1252" s="11">
        <v>42181</v>
      </c>
      <c r="V1252" s="25">
        <f>YEAR(Table1[[#This Row],[Order Date]])</f>
        <v>2015</v>
      </c>
      <c r="W1252" s="25">
        <f>MONTH(Table1[[#This Row],[Order Date]])</f>
        <v>6</v>
      </c>
      <c r="X1252" s="25">
        <f>DAY(Table1[[#This Row],[Order Date]])</f>
        <v>26</v>
      </c>
      <c r="Y1252" s="11">
        <v>42182</v>
      </c>
      <c r="Z1252" s="25">
        <f>DATEDIF(Table1[[#This Row],[Order Date]],Table1[[#This Row],[Ship Date]],"D")</f>
        <v>1</v>
      </c>
      <c r="AA1252" s="25">
        <v>126.22500000000001</v>
      </c>
      <c r="AB1252" s="10">
        <v>7</v>
      </c>
      <c r="AC1252" s="12">
        <v>650.25</v>
      </c>
      <c r="AD1252" s="10" t="str">
        <f>IF(Table1[[#This Row],[Profit]]&gt;0,"Profit","loss")</f>
        <v>Profit</v>
      </c>
      <c r="AE1252" s="10" t="str">
        <f>_xlfn.CONCAT(Table1[[#This Row],[Customer Name]]," ",Table1[[#This Row],[Product Name]]," ",Table1[[#This Row],[Country]])</f>
        <v>Karen O'Donnell Gyration Ultra Cordless Optical Suite United States</v>
      </c>
      <c r="AF1252" s="10" t="str">
        <f>LEFT(Table1[[#This Row],[Product Name]],4)</f>
        <v>Gyra</v>
      </c>
    </row>
    <row r="1253" spans="1:32" ht="12.75" customHeight="1" x14ac:dyDescent="0.2">
      <c r="A1253" s="18">
        <v>23301</v>
      </c>
      <c r="B1253" s="25">
        <v>89176</v>
      </c>
      <c r="C1253" s="10" t="s">
        <v>47</v>
      </c>
      <c r="D1253" s="36">
        <v>0</v>
      </c>
      <c r="E1253" s="28">
        <v>13.4</v>
      </c>
      <c r="F1253" s="32">
        <v>4.95</v>
      </c>
      <c r="G1253" s="25">
        <v>2197</v>
      </c>
      <c r="H1253" s="10" t="s">
        <v>2092</v>
      </c>
      <c r="I1253" s="10" t="s">
        <v>49</v>
      </c>
      <c r="J1253" s="10" t="s">
        <v>58</v>
      </c>
      <c r="K1253" s="10" t="s">
        <v>41</v>
      </c>
      <c r="L1253" s="10" t="s">
        <v>50</v>
      </c>
      <c r="M1253" s="10" t="s">
        <v>51</v>
      </c>
      <c r="N1253" s="9" t="s">
        <v>770</v>
      </c>
      <c r="O1253" s="22">
        <v>0.37</v>
      </c>
      <c r="P1253" s="10" t="s">
        <v>33</v>
      </c>
      <c r="Q1253" s="10" t="s">
        <v>53</v>
      </c>
      <c r="R1253" s="10" t="s">
        <v>71</v>
      </c>
      <c r="S1253" s="10" t="s">
        <v>1706</v>
      </c>
      <c r="T1253" s="25">
        <v>11756</v>
      </c>
      <c r="U1253" s="11">
        <v>42181</v>
      </c>
      <c r="V1253" s="25">
        <f>YEAR(Table1[[#This Row],[Order Date]])</f>
        <v>2015</v>
      </c>
      <c r="W1253" s="25">
        <f>MONTH(Table1[[#This Row],[Order Date]])</f>
        <v>6</v>
      </c>
      <c r="X1253" s="25">
        <f>DAY(Table1[[#This Row],[Order Date]])</f>
        <v>26</v>
      </c>
      <c r="Y1253" s="11">
        <v>42182</v>
      </c>
      <c r="Z1253" s="25">
        <f>DATEDIF(Table1[[#This Row],[Order Date]],Table1[[#This Row],[Ship Date]],"D")</f>
        <v>1</v>
      </c>
      <c r="AA1253" s="25">
        <v>187.7628</v>
      </c>
      <c r="AB1253" s="10">
        <v>19</v>
      </c>
      <c r="AC1253" s="12">
        <v>272.12</v>
      </c>
      <c r="AD1253" s="10" t="str">
        <f>IF(Table1[[#This Row],[Profit]]&gt;0,"Profit","loss")</f>
        <v>Profit</v>
      </c>
      <c r="AE1253" s="10" t="str">
        <f>_xlfn.CONCAT(Table1[[#This Row],[Customer Name]]," ",Table1[[#This Row],[Product Name]]," ",Table1[[#This Row],[Country]])</f>
        <v>Karen O'Donnell Electrix 20W Halogen Replacement Bulb for Zoom-In Desk Lamp United States</v>
      </c>
      <c r="AF1253" s="10" t="str">
        <f>LEFT(Table1[[#This Row],[Product Name]],4)</f>
        <v>Elec</v>
      </c>
    </row>
    <row r="1254" spans="1:32" ht="12.75" customHeight="1" x14ac:dyDescent="0.2">
      <c r="A1254" s="18">
        <v>21171</v>
      </c>
      <c r="B1254" s="25">
        <v>89184</v>
      </c>
      <c r="C1254" s="10" t="s">
        <v>47</v>
      </c>
      <c r="D1254" s="36">
        <v>0.1</v>
      </c>
      <c r="E1254" s="28">
        <v>130.97999999999999</v>
      </c>
      <c r="F1254" s="32">
        <v>30</v>
      </c>
      <c r="G1254" s="25">
        <v>2385</v>
      </c>
      <c r="H1254" s="10" t="s">
        <v>2247</v>
      </c>
      <c r="I1254" s="10" t="s">
        <v>39</v>
      </c>
      <c r="J1254" s="10" t="s">
        <v>58</v>
      </c>
      <c r="K1254" s="10" t="s">
        <v>41</v>
      </c>
      <c r="L1254" s="10" t="s">
        <v>42</v>
      </c>
      <c r="M1254" s="10" t="s">
        <v>43</v>
      </c>
      <c r="N1254" s="9" t="s">
        <v>546</v>
      </c>
      <c r="O1254" s="22">
        <v>0.78</v>
      </c>
      <c r="P1254" s="10" t="s">
        <v>33</v>
      </c>
      <c r="Q1254" s="10" t="s">
        <v>34</v>
      </c>
      <c r="R1254" s="10" t="s">
        <v>366</v>
      </c>
      <c r="S1254" s="10" t="s">
        <v>2248</v>
      </c>
      <c r="T1254" s="25">
        <v>88001</v>
      </c>
      <c r="U1254" s="11">
        <v>42146</v>
      </c>
      <c r="V1254" s="25">
        <f>YEAR(Table1[[#This Row],[Order Date]])</f>
        <v>2015</v>
      </c>
      <c r="W1254" s="25">
        <f>MONTH(Table1[[#This Row],[Order Date]])</f>
        <v>5</v>
      </c>
      <c r="X1254" s="25">
        <f>DAY(Table1[[#This Row],[Order Date]])</f>
        <v>22</v>
      </c>
      <c r="Y1254" s="11">
        <v>42148</v>
      </c>
      <c r="Z1254" s="25">
        <f>DATEDIF(Table1[[#This Row],[Order Date]],Table1[[#This Row],[Ship Date]],"D")</f>
        <v>2</v>
      </c>
      <c r="AA1254" s="25">
        <v>2000.11</v>
      </c>
      <c r="AB1254" s="10">
        <v>18</v>
      </c>
      <c r="AC1254" s="12">
        <v>2259.9899999999998</v>
      </c>
      <c r="AD1254" s="10" t="str">
        <f>IF(Table1[[#This Row],[Profit]]&gt;0,"Profit","loss")</f>
        <v>Profit</v>
      </c>
      <c r="AE1254" s="10" t="str">
        <f>_xlfn.CONCAT(Table1[[#This Row],[Customer Name]]," ",Table1[[#This Row],[Product Name]]," ",Table1[[#This Row],[Country]])</f>
        <v>Janice Frye Office Star - Contemporary Task Swivel chair with 2-way adjustable arms, Plum United States</v>
      </c>
      <c r="AF1254" s="10" t="str">
        <f>LEFT(Table1[[#This Row],[Product Name]],4)</f>
        <v>Offi</v>
      </c>
    </row>
    <row r="1255" spans="1:32" ht="12.75" customHeight="1" x14ac:dyDescent="0.2">
      <c r="A1255" s="18">
        <v>21682</v>
      </c>
      <c r="B1255" s="25">
        <v>89193</v>
      </c>
      <c r="C1255" s="10" t="s">
        <v>47</v>
      </c>
      <c r="D1255" s="36">
        <v>0.08</v>
      </c>
      <c r="E1255" s="28">
        <v>3.69</v>
      </c>
      <c r="F1255" s="32">
        <v>0.5</v>
      </c>
      <c r="G1255" s="25">
        <v>1502</v>
      </c>
      <c r="H1255" s="10" t="s">
        <v>1538</v>
      </c>
      <c r="I1255" s="10" t="s">
        <v>49</v>
      </c>
      <c r="J1255" s="10" t="s">
        <v>58</v>
      </c>
      <c r="K1255" s="10" t="s">
        <v>29</v>
      </c>
      <c r="L1255" s="10" t="s">
        <v>134</v>
      </c>
      <c r="M1255" s="10" t="s">
        <v>59</v>
      </c>
      <c r="N1255" s="9" t="s">
        <v>1539</v>
      </c>
      <c r="O1255" s="22">
        <v>0.38</v>
      </c>
      <c r="P1255" s="10" t="s">
        <v>33</v>
      </c>
      <c r="Q1255" s="10" t="s">
        <v>136</v>
      </c>
      <c r="R1255" s="10" t="s">
        <v>362</v>
      </c>
      <c r="S1255" s="10" t="s">
        <v>1540</v>
      </c>
      <c r="T1255" s="25">
        <v>33065</v>
      </c>
      <c r="U1255" s="11">
        <v>42131</v>
      </c>
      <c r="V1255" s="25">
        <f>YEAR(Table1[[#This Row],[Order Date]])</f>
        <v>2015</v>
      </c>
      <c r="W1255" s="25">
        <f>MONTH(Table1[[#This Row],[Order Date]])</f>
        <v>5</v>
      </c>
      <c r="X1255" s="25">
        <f>DAY(Table1[[#This Row],[Order Date]])</f>
        <v>7</v>
      </c>
      <c r="Y1255" s="11">
        <v>42134</v>
      </c>
      <c r="Z1255" s="25">
        <f>DATEDIF(Table1[[#This Row],[Order Date]],Table1[[#This Row],[Ship Date]],"D")</f>
        <v>3</v>
      </c>
      <c r="AA1255" s="25">
        <v>-3.6547000000000001</v>
      </c>
      <c r="AB1255" s="10">
        <v>38</v>
      </c>
      <c r="AC1255" s="12">
        <v>129.43</v>
      </c>
      <c r="AD1255" s="10" t="str">
        <f>IF(Table1[[#This Row],[Profit]]&gt;0,"Profit","loss")</f>
        <v>loss</v>
      </c>
      <c r="AE1255" s="10" t="str">
        <f>_xlfn.CONCAT(Table1[[#This Row],[Customer Name]]," ",Table1[[#This Row],[Product Name]]," ",Table1[[#This Row],[Country]])</f>
        <v>Renee Huang Avery 487 United States</v>
      </c>
      <c r="AF1255" s="10" t="str">
        <f>LEFT(Table1[[#This Row],[Product Name]],4)</f>
        <v>Aver</v>
      </c>
    </row>
    <row r="1256" spans="1:32" ht="12.75" customHeight="1" x14ac:dyDescent="0.2">
      <c r="A1256" s="18">
        <v>18868</v>
      </c>
      <c r="B1256" s="25">
        <v>89194</v>
      </c>
      <c r="C1256" s="10" t="s">
        <v>106</v>
      </c>
      <c r="D1256" s="36">
        <v>0.08</v>
      </c>
      <c r="E1256" s="28">
        <v>5.84</v>
      </c>
      <c r="F1256" s="32">
        <v>1</v>
      </c>
      <c r="G1256" s="25">
        <v>1502</v>
      </c>
      <c r="H1256" s="10" t="s">
        <v>1538</v>
      </c>
      <c r="I1256" s="10" t="s">
        <v>27</v>
      </c>
      <c r="J1256" s="10" t="s">
        <v>58</v>
      </c>
      <c r="K1256" s="10" t="s">
        <v>29</v>
      </c>
      <c r="L1256" s="10" t="s">
        <v>30</v>
      </c>
      <c r="M1256" s="10" t="s">
        <v>31</v>
      </c>
      <c r="N1256" s="9" t="s">
        <v>1541</v>
      </c>
      <c r="O1256" s="22">
        <v>0.38</v>
      </c>
      <c r="P1256" s="10" t="s">
        <v>33</v>
      </c>
      <c r="Q1256" s="10" t="s">
        <v>136</v>
      </c>
      <c r="R1256" s="10" t="s">
        <v>362</v>
      </c>
      <c r="S1256" s="10" t="s">
        <v>1540</v>
      </c>
      <c r="T1256" s="25">
        <v>33065</v>
      </c>
      <c r="U1256" s="11">
        <v>42184</v>
      </c>
      <c r="V1256" s="25">
        <f>YEAR(Table1[[#This Row],[Order Date]])</f>
        <v>2015</v>
      </c>
      <c r="W1256" s="25">
        <f>MONTH(Table1[[#This Row],[Order Date]])</f>
        <v>6</v>
      </c>
      <c r="X1256" s="25">
        <f>DAY(Table1[[#This Row],[Order Date]])</f>
        <v>29</v>
      </c>
      <c r="Y1256" s="11">
        <v>42188</v>
      </c>
      <c r="Z1256" s="25">
        <f>DATEDIF(Table1[[#This Row],[Order Date]],Table1[[#This Row],[Ship Date]],"D")</f>
        <v>4</v>
      </c>
      <c r="AA1256" s="25">
        <v>731.92199999999991</v>
      </c>
      <c r="AB1256" s="10">
        <v>11</v>
      </c>
      <c r="AC1256" s="12">
        <v>61.39</v>
      </c>
      <c r="AD1256" s="10" t="str">
        <f>IF(Table1[[#This Row],[Profit]]&gt;0,"Profit","loss")</f>
        <v>Profit</v>
      </c>
      <c r="AE1256" s="10" t="str">
        <f>_xlfn.CONCAT(Table1[[#This Row],[Customer Name]]," ",Table1[[#This Row],[Product Name]]," ",Table1[[#This Row],[Country]])</f>
        <v>Renee Huang Quartet Omega® Colored Chalk, 12/Pack United States</v>
      </c>
      <c r="AF1256" s="10" t="str">
        <f>LEFT(Table1[[#This Row],[Product Name]],4)</f>
        <v>Quar</v>
      </c>
    </row>
    <row r="1257" spans="1:32" ht="12.75" customHeight="1" x14ac:dyDescent="0.2">
      <c r="A1257" s="18">
        <v>18869</v>
      </c>
      <c r="B1257" s="25">
        <v>89194</v>
      </c>
      <c r="C1257" s="10" t="s">
        <v>106</v>
      </c>
      <c r="D1257" s="36">
        <v>0</v>
      </c>
      <c r="E1257" s="28">
        <v>205.99</v>
      </c>
      <c r="F1257" s="32">
        <v>8.99</v>
      </c>
      <c r="G1257" s="25">
        <v>1502</v>
      </c>
      <c r="H1257" s="10" t="s">
        <v>1538</v>
      </c>
      <c r="I1257" s="10" t="s">
        <v>49</v>
      </c>
      <c r="J1257" s="10" t="s">
        <v>58</v>
      </c>
      <c r="K1257" s="10" t="s">
        <v>77</v>
      </c>
      <c r="L1257" s="10" t="s">
        <v>78</v>
      </c>
      <c r="M1257" s="10" t="s">
        <v>59</v>
      </c>
      <c r="N1257" s="9" t="s">
        <v>1542</v>
      </c>
      <c r="O1257" s="22">
        <v>0.6</v>
      </c>
      <c r="P1257" s="10" t="s">
        <v>33</v>
      </c>
      <c r="Q1257" s="10" t="s">
        <v>136</v>
      </c>
      <c r="R1257" s="10" t="s">
        <v>362</v>
      </c>
      <c r="S1257" s="10" t="s">
        <v>1540</v>
      </c>
      <c r="T1257" s="25">
        <v>33065</v>
      </c>
      <c r="U1257" s="11">
        <v>42184</v>
      </c>
      <c r="V1257" s="25">
        <f>YEAR(Table1[[#This Row],[Order Date]])</f>
        <v>2015</v>
      </c>
      <c r="W1257" s="25">
        <f>MONTH(Table1[[#This Row],[Order Date]])</f>
        <v>6</v>
      </c>
      <c r="X1257" s="25">
        <f>DAY(Table1[[#This Row],[Order Date]])</f>
        <v>29</v>
      </c>
      <c r="Y1257" s="11">
        <v>42187</v>
      </c>
      <c r="Z1257" s="25">
        <f>DATEDIF(Table1[[#This Row],[Order Date]],Table1[[#This Row],[Ship Date]],"D")</f>
        <v>3</v>
      </c>
      <c r="AA1257" s="25">
        <v>186.55799999999999</v>
      </c>
      <c r="AB1257" s="10">
        <v>13</v>
      </c>
      <c r="AC1257" s="12">
        <v>2435.52</v>
      </c>
      <c r="AD1257" s="10" t="str">
        <f>IF(Table1[[#This Row],[Profit]]&gt;0,"Profit","loss")</f>
        <v>Profit</v>
      </c>
      <c r="AE1257" s="10" t="str">
        <f>_xlfn.CONCAT(Table1[[#This Row],[Customer Name]]," ",Table1[[#This Row],[Product Name]]," ",Table1[[#This Row],[Country]])</f>
        <v>Renee Huang StarTAC 8000 United States</v>
      </c>
      <c r="AF1257" s="10" t="str">
        <f>LEFT(Table1[[#This Row],[Product Name]],4)</f>
        <v>Star</v>
      </c>
    </row>
    <row r="1258" spans="1:32" ht="12.75" customHeight="1" x14ac:dyDescent="0.2">
      <c r="A1258" s="18">
        <v>23509</v>
      </c>
      <c r="B1258" s="25">
        <v>89199</v>
      </c>
      <c r="C1258" s="10" t="s">
        <v>25</v>
      </c>
      <c r="D1258" s="36">
        <v>0.08</v>
      </c>
      <c r="E1258" s="28">
        <v>34.99</v>
      </c>
      <c r="F1258" s="32">
        <v>7.73</v>
      </c>
      <c r="G1258" s="25">
        <v>32</v>
      </c>
      <c r="H1258" s="10" t="s">
        <v>100</v>
      </c>
      <c r="I1258" s="10" t="s">
        <v>49</v>
      </c>
      <c r="J1258" s="10" t="s">
        <v>28</v>
      </c>
      <c r="K1258" s="10" t="s">
        <v>29</v>
      </c>
      <c r="L1258" s="10" t="s">
        <v>30</v>
      </c>
      <c r="M1258" s="10" t="s">
        <v>59</v>
      </c>
      <c r="N1258" s="9" t="s">
        <v>101</v>
      </c>
      <c r="O1258" s="22">
        <v>0.59</v>
      </c>
      <c r="P1258" s="10" t="s">
        <v>33</v>
      </c>
      <c r="Q1258" s="10" t="s">
        <v>34</v>
      </c>
      <c r="R1258" s="10" t="s">
        <v>102</v>
      </c>
      <c r="S1258" s="10" t="s">
        <v>103</v>
      </c>
      <c r="T1258" s="25">
        <v>97526</v>
      </c>
      <c r="U1258" s="11">
        <v>42057</v>
      </c>
      <c r="V1258" s="25">
        <f>YEAR(Table1[[#This Row],[Order Date]])</f>
        <v>2015</v>
      </c>
      <c r="W1258" s="25">
        <f>MONTH(Table1[[#This Row],[Order Date]])</f>
        <v>2</v>
      </c>
      <c r="X1258" s="25">
        <f>DAY(Table1[[#This Row],[Order Date]])</f>
        <v>22</v>
      </c>
      <c r="Y1258" s="11">
        <v>42058</v>
      </c>
      <c r="Z1258" s="25">
        <f>DATEDIF(Table1[[#This Row],[Order Date]],Table1[[#This Row],[Ship Date]],"D")</f>
        <v>1</v>
      </c>
      <c r="AA1258" s="25">
        <v>144.69</v>
      </c>
      <c r="AB1258" s="10">
        <v>13</v>
      </c>
      <c r="AC1258" s="12">
        <v>424.68</v>
      </c>
      <c r="AD1258" s="10" t="str">
        <f>IF(Table1[[#This Row],[Profit]]&gt;0,"Profit","loss")</f>
        <v>Profit</v>
      </c>
      <c r="AE1258" s="10" t="str">
        <f>_xlfn.CONCAT(Table1[[#This Row],[Customer Name]]," ",Table1[[#This Row],[Product Name]]," ",Table1[[#This Row],[Country]])</f>
        <v>Matthew Berman Hunt Boston® Vacuum Mount KS Pencil Sharpener United States</v>
      </c>
      <c r="AF1258" s="10" t="str">
        <f>LEFT(Table1[[#This Row],[Product Name]],4)</f>
        <v>Hunt</v>
      </c>
    </row>
    <row r="1259" spans="1:32" ht="12.75" customHeight="1" x14ac:dyDescent="0.2">
      <c r="A1259" s="18">
        <v>23612</v>
      </c>
      <c r="B1259" s="25">
        <v>89200</v>
      </c>
      <c r="C1259" s="10" t="s">
        <v>25</v>
      </c>
      <c r="D1259" s="36">
        <v>0.01</v>
      </c>
      <c r="E1259" s="28">
        <v>17.98</v>
      </c>
      <c r="F1259" s="32">
        <v>8.51</v>
      </c>
      <c r="G1259" s="25">
        <v>32</v>
      </c>
      <c r="H1259" s="10" t="s">
        <v>100</v>
      </c>
      <c r="I1259" s="10" t="s">
        <v>49</v>
      </c>
      <c r="J1259" s="10" t="s">
        <v>28</v>
      </c>
      <c r="K1259" s="10" t="s">
        <v>77</v>
      </c>
      <c r="L1259" s="10" t="s">
        <v>85</v>
      </c>
      <c r="M1259" s="10" t="s">
        <v>86</v>
      </c>
      <c r="N1259" s="9" t="s">
        <v>104</v>
      </c>
      <c r="O1259" s="22">
        <v>0.4</v>
      </c>
      <c r="P1259" s="10" t="s">
        <v>33</v>
      </c>
      <c r="Q1259" s="10" t="s">
        <v>34</v>
      </c>
      <c r="R1259" s="10" t="s">
        <v>102</v>
      </c>
      <c r="S1259" s="10" t="s">
        <v>103</v>
      </c>
      <c r="T1259" s="25">
        <v>97526</v>
      </c>
      <c r="U1259" s="11">
        <v>42090</v>
      </c>
      <c r="V1259" s="25">
        <f>YEAR(Table1[[#This Row],[Order Date]])</f>
        <v>2015</v>
      </c>
      <c r="W1259" s="25">
        <f>MONTH(Table1[[#This Row],[Order Date]])</f>
        <v>3</v>
      </c>
      <c r="X1259" s="25">
        <f>DAY(Table1[[#This Row],[Order Date]])</f>
        <v>27</v>
      </c>
      <c r="Y1259" s="11">
        <v>42091</v>
      </c>
      <c r="Z1259" s="25">
        <f>DATEDIF(Table1[[#This Row],[Order Date]],Table1[[#This Row],[Ship Date]],"D")</f>
        <v>1</v>
      </c>
      <c r="AA1259" s="25">
        <v>-35.878799999999998</v>
      </c>
      <c r="AB1259" s="10">
        <v>2</v>
      </c>
      <c r="AC1259" s="12">
        <v>40.17</v>
      </c>
      <c r="AD1259" s="10" t="str">
        <f>IF(Table1[[#This Row],[Profit]]&gt;0,"Profit","loss")</f>
        <v>loss</v>
      </c>
      <c r="AE1259" s="10" t="str">
        <f>_xlfn.CONCAT(Table1[[#This Row],[Customer Name]]," ",Table1[[#This Row],[Product Name]]," ",Table1[[#This Row],[Country]])</f>
        <v>Matthew Berman Canon P1-DHIII Palm Printing Calculator United States</v>
      </c>
      <c r="AF1259" s="10" t="str">
        <f>LEFT(Table1[[#This Row],[Product Name]],4)</f>
        <v>Cano</v>
      </c>
    </row>
    <row r="1260" spans="1:32" ht="12.75" customHeight="1" x14ac:dyDescent="0.2">
      <c r="A1260" s="18">
        <v>23654</v>
      </c>
      <c r="B1260" s="25">
        <v>89201</v>
      </c>
      <c r="C1260" s="10" t="s">
        <v>37</v>
      </c>
      <c r="D1260" s="36">
        <v>0.03</v>
      </c>
      <c r="E1260" s="28">
        <v>4.24</v>
      </c>
      <c r="F1260" s="32">
        <v>5.41</v>
      </c>
      <c r="G1260" s="25">
        <v>33</v>
      </c>
      <c r="H1260" s="10" t="s">
        <v>108</v>
      </c>
      <c r="I1260" s="10" t="s">
        <v>49</v>
      </c>
      <c r="J1260" s="10" t="s">
        <v>28</v>
      </c>
      <c r="K1260" s="10" t="s">
        <v>29</v>
      </c>
      <c r="L1260" s="10" t="s">
        <v>109</v>
      </c>
      <c r="M1260" s="10" t="s">
        <v>59</v>
      </c>
      <c r="N1260" s="9" t="s">
        <v>110</v>
      </c>
      <c r="O1260" s="22">
        <v>0.35</v>
      </c>
      <c r="P1260" s="10" t="s">
        <v>33</v>
      </c>
      <c r="Q1260" s="10" t="s">
        <v>34</v>
      </c>
      <c r="R1260" s="10" t="s">
        <v>102</v>
      </c>
      <c r="S1260" s="10" t="s">
        <v>111</v>
      </c>
      <c r="T1260" s="25">
        <v>97030</v>
      </c>
      <c r="U1260" s="11">
        <v>42170</v>
      </c>
      <c r="V1260" s="25">
        <f>YEAR(Table1[[#This Row],[Order Date]])</f>
        <v>2015</v>
      </c>
      <c r="W1260" s="25">
        <f>MONTH(Table1[[#This Row],[Order Date]])</f>
        <v>6</v>
      </c>
      <c r="X1260" s="25">
        <f>DAY(Table1[[#This Row],[Order Date]])</f>
        <v>15</v>
      </c>
      <c r="Y1260" s="11">
        <v>42172</v>
      </c>
      <c r="Z1260" s="25">
        <f>DATEDIF(Table1[[#This Row],[Order Date]],Table1[[#This Row],[Ship Date]],"D")</f>
        <v>2</v>
      </c>
      <c r="AA1260" s="25">
        <v>-84.437600000000003</v>
      </c>
      <c r="AB1260" s="10">
        <v>13</v>
      </c>
      <c r="AC1260" s="12">
        <v>58.68</v>
      </c>
      <c r="AD1260" s="10" t="str">
        <f>IF(Table1[[#This Row],[Profit]]&gt;0,"Profit","loss")</f>
        <v>loss</v>
      </c>
      <c r="AE1260" s="10" t="str">
        <f>_xlfn.CONCAT(Table1[[#This Row],[Customer Name]]," ",Table1[[#This Row],[Product Name]]," ",Table1[[#This Row],[Country]])</f>
        <v>Ricky Hensley Storex DuraTech Recycled Plastic Frosted Binders United States</v>
      </c>
      <c r="AF1260" s="10" t="str">
        <f>LEFT(Table1[[#This Row],[Product Name]],4)</f>
        <v>Stor</v>
      </c>
    </row>
    <row r="1261" spans="1:32" ht="12.75" customHeight="1" x14ac:dyDescent="0.2">
      <c r="A1261" s="18">
        <v>23655</v>
      </c>
      <c r="B1261" s="25">
        <v>89201</v>
      </c>
      <c r="C1261" s="10" t="s">
        <v>37</v>
      </c>
      <c r="D1261" s="36">
        <v>0.04</v>
      </c>
      <c r="E1261" s="28">
        <v>2.94</v>
      </c>
      <c r="F1261" s="32">
        <v>0.7</v>
      </c>
      <c r="G1261" s="25">
        <v>33</v>
      </c>
      <c r="H1261" s="10" t="s">
        <v>108</v>
      </c>
      <c r="I1261" s="10" t="s">
        <v>49</v>
      </c>
      <c r="J1261" s="10" t="s">
        <v>28</v>
      </c>
      <c r="K1261" s="10" t="s">
        <v>29</v>
      </c>
      <c r="L1261" s="10" t="s">
        <v>30</v>
      </c>
      <c r="M1261" s="10" t="s">
        <v>31</v>
      </c>
      <c r="N1261" s="9" t="s">
        <v>112</v>
      </c>
      <c r="O1261" s="22">
        <v>0.57999999999999996</v>
      </c>
      <c r="P1261" s="10" t="s">
        <v>33</v>
      </c>
      <c r="Q1261" s="10" t="s">
        <v>34</v>
      </c>
      <c r="R1261" s="10" t="s">
        <v>102</v>
      </c>
      <c r="S1261" s="10" t="s">
        <v>111</v>
      </c>
      <c r="T1261" s="25">
        <v>97030</v>
      </c>
      <c r="U1261" s="11">
        <v>42170</v>
      </c>
      <c r="V1261" s="25">
        <f>YEAR(Table1[[#This Row],[Order Date]])</f>
        <v>2015</v>
      </c>
      <c r="W1261" s="25">
        <f>MONTH(Table1[[#This Row],[Order Date]])</f>
        <v>6</v>
      </c>
      <c r="X1261" s="25">
        <f>DAY(Table1[[#This Row],[Order Date]])</f>
        <v>15</v>
      </c>
      <c r="Y1261" s="11">
        <v>42171</v>
      </c>
      <c r="Z1261" s="25">
        <f>DATEDIF(Table1[[#This Row],[Order Date]],Table1[[#This Row],[Ship Date]],"D")</f>
        <v>1</v>
      </c>
      <c r="AA1261" s="25">
        <v>24.312000000000001</v>
      </c>
      <c r="AB1261" s="10">
        <v>18</v>
      </c>
      <c r="AC1261" s="12">
        <v>53.1</v>
      </c>
      <c r="AD1261" s="10" t="str">
        <f>IF(Table1[[#This Row],[Profit]]&gt;0,"Profit","loss")</f>
        <v>Profit</v>
      </c>
      <c r="AE1261" s="10" t="str">
        <f>_xlfn.CONCAT(Table1[[#This Row],[Customer Name]]," ",Table1[[#This Row],[Product Name]]," ",Table1[[#This Row],[Country]])</f>
        <v>Ricky Hensley Newell 338 United States</v>
      </c>
      <c r="AF1261" s="10" t="str">
        <f>LEFT(Table1[[#This Row],[Product Name]],4)</f>
        <v>Newe</v>
      </c>
    </row>
    <row r="1262" spans="1:32" ht="12.75" customHeight="1" x14ac:dyDescent="0.2">
      <c r="A1262" s="18">
        <v>23278</v>
      </c>
      <c r="B1262" s="25">
        <v>89202</v>
      </c>
      <c r="C1262" s="10" t="s">
        <v>56</v>
      </c>
      <c r="D1262" s="36">
        <v>0.09</v>
      </c>
      <c r="E1262" s="28">
        <v>125.99</v>
      </c>
      <c r="F1262" s="32">
        <v>7.69</v>
      </c>
      <c r="G1262" s="25">
        <v>32</v>
      </c>
      <c r="H1262" s="10" t="s">
        <v>100</v>
      </c>
      <c r="I1262" s="10" t="s">
        <v>27</v>
      </c>
      <c r="J1262" s="10" t="s">
        <v>28</v>
      </c>
      <c r="K1262" s="10" t="s">
        <v>77</v>
      </c>
      <c r="L1262" s="10" t="s">
        <v>78</v>
      </c>
      <c r="M1262" s="10" t="s">
        <v>59</v>
      </c>
      <c r="N1262" s="9" t="s">
        <v>105</v>
      </c>
      <c r="O1262" s="22">
        <v>0.59</v>
      </c>
      <c r="P1262" s="10" t="s">
        <v>33</v>
      </c>
      <c r="Q1262" s="10" t="s">
        <v>34</v>
      </c>
      <c r="R1262" s="10" t="s">
        <v>102</v>
      </c>
      <c r="S1262" s="10" t="s">
        <v>103</v>
      </c>
      <c r="T1262" s="25">
        <v>97526</v>
      </c>
      <c r="U1262" s="11">
        <v>42024</v>
      </c>
      <c r="V1262" s="25">
        <f>YEAR(Table1[[#This Row],[Order Date]])</f>
        <v>2015</v>
      </c>
      <c r="W1262" s="25">
        <f>MONTH(Table1[[#This Row],[Order Date]])</f>
        <v>1</v>
      </c>
      <c r="X1262" s="25">
        <f>DAY(Table1[[#This Row],[Order Date]])</f>
        <v>20</v>
      </c>
      <c r="Y1262" s="11">
        <v>42026</v>
      </c>
      <c r="Z1262" s="25">
        <f>DATEDIF(Table1[[#This Row],[Order Date]],Table1[[#This Row],[Ship Date]],"D")</f>
        <v>2</v>
      </c>
      <c r="AA1262" s="25">
        <v>209.99700000000001</v>
      </c>
      <c r="AB1262" s="10">
        <v>8</v>
      </c>
      <c r="AC1262" s="12">
        <v>783.55</v>
      </c>
      <c r="AD1262" s="10" t="str">
        <f>IF(Table1[[#This Row],[Profit]]&gt;0,"Profit","loss")</f>
        <v>Profit</v>
      </c>
      <c r="AE1262" s="10" t="str">
        <f>_xlfn.CONCAT(Table1[[#This Row],[Customer Name]]," ",Table1[[#This Row],[Product Name]]," ",Table1[[#This Row],[Country]])</f>
        <v>Matthew Berman StarTAC 3000 United States</v>
      </c>
      <c r="AF1262" s="10" t="str">
        <f>LEFT(Table1[[#This Row],[Product Name]],4)</f>
        <v>Star</v>
      </c>
    </row>
    <row r="1263" spans="1:32" ht="12.75" customHeight="1" x14ac:dyDescent="0.2">
      <c r="A1263" s="18">
        <v>19355</v>
      </c>
      <c r="B1263" s="25">
        <v>89203</v>
      </c>
      <c r="C1263" s="10" t="s">
        <v>106</v>
      </c>
      <c r="D1263" s="36">
        <v>0.06</v>
      </c>
      <c r="E1263" s="28">
        <v>205.99</v>
      </c>
      <c r="F1263" s="32">
        <v>8.99</v>
      </c>
      <c r="G1263" s="25">
        <v>32</v>
      </c>
      <c r="H1263" s="10" t="s">
        <v>100</v>
      </c>
      <c r="I1263" s="10" t="s">
        <v>49</v>
      </c>
      <c r="J1263" s="10" t="s">
        <v>28</v>
      </c>
      <c r="K1263" s="10" t="s">
        <v>77</v>
      </c>
      <c r="L1263" s="10" t="s">
        <v>78</v>
      </c>
      <c r="M1263" s="10" t="s">
        <v>59</v>
      </c>
      <c r="N1263" s="9" t="s">
        <v>107</v>
      </c>
      <c r="O1263" s="22">
        <v>0.56000000000000005</v>
      </c>
      <c r="P1263" s="10" t="s">
        <v>33</v>
      </c>
      <c r="Q1263" s="10" t="s">
        <v>34</v>
      </c>
      <c r="R1263" s="10" t="s">
        <v>102</v>
      </c>
      <c r="S1263" s="10" t="s">
        <v>103</v>
      </c>
      <c r="T1263" s="25">
        <v>97526</v>
      </c>
      <c r="U1263" s="11">
        <v>42075</v>
      </c>
      <c r="V1263" s="25">
        <f>YEAR(Table1[[#This Row],[Order Date]])</f>
        <v>2015</v>
      </c>
      <c r="W1263" s="25">
        <f>MONTH(Table1[[#This Row],[Order Date]])</f>
        <v>3</v>
      </c>
      <c r="X1263" s="25">
        <f>DAY(Table1[[#This Row],[Order Date]])</f>
        <v>12</v>
      </c>
      <c r="Y1263" s="11">
        <v>42082</v>
      </c>
      <c r="Z1263" s="25">
        <f>DATEDIF(Table1[[#This Row],[Order Date]],Table1[[#This Row],[Ship Date]],"D")</f>
        <v>7</v>
      </c>
      <c r="AA1263" s="25">
        <v>3568.096</v>
      </c>
      <c r="AB1263" s="10">
        <v>22</v>
      </c>
      <c r="AC1263" s="12">
        <v>3838.14</v>
      </c>
      <c r="AD1263" s="10" t="str">
        <f>IF(Table1[[#This Row],[Profit]]&gt;0,"Profit","loss")</f>
        <v>Profit</v>
      </c>
      <c r="AE1263" s="10" t="str">
        <f>_xlfn.CONCAT(Table1[[#This Row],[Customer Name]]," ",Table1[[#This Row],[Product Name]]," ",Table1[[#This Row],[Country]])</f>
        <v>Matthew Berman TimeportP7382 United States</v>
      </c>
      <c r="AF1263" s="10" t="str">
        <f>LEFT(Table1[[#This Row],[Product Name]],4)</f>
        <v>Time</v>
      </c>
    </row>
    <row r="1264" spans="1:32" ht="12.75" customHeight="1" x14ac:dyDescent="0.2">
      <c r="A1264" s="18">
        <v>18879</v>
      </c>
      <c r="B1264" s="25">
        <v>89209</v>
      </c>
      <c r="C1264" s="10" t="s">
        <v>37</v>
      </c>
      <c r="D1264" s="36">
        <v>0.08</v>
      </c>
      <c r="E1264" s="28">
        <v>8.09</v>
      </c>
      <c r="F1264" s="32">
        <v>7.96</v>
      </c>
      <c r="G1264" s="25">
        <v>1869</v>
      </c>
      <c r="H1264" s="10" t="s">
        <v>1837</v>
      </c>
      <c r="I1264" s="10" t="s">
        <v>49</v>
      </c>
      <c r="J1264" s="10" t="s">
        <v>114</v>
      </c>
      <c r="K1264" s="10" t="s">
        <v>41</v>
      </c>
      <c r="L1264" s="10" t="s">
        <v>50</v>
      </c>
      <c r="M1264" s="10" t="s">
        <v>59</v>
      </c>
      <c r="N1264" s="9" t="s">
        <v>157</v>
      </c>
      <c r="O1264" s="22">
        <v>0.49</v>
      </c>
      <c r="P1264" s="10" t="s">
        <v>33</v>
      </c>
      <c r="Q1264" s="10" t="s">
        <v>34</v>
      </c>
      <c r="R1264" s="10" t="s">
        <v>366</v>
      </c>
      <c r="S1264" s="10" t="s">
        <v>1838</v>
      </c>
      <c r="T1264" s="25">
        <v>88310</v>
      </c>
      <c r="U1264" s="11">
        <v>42127</v>
      </c>
      <c r="V1264" s="25">
        <f>YEAR(Table1[[#This Row],[Order Date]])</f>
        <v>2015</v>
      </c>
      <c r="W1264" s="25">
        <f>MONTH(Table1[[#This Row],[Order Date]])</f>
        <v>5</v>
      </c>
      <c r="X1264" s="25">
        <f>DAY(Table1[[#This Row],[Order Date]])</f>
        <v>3</v>
      </c>
      <c r="Y1264" s="11">
        <v>42128</v>
      </c>
      <c r="Z1264" s="25">
        <f>DATEDIF(Table1[[#This Row],[Order Date]],Table1[[#This Row],[Ship Date]],"D")</f>
        <v>1</v>
      </c>
      <c r="AA1264" s="25">
        <v>-88.82</v>
      </c>
      <c r="AB1264" s="10">
        <v>10</v>
      </c>
      <c r="AC1264" s="12">
        <v>80.349999999999994</v>
      </c>
      <c r="AD1264" s="10" t="str">
        <f>IF(Table1[[#This Row],[Profit]]&gt;0,"Profit","loss")</f>
        <v>loss</v>
      </c>
      <c r="AE1264" s="10" t="str">
        <f>_xlfn.CONCAT(Table1[[#This Row],[Customer Name]]," ",Table1[[#This Row],[Product Name]]," ",Table1[[#This Row],[Country]])</f>
        <v>Roberta Daniel 6" Cubicle Wall Clock, Black United States</v>
      </c>
      <c r="AF1264" s="10" t="str">
        <f>LEFT(Table1[[#This Row],[Product Name]],4)</f>
        <v>6" C</v>
      </c>
    </row>
    <row r="1265" spans="1:32" ht="12.75" customHeight="1" x14ac:dyDescent="0.2">
      <c r="A1265" s="18">
        <v>20636</v>
      </c>
      <c r="B1265" s="25">
        <v>89211</v>
      </c>
      <c r="C1265" s="10" t="s">
        <v>47</v>
      </c>
      <c r="D1265" s="36">
        <v>0.01</v>
      </c>
      <c r="E1265" s="28">
        <v>50.98</v>
      </c>
      <c r="F1265" s="32">
        <v>6.5</v>
      </c>
      <c r="G1265" s="25">
        <v>1767</v>
      </c>
      <c r="H1265" s="10" t="s">
        <v>1779</v>
      </c>
      <c r="I1265" s="10" t="s">
        <v>49</v>
      </c>
      <c r="J1265" s="10" t="s">
        <v>40</v>
      </c>
      <c r="K1265" s="10" t="s">
        <v>77</v>
      </c>
      <c r="L1265" s="10" t="s">
        <v>180</v>
      </c>
      <c r="M1265" s="10" t="s">
        <v>59</v>
      </c>
      <c r="N1265" s="9" t="s">
        <v>937</v>
      </c>
      <c r="O1265" s="22">
        <v>0.73</v>
      </c>
      <c r="P1265" s="10" t="s">
        <v>33</v>
      </c>
      <c r="Q1265" s="10" t="s">
        <v>136</v>
      </c>
      <c r="R1265" s="10" t="s">
        <v>387</v>
      </c>
      <c r="S1265" s="10" t="s">
        <v>1722</v>
      </c>
      <c r="T1265" s="25">
        <v>30265</v>
      </c>
      <c r="U1265" s="11">
        <v>42089</v>
      </c>
      <c r="V1265" s="25">
        <f>YEAR(Table1[[#This Row],[Order Date]])</f>
        <v>2015</v>
      </c>
      <c r="W1265" s="25">
        <f>MONTH(Table1[[#This Row],[Order Date]])</f>
        <v>3</v>
      </c>
      <c r="X1265" s="25">
        <f>DAY(Table1[[#This Row],[Order Date]])</f>
        <v>26</v>
      </c>
      <c r="Y1265" s="11">
        <v>42090</v>
      </c>
      <c r="Z1265" s="25">
        <f>DATEDIF(Table1[[#This Row],[Order Date]],Table1[[#This Row],[Ship Date]],"D")</f>
        <v>1</v>
      </c>
      <c r="AA1265" s="25">
        <v>5.3396999999999997</v>
      </c>
      <c r="AB1265" s="10">
        <v>16</v>
      </c>
      <c r="AC1265" s="12">
        <v>818.49</v>
      </c>
      <c r="AD1265" s="10" t="str">
        <f>IF(Table1[[#This Row],[Profit]]&gt;0,"Profit","loss")</f>
        <v>Profit</v>
      </c>
      <c r="AE1265" s="10" t="str">
        <f>_xlfn.CONCAT(Table1[[#This Row],[Customer Name]]," ",Table1[[#This Row],[Product Name]]," ",Table1[[#This Row],[Country]])</f>
        <v>Robert Rollins Microsoft Natural Multimedia Keyboard United States</v>
      </c>
      <c r="AF1265" s="10" t="str">
        <f>LEFT(Table1[[#This Row],[Product Name]],4)</f>
        <v>Micr</v>
      </c>
    </row>
    <row r="1266" spans="1:32" ht="12.75" customHeight="1" x14ac:dyDescent="0.2">
      <c r="A1266" s="18">
        <v>25536</v>
      </c>
      <c r="B1266" s="25">
        <v>89218</v>
      </c>
      <c r="C1266" s="10" t="s">
        <v>25</v>
      </c>
      <c r="D1266" s="36">
        <v>7.0000000000000007E-2</v>
      </c>
      <c r="E1266" s="28">
        <v>179.99</v>
      </c>
      <c r="F1266" s="32">
        <v>19.989999999999998</v>
      </c>
      <c r="G1266" s="25">
        <v>2456</v>
      </c>
      <c r="H1266" s="10" t="s">
        <v>2305</v>
      </c>
      <c r="I1266" s="10" t="s">
        <v>49</v>
      </c>
      <c r="J1266" s="10" t="s">
        <v>40</v>
      </c>
      <c r="K1266" s="10" t="s">
        <v>77</v>
      </c>
      <c r="L1266" s="10" t="s">
        <v>180</v>
      </c>
      <c r="M1266" s="10" t="s">
        <v>59</v>
      </c>
      <c r="N1266" s="9" t="s">
        <v>579</v>
      </c>
      <c r="O1266" s="22">
        <v>0.48</v>
      </c>
      <c r="P1266" s="10" t="s">
        <v>33</v>
      </c>
      <c r="Q1266" s="10" t="s">
        <v>136</v>
      </c>
      <c r="R1266" s="10" t="s">
        <v>1278</v>
      </c>
      <c r="S1266" s="10" t="s">
        <v>2306</v>
      </c>
      <c r="T1266" s="25">
        <v>36608</v>
      </c>
      <c r="U1266" s="11">
        <v>42026</v>
      </c>
      <c r="V1266" s="25">
        <f>YEAR(Table1[[#This Row],[Order Date]])</f>
        <v>2015</v>
      </c>
      <c r="W1266" s="25">
        <f>MONTH(Table1[[#This Row],[Order Date]])</f>
        <v>1</v>
      </c>
      <c r="X1266" s="25">
        <f>DAY(Table1[[#This Row],[Order Date]])</f>
        <v>22</v>
      </c>
      <c r="Y1266" s="11">
        <v>42027</v>
      </c>
      <c r="Z1266" s="25">
        <f>DATEDIF(Table1[[#This Row],[Order Date]],Table1[[#This Row],[Ship Date]],"D")</f>
        <v>1</v>
      </c>
      <c r="AA1266" s="25">
        <v>733.2822000000001</v>
      </c>
      <c r="AB1266" s="10">
        <v>7</v>
      </c>
      <c r="AC1266" s="12">
        <v>1188.6300000000001</v>
      </c>
      <c r="AD1266" s="10" t="str">
        <f>IF(Table1[[#This Row],[Profit]]&gt;0,"Profit","loss")</f>
        <v>Profit</v>
      </c>
      <c r="AE1266" s="10" t="str">
        <f>_xlfn.CONCAT(Table1[[#This Row],[Customer Name]]," ",Table1[[#This Row],[Product Name]]," ",Table1[[#This Row],[Country]])</f>
        <v>Joan Beach Motorola SB4200 Cable Modem United States</v>
      </c>
      <c r="AF1266" s="10" t="str">
        <f>LEFT(Table1[[#This Row],[Product Name]],4)</f>
        <v>Moto</v>
      </c>
    </row>
    <row r="1267" spans="1:32" ht="12.75" customHeight="1" x14ac:dyDescent="0.2">
      <c r="A1267" s="18">
        <v>25537</v>
      </c>
      <c r="B1267" s="25">
        <v>89218</v>
      </c>
      <c r="C1267" s="10" t="s">
        <v>25</v>
      </c>
      <c r="D1267" s="36">
        <v>0.02</v>
      </c>
      <c r="E1267" s="28">
        <v>92.23</v>
      </c>
      <c r="F1267" s="32">
        <v>39.61</v>
      </c>
      <c r="G1267" s="25">
        <v>2456</v>
      </c>
      <c r="H1267" s="10" t="s">
        <v>2305</v>
      </c>
      <c r="I1267" s="10" t="s">
        <v>27</v>
      </c>
      <c r="J1267" s="10" t="s">
        <v>40</v>
      </c>
      <c r="K1267" s="10" t="s">
        <v>41</v>
      </c>
      <c r="L1267" s="10" t="s">
        <v>50</v>
      </c>
      <c r="M1267" s="10" t="s">
        <v>86</v>
      </c>
      <c r="N1267" s="9" t="s">
        <v>2307</v>
      </c>
      <c r="O1267" s="22">
        <v>0.67</v>
      </c>
      <c r="P1267" s="10" t="s">
        <v>33</v>
      </c>
      <c r="Q1267" s="10" t="s">
        <v>136</v>
      </c>
      <c r="R1267" s="10" t="s">
        <v>1278</v>
      </c>
      <c r="S1267" s="10" t="s">
        <v>2306</v>
      </c>
      <c r="T1267" s="25">
        <v>36608</v>
      </c>
      <c r="U1267" s="11">
        <v>42026</v>
      </c>
      <c r="V1267" s="25">
        <f>YEAR(Table1[[#This Row],[Order Date]])</f>
        <v>2015</v>
      </c>
      <c r="W1267" s="25">
        <f>MONTH(Table1[[#This Row],[Order Date]])</f>
        <v>1</v>
      </c>
      <c r="X1267" s="25">
        <f>DAY(Table1[[#This Row],[Order Date]])</f>
        <v>22</v>
      </c>
      <c r="Y1267" s="11">
        <v>42027</v>
      </c>
      <c r="Z1267" s="25">
        <f>DATEDIF(Table1[[#This Row],[Order Date]],Table1[[#This Row],[Ship Date]],"D")</f>
        <v>1</v>
      </c>
      <c r="AA1267" s="25">
        <v>-905.99039999999991</v>
      </c>
      <c r="AB1267" s="10">
        <v>11</v>
      </c>
      <c r="AC1267" s="12">
        <v>1009.93</v>
      </c>
      <c r="AD1267" s="10" t="str">
        <f>IF(Table1[[#This Row],[Profit]]&gt;0,"Profit","loss")</f>
        <v>loss</v>
      </c>
      <c r="AE1267" s="10" t="str">
        <f>_xlfn.CONCAT(Table1[[#This Row],[Customer Name]]," ",Table1[[#This Row],[Product Name]]," ",Table1[[#This Row],[Country]])</f>
        <v>Joan Beach Deflect-o RollaMat Studded, Beveled Mat for Medium Pile Carpeting United States</v>
      </c>
      <c r="AF1267" s="10" t="str">
        <f>LEFT(Table1[[#This Row],[Product Name]],4)</f>
        <v>Defl</v>
      </c>
    </row>
    <row r="1268" spans="1:32" ht="12.75" customHeight="1" x14ac:dyDescent="0.2">
      <c r="A1268" s="18">
        <v>25535</v>
      </c>
      <c r="B1268" s="25">
        <v>89218</v>
      </c>
      <c r="C1268" s="10" t="s">
        <v>25</v>
      </c>
      <c r="D1268" s="36">
        <v>0.02</v>
      </c>
      <c r="E1268" s="28">
        <v>15.22</v>
      </c>
      <c r="F1268" s="32">
        <v>9.73</v>
      </c>
      <c r="G1268" s="25">
        <v>2457</v>
      </c>
      <c r="H1268" s="10" t="s">
        <v>2308</v>
      </c>
      <c r="I1268" s="10" t="s">
        <v>49</v>
      </c>
      <c r="J1268" s="10" t="s">
        <v>40</v>
      </c>
      <c r="K1268" s="10" t="s">
        <v>29</v>
      </c>
      <c r="L1268" s="10" t="s">
        <v>109</v>
      </c>
      <c r="M1268" s="10" t="s">
        <v>59</v>
      </c>
      <c r="N1268" s="9" t="s">
        <v>2309</v>
      </c>
      <c r="O1268" s="22">
        <v>0.36</v>
      </c>
      <c r="P1268" s="10" t="s">
        <v>33</v>
      </c>
      <c r="Q1268" s="10" t="s">
        <v>61</v>
      </c>
      <c r="R1268" s="10" t="s">
        <v>62</v>
      </c>
      <c r="S1268" s="10" t="s">
        <v>2310</v>
      </c>
      <c r="T1268" s="25">
        <v>55014</v>
      </c>
      <c r="U1268" s="11">
        <v>42026</v>
      </c>
      <c r="V1268" s="25">
        <f>YEAR(Table1[[#This Row],[Order Date]])</f>
        <v>2015</v>
      </c>
      <c r="W1268" s="25">
        <f>MONTH(Table1[[#This Row],[Order Date]])</f>
        <v>1</v>
      </c>
      <c r="X1268" s="25">
        <f>DAY(Table1[[#This Row],[Order Date]])</f>
        <v>22</v>
      </c>
      <c r="Y1268" s="11">
        <v>42026</v>
      </c>
      <c r="Z1268" s="25">
        <f>DATEDIF(Table1[[#This Row],[Order Date]],Table1[[#This Row],[Ship Date]],"D")</f>
        <v>0</v>
      </c>
      <c r="AA1268" s="25">
        <v>-21.63242</v>
      </c>
      <c r="AB1268" s="10">
        <v>9</v>
      </c>
      <c r="AC1268" s="12">
        <v>140.69999999999999</v>
      </c>
      <c r="AD1268" s="10" t="str">
        <f>IF(Table1[[#This Row],[Profit]]&gt;0,"Profit","loss")</f>
        <v>loss</v>
      </c>
      <c r="AE1268" s="10" t="str">
        <f>_xlfn.CONCAT(Table1[[#This Row],[Customer Name]]," ",Table1[[#This Row],[Product Name]]," ",Table1[[#This Row],[Country]])</f>
        <v>Yvonne Collier GBC Twin Loop™ Wire Binding Elements, 9/16" Spine, Black United States</v>
      </c>
      <c r="AF1268" s="10" t="str">
        <f>LEFT(Table1[[#This Row],[Product Name]],4)</f>
        <v xml:space="preserve">GBC </v>
      </c>
    </row>
    <row r="1269" spans="1:32" ht="12.75" customHeight="1" x14ac:dyDescent="0.2">
      <c r="A1269" s="18">
        <v>21198</v>
      </c>
      <c r="B1269" s="25">
        <v>89219</v>
      </c>
      <c r="C1269" s="10" t="s">
        <v>56</v>
      </c>
      <c r="D1269" s="36">
        <v>0.06</v>
      </c>
      <c r="E1269" s="28">
        <v>3499.99</v>
      </c>
      <c r="F1269" s="32">
        <v>24.49</v>
      </c>
      <c r="G1269" s="25">
        <v>2454</v>
      </c>
      <c r="H1269" s="10" t="s">
        <v>2303</v>
      </c>
      <c r="I1269" s="10" t="s">
        <v>27</v>
      </c>
      <c r="J1269" s="10" t="s">
        <v>28</v>
      </c>
      <c r="K1269" s="10" t="s">
        <v>77</v>
      </c>
      <c r="L1269" s="10" t="s">
        <v>587</v>
      </c>
      <c r="M1269" s="10" t="s">
        <v>236</v>
      </c>
      <c r="N1269" s="9" t="s">
        <v>1309</v>
      </c>
      <c r="O1269" s="22">
        <v>0.37</v>
      </c>
      <c r="P1269" s="10" t="s">
        <v>33</v>
      </c>
      <c r="Q1269" s="10" t="s">
        <v>136</v>
      </c>
      <c r="R1269" s="10" t="s">
        <v>1278</v>
      </c>
      <c r="S1269" s="10" t="s">
        <v>2304</v>
      </c>
      <c r="T1269" s="25">
        <v>35244</v>
      </c>
      <c r="U1269" s="11">
        <v>42064</v>
      </c>
      <c r="V1269" s="25">
        <f>YEAR(Table1[[#This Row],[Order Date]])</f>
        <v>2015</v>
      </c>
      <c r="W1269" s="25">
        <f>MONTH(Table1[[#This Row],[Order Date]])</f>
        <v>3</v>
      </c>
      <c r="X1269" s="25">
        <f>DAY(Table1[[#This Row],[Order Date]])</f>
        <v>1</v>
      </c>
      <c r="Y1269" s="11">
        <v>42067</v>
      </c>
      <c r="Z1269" s="25">
        <f>DATEDIF(Table1[[#This Row],[Order Date]],Table1[[#This Row],[Ship Date]],"D")</f>
        <v>3</v>
      </c>
      <c r="AA1269" s="25">
        <v>-68.432000000000002</v>
      </c>
      <c r="AB1269" s="10">
        <v>1</v>
      </c>
      <c r="AC1269" s="12">
        <v>3550.28</v>
      </c>
      <c r="AD1269" s="10" t="str">
        <f>IF(Table1[[#This Row],[Profit]]&gt;0,"Profit","loss")</f>
        <v>loss</v>
      </c>
      <c r="AE1269" s="10" t="str">
        <f>_xlfn.CONCAT(Table1[[#This Row],[Customer Name]]," ",Table1[[#This Row],[Product Name]]," ",Table1[[#This Row],[Country]])</f>
        <v>Donna Braun Canon imageCLASS 2200 Advanced Copier United States</v>
      </c>
      <c r="AF1269" s="10" t="str">
        <f>LEFT(Table1[[#This Row],[Product Name]],4)</f>
        <v>Cano</v>
      </c>
    </row>
    <row r="1270" spans="1:32" ht="12.75" customHeight="1" x14ac:dyDescent="0.2">
      <c r="A1270" s="18">
        <v>18898</v>
      </c>
      <c r="B1270" s="25">
        <v>89240</v>
      </c>
      <c r="C1270" s="10" t="s">
        <v>56</v>
      </c>
      <c r="D1270" s="36">
        <v>7.0000000000000007E-2</v>
      </c>
      <c r="E1270" s="28">
        <v>60.97</v>
      </c>
      <c r="F1270" s="32">
        <v>4.5</v>
      </c>
      <c r="G1270" s="25">
        <v>2709</v>
      </c>
      <c r="H1270" s="10" t="s">
        <v>2504</v>
      </c>
      <c r="I1270" s="10" t="s">
        <v>49</v>
      </c>
      <c r="J1270" s="10" t="s">
        <v>114</v>
      </c>
      <c r="K1270" s="10" t="s">
        <v>29</v>
      </c>
      <c r="L1270" s="10" t="s">
        <v>257</v>
      </c>
      <c r="M1270" s="10" t="s">
        <v>59</v>
      </c>
      <c r="N1270" s="9" t="s">
        <v>2132</v>
      </c>
      <c r="O1270" s="22">
        <v>0.56000000000000005</v>
      </c>
      <c r="P1270" s="10" t="s">
        <v>33</v>
      </c>
      <c r="Q1270" s="10" t="s">
        <v>53</v>
      </c>
      <c r="R1270" s="10" t="s">
        <v>415</v>
      </c>
      <c r="S1270" s="10" t="s">
        <v>2505</v>
      </c>
      <c r="T1270" s="25">
        <v>21042</v>
      </c>
      <c r="U1270" s="11">
        <v>42152</v>
      </c>
      <c r="V1270" s="25">
        <f>YEAR(Table1[[#This Row],[Order Date]])</f>
        <v>2015</v>
      </c>
      <c r="W1270" s="25">
        <f>MONTH(Table1[[#This Row],[Order Date]])</f>
        <v>5</v>
      </c>
      <c r="X1270" s="25">
        <f>DAY(Table1[[#This Row],[Order Date]])</f>
        <v>28</v>
      </c>
      <c r="Y1270" s="11">
        <v>42154</v>
      </c>
      <c r="Z1270" s="25">
        <f>DATEDIF(Table1[[#This Row],[Order Date]],Table1[[#This Row],[Ship Date]],"D")</f>
        <v>2</v>
      </c>
      <c r="AA1270" s="25">
        <v>-41.77</v>
      </c>
      <c r="AB1270" s="10">
        <v>1</v>
      </c>
      <c r="AC1270" s="12">
        <v>57.84</v>
      </c>
      <c r="AD1270" s="10" t="str">
        <f>IF(Table1[[#This Row],[Profit]]&gt;0,"Profit","loss")</f>
        <v>loss</v>
      </c>
      <c r="AE1270" s="10" t="str">
        <f>_xlfn.CONCAT(Table1[[#This Row],[Customer Name]]," ",Table1[[#This Row],[Product Name]]," ",Table1[[#This Row],[Country]])</f>
        <v>Stanley Steele Tripp Lite Isotel 6 Outlet Surge Protector with Fax/Modem Protection United States</v>
      </c>
      <c r="AF1270" s="10" t="str">
        <f>LEFT(Table1[[#This Row],[Product Name]],4)</f>
        <v>Trip</v>
      </c>
    </row>
    <row r="1271" spans="1:32" ht="12.75" customHeight="1" x14ac:dyDescent="0.2">
      <c r="A1271" s="18">
        <v>18899</v>
      </c>
      <c r="B1271" s="25">
        <v>89240</v>
      </c>
      <c r="C1271" s="10" t="s">
        <v>56</v>
      </c>
      <c r="D1271" s="36">
        <v>0</v>
      </c>
      <c r="E1271" s="28">
        <v>90.98</v>
      </c>
      <c r="F1271" s="32">
        <v>56.2</v>
      </c>
      <c r="G1271" s="25">
        <v>2709</v>
      </c>
      <c r="H1271" s="10" t="s">
        <v>2504</v>
      </c>
      <c r="I1271" s="10" t="s">
        <v>49</v>
      </c>
      <c r="J1271" s="10" t="s">
        <v>114</v>
      </c>
      <c r="K1271" s="10" t="s">
        <v>41</v>
      </c>
      <c r="L1271" s="10" t="s">
        <v>50</v>
      </c>
      <c r="M1271" s="10" t="s">
        <v>86</v>
      </c>
      <c r="N1271" s="9" t="s">
        <v>1061</v>
      </c>
      <c r="O1271" s="22">
        <v>0.74</v>
      </c>
      <c r="P1271" s="10" t="s">
        <v>33</v>
      </c>
      <c r="Q1271" s="10" t="s">
        <v>53</v>
      </c>
      <c r="R1271" s="10" t="s">
        <v>415</v>
      </c>
      <c r="S1271" s="10" t="s">
        <v>2505</v>
      </c>
      <c r="T1271" s="25">
        <v>21042</v>
      </c>
      <c r="U1271" s="11">
        <v>42152</v>
      </c>
      <c r="V1271" s="25">
        <f>YEAR(Table1[[#This Row],[Order Date]])</f>
        <v>2015</v>
      </c>
      <c r="W1271" s="25">
        <f>MONTH(Table1[[#This Row],[Order Date]])</f>
        <v>5</v>
      </c>
      <c r="X1271" s="25">
        <f>DAY(Table1[[#This Row],[Order Date]])</f>
        <v>28</v>
      </c>
      <c r="Y1271" s="11">
        <v>42154</v>
      </c>
      <c r="Z1271" s="25">
        <f>DATEDIF(Table1[[#This Row],[Order Date]],Table1[[#This Row],[Ship Date]],"D")</f>
        <v>2</v>
      </c>
      <c r="AA1271" s="25">
        <v>-1014.11</v>
      </c>
      <c r="AB1271" s="10">
        <v>15</v>
      </c>
      <c r="AC1271" s="12">
        <v>1425.71</v>
      </c>
      <c r="AD1271" s="10" t="str">
        <f>IF(Table1[[#This Row],[Profit]]&gt;0,"Profit","loss")</f>
        <v>loss</v>
      </c>
      <c r="AE1271" s="10" t="str">
        <f>_xlfn.CONCAT(Table1[[#This Row],[Customer Name]]," ",Table1[[#This Row],[Product Name]]," ",Table1[[#This Row],[Country]])</f>
        <v>Stanley Steele Eldon ClusterMat Chair Mat with Cordless Antistatic Protection United States</v>
      </c>
      <c r="AF1271" s="10" t="str">
        <f>LEFT(Table1[[#This Row],[Product Name]],4)</f>
        <v>Eldo</v>
      </c>
    </row>
    <row r="1272" spans="1:32" ht="12.75" customHeight="1" x14ac:dyDescent="0.2">
      <c r="A1272" s="18">
        <v>18901</v>
      </c>
      <c r="B1272" s="25">
        <v>89251</v>
      </c>
      <c r="C1272" s="10" t="s">
        <v>56</v>
      </c>
      <c r="D1272" s="36">
        <v>0.01</v>
      </c>
      <c r="E1272" s="28">
        <v>8.1199999999999992</v>
      </c>
      <c r="F1272" s="32">
        <v>2.83</v>
      </c>
      <c r="G1272" s="25">
        <v>1808</v>
      </c>
      <c r="H1272" s="10" t="s">
        <v>1799</v>
      </c>
      <c r="I1272" s="10" t="s">
        <v>27</v>
      </c>
      <c r="J1272" s="10" t="s">
        <v>40</v>
      </c>
      <c r="K1272" s="10" t="s">
        <v>77</v>
      </c>
      <c r="L1272" s="10" t="s">
        <v>180</v>
      </c>
      <c r="M1272" s="10" t="s">
        <v>51</v>
      </c>
      <c r="N1272" s="9" t="s">
        <v>827</v>
      </c>
      <c r="O1272" s="22">
        <v>0.77</v>
      </c>
      <c r="P1272" s="10" t="s">
        <v>33</v>
      </c>
      <c r="Q1272" s="10" t="s">
        <v>53</v>
      </c>
      <c r="R1272" s="10" t="s">
        <v>648</v>
      </c>
      <c r="S1272" s="10" t="s">
        <v>1800</v>
      </c>
      <c r="T1272" s="25">
        <v>26101</v>
      </c>
      <c r="U1272" s="11">
        <v>42080</v>
      </c>
      <c r="V1272" s="25">
        <f>YEAR(Table1[[#This Row],[Order Date]])</f>
        <v>2015</v>
      </c>
      <c r="W1272" s="25">
        <f>MONTH(Table1[[#This Row],[Order Date]])</f>
        <v>3</v>
      </c>
      <c r="X1272" s="25">
        <f>DAY(Table1[[#This Row],[Order Date]])</f>
        <v>17</v>
      </c>
      <c r="Y1272" s="11">
        <v>42081</v>
      </c>
      <c r="Z1272" s="25">
        <f>DATEDIF(Table1[[#This Row],[Order Date]],Table1[[#This Row],[Ship Date]],"D")</f>
        <v>1</v>
      </c>
      <c r="AA1272" s="25">
        <v>-40.76</v>
      </c>
      <c r="AB1272" s="10">
        <v>10</v>
      </c>
      <c r="AC1272" s="12">
        <v>88.64</v>
      </c>
      <c r="AD1272" s="10" t="str">
        <f>IF(Table1[[#This Row],[Profit]]&gt;0,"Profit","loss")</f>
        <v>loss</v>
      </c>
      <c r="AE1272" s="10" t="str">
        <f>_xlfn.CONCAT(Table1[[#This Row],[Customer Name]]," ",Table1[[#This Row],[Product Name]]," ",Table1[[#This Row],[Country]])</f>
        <v>Joyce Knox Imation Neon Mac Format Diskettes, 10/Pack United States</v>
      </c>
      <c r="AF1272" s="10" t="str">
        <f>LEFT(Table1[[#This Row],[Product Name]],4)</f>
        <v>Imat</v>
      </c>
    </row>
    <row r="1273" spans="1:32" ht="12.75" customHeight="1" x14ac:dyDescent="0.2">
      <c r="A1273" s="18">
        <v>20661</v>
      </c>
      <c r="B1273" s="25">
        <v>89257</v>
      </c>
      <c r="C1273" s="10" t="s">
        <v>106</v>
      </c>
      <c r="D1273" s="36">
        <v>0.04</v>
      </c>
      <c r="E1273" s="28">
        <v>6.24</v>
      </c>
      <c r="F1273" s="32">
        <v>5.22</v>
      </c>
      <c r="G1273" s="25">
        <v>823</v>
      </c>
      <c r="H1273" s="10" t="s">
        <v>946</v>
      </c>
      <c r="I1273" s="10" t="s">
        <v>49</v>
      </c>
      <c r="J1273" s="10" t="s">
        <v>58</v>
      </c>
      <c r="K1273" s="10" t="s">
        <v>41</v>
      </c>
      <c r="L1273" s="10" t="s">
        <v>50</v>
      </c>
      <c r="M1273" s="10" t="s">
        <v>59</v>
      </c>
      <c r="N1273" s="9" t="s">
        <v>947</v>
      </c>
      <c r="O1273" s="22">
        <v>0.6</v>
      </c>
      <c r="P1273" s="10" t="s">
        <v>33</v>
      </c>
      <c r="Q1273" s="10" t="s">
        <v>136</v>
      </c>
      <c r="R1273" s="10" t="s">
        <v>244</v>
      </c>
      <c r="S1273" s="10" t="s">
        <v>948</v>
      </c>
      <c r="T1273" s="25">
        <v>37167</v>
      </c>
      <c r="U1273" s="11">
        <v>42016</v>
      </c>
      <c r="V1273" s="25">
        <f>YEAR(Table1[[#This Row],[Order Date]])</f>
        <v>2015</v>
      </c>
      <c r="W1273" s="25">
        <f>MONTH(Table1[[#This Row],[Order Date]])</f>
        <v>1</v>
      </c>
      <c r="X1273" s="25">
        <f>DAY(Table1[[#This Row],[Order Date]])</f>
        <v>12</v>
      </c>
      <c r="Y1273" s="11">
        <v>42021</v>
      </c>
      <c r="Z1273" s="25">
        <f>DATEDIF(Table1[[#This Row],[Order Date]],Table1[[#This Row],[Ship Date]],"D")</f>
        <v>5</v>
      </c>
      <c r="AA1273" s="25">
        <v>4.3808999999999996</v>
      </c>
      <c r="AB1273" s="10">
        <v>13</v>
      </c>
      <c r="AC1273" s="12">
        <v>80.23</v>
      </c>
      <c r="AD1273" s="10" t="str">
        <f>IF(Table1[[#This Row],[Profit]]&gt;0,"Profit","loss")</f>
        <v>Profit</v>
      </c>
      <c r="AE1273" s="10" t="str">
        <f>_xlfn.CONCAT(Table1[[#This Row],[Customer Name]]," ",Table1[[#This Row],[Product Name]]," ",Table1[[#This Row],[Country]])</f>
        <v>Christian Albright Eldon Expressions Mahogany Wood Desk Collection United States</v>
      </c>
      <c r="AF1273" s="10" t="str">
        <f>LEFT(Table1[[#This Row],[Product Name]],4)</f>
        <v>Eldo</v>
      </c>
    </row>
    <row r="1274" spans="1:32" ht="12.75" customHeight="1" x14ac:dyDescent="0.2">
      <c r="A1274" s="18">
        <v>20663</v>
      </c>
      <c r="B1274" s="25">
        <v>89257</v>
      </c>
      <c r="C1274" s="10" t="s">
        <v>106</v>
      </c>
      <c r="D1274" s="36">
        <v>0.09</v>
      </c>
      <c r="E1274" s="28">
        <v>260.98</v>
      </c>
      <c r="F1274" s="32">
        <v>41.91</v>
      </c>
      <c r="G1274" s="25">
        <v>824</v>
      </c>
      <c r="H1274" s="10" t="s">
        <v>949</v>
      </c>
      <c r="I1274" s="10" t="s">
        <v>39</v>
      </c>
      <c r="J1274" s="10" t="s">
        <v>58</v>
      </c>
      <c r="K1274" s="10" t="s">
        <v>41</v>
      </c>
      <c r="L1274" s="10" t="s">
        <v>191</v>
      </c>
      <c r="M1274" s="10" t="s">
        <v>121</v>
      </c>
      <c r="N1274" s="9" t="s">
        <v>950</v>
      </c>
      <c r="O1274" s="22">
        <v>0.59</v>
      </c>
      <c r="P1274" s="10" t="s">
        <v>33</v>
      </c>
      <c r="Q1274" s="10" t="s">
        <v>136</v>
      </c>
      <c r="R1274" s="10" t="s">
        <v>244</v>
      </c>
      <c r="S1274" s="10" t="s">
        <v>951</v>
      </c>
      <c r="T1274" s="25">
        <v>37174</v>
      </c>
      <c r="U1274" s="11">
        <v>42016</v>
      </c>
      <c r="V1274" s="25">
        <f>YEAR(Table1[[#This Row],[Order Date]])</f>
        <v>2015</v>
      </c>
      <c r="W1274" s="25">
        <f>MONTH(Table1[[#This Row],[Order Date]])</f>
        <v>1</v>
      </c>
      <c r="X1274" s="25">
        <f>DAY(Table1[[#This Row],[Order Date]])</f>
        <v>12</v>
      </c>
      <c r="Y1274" s="11">
        <v>42023</v>
      </c>
      <c r="Z1274" s="25">
        <f>DATEDIF(Table1[[#This Row],[Order Date]],Table1[[#This Row],[Ship Date]],"D")</f>
        <v>7</v>
      </c>
      <c r="AA1274" s="25">
        <v>-100.744</v>
      </c>
      <c r="AB1274" s="10">
        <v>8</v>
      </c>
      <c r="AC1274" s="12">
        <v>2044.9</v>
      </c>
      <c r="AD1274" s="10" t="str">
        <f>IF(Table1[[#This Row],[Profit]]&gt;0,"Profit","loss")</f>
        <v>loss</v>
      </c>
      <c r="AE1274" s="10" t="str">
        <f>_xlfn.CONCAT(Table1[[#This Row],[Customer Name]]," ",Table1[[#This Row],[Product Name]]," ",Table1[[#This Row],[Country]])</f>
        <v>Joann Moser Atlantic Metals Mobile 3-Shelf Bookcases, Custom Colors United States</v>
      </c>
      <c r="AF1274" s="10" t="str">
        <f>LEFT(Table1[[#This Row],[Product Name]],4)</f>
        <v>Atla</v>
      </c>
    </row>
    <row r="1275" spans="1:32" ht="12.75" customHeight="1" x14ac:dyDescent="0.2">
      <c r="A1275" s="18">
        <v>21350</v>
      </c>
      <c r="B1275" s="25">
        <v>89258</v>
      </c>
      <c r="C1275" s="10" t="s">
        <v>47</v>
      </c>
      <c r="D1275" s="36">
        <v>0</v>
      </c>
      <c r="E1275" s="28">
        <v>11.97</v>
      </c>
      <c r="F1275" s="32">
        <v>4.9800000000000004</v>
      </c>
      <c r="G1275" s="25">
        <v>825</v>
      </c>
      <c r="H1275" s="10" t="s">
        <v>952</v>
      </c>
      <c r="I1275" s="10" t="s">
        <v>49</v>
      </c>
      <c r="J1275" s="10" t="s">
        <v>40</v>
      </c>
      <c r="K1275" s="10" t="s">
        <v>29</v>
      </c>
      <c r="L1275" s="10" t="s">
        <v>257</v>
      </c>
      <c r="M1275" s="10" t="s">
        <v>59</v>
      </c>
      <c r="N1275" s="9" t="s">
        <v>584</v>
      </c>
      <c r="O1275" s="22">
        <v>0.57999999999999996</v>
      </c>
      <c r="P1275" s="10" t="s">
        <v>33</v>
      </c>
      <c r="Q1275" s="10" t="s">
        <v>61</v>
      </c>
      <c r="R1275" s="10" t="s">
        <v>130</v>
      </c>
      <c r="S1275" s="10" t="s">
        <v>953</v>
      </c>
      <c r="T1275" s="25">
        <v>79605</v>
      </c>
      <c r="U1275" s="11">
        <v>42145</v>
      </c>
      <c r="V1275" s="25">
        <f>YEAR(Table1[[#This Row],[Order Date]])</f>
        <v>2015</v>
      </c>
      <c r="W1275" s="25">
        <f>MONTH(Table1[[#This Row],[Order Date]])</f>
        <v>5</v>
      </c>
      <c r="X1275" s="25">
        <f>DAY(Table1[[#This Row],[Order Date]])</f>
        <v>21</v>
      </c>
      <c r="Y1275" s="11">
        <v>42148</v>
      </c>
      <c r="Z1275" s="25">
        <f>DATEDIF(Table1[[#This Row],[Order Date]],Table1[[#This Row],[Ship Date]],"D")</f>
        <v>3</v>
      </c>
      <c r="AA1275" s="25">
        <v>3.3840000000000039</v>
      </c>
      <c r="AB1275" s="10">
        <v>4</v>
      </c>
      <c r="AC1275" s="12">
        <v>53.3</v>
      </c>
      <c r="AD1275" s="10" t="str">
        <f>IF(Table1[[#This Row],[Profit]]&gt;0,"Profit","loss")</f>
        <v>Profit</v>
      </c>
      <c r="AE1275" s="10" t="str">
        <f>_xlfn.CONCAT(Table1[[#This Row],[Customer Name]]," ",Table1[[#This Row],[Product Name]]," ",Table1[[#This Row],[Country]])</f>
        <v>Marvin Hunt Staples 6 Outlet Surge United States</v>
      </c>
      <c r="AF1275" s="10" t="str">
        <f>LEFT(Table1[[#This Row],[Product Name]],4)</f>
        <v>Stap</v>
      </c>
    </row>
    <row r="1276" spans="1:32" ht="12.75" customHeight="1" x14ac:dyDescent="0.2">
      <c r="A1276" s="18">
        <v>24842</v>
      </c>
      <c r="B1276" s="25">
        <v>89259</v>
      </c>
      <c r="C1276" s="10" t="s">
        <v>56</v>
      </c>
      <c r="D1276" s="36">
        <v>0.01</v>
      </c>
      <c r="E1276" s="28">
        <v>6.98</v>
      </c>
      <c r="F1276" s="32">
        <v>1.6</v>
      </c>
      <c r="G1276" s="25">
        <v>827</v>
      </c>
      <c r="H1276" s="10" t="s">
        <v>954</v>
      </c>
      <c r="I1276" s="10" t="s">
        <v>49</v>
      </c>
      <c r="J1276" s="10" t="s">
        <v>40</v>
      </c>
      <c r="K1276" s="10" t="s">
        <v>29</v>
      </c>
      <c r="L1276" s="10" t="s">
        <v>93</v>
      </c>
      <c r="M1276" s="10" t="s">
        <v>31</v>
      </c>
      <c r="N1276" s="9" t="s">
        <v>955</v>
      </c>
      <c r="O1276" s="22">
        <v>0.38</v>
      </c>
      <c r="P1276" s="10" t="s">
        <v>33</v>
      </c>
      <c r="Q1276" s="10" t="s">
        <v>61</v>
      </c>
      <c r="R1276" s="10" t="s">
        <v>130</v>
      </c>
      <c r="S1276" s="10" t="s">
        <v>956</v>
      </c>
      <c r="T1276" s="25">
        <v>79109</v>
      </c>
      <c r="U1276" s="11">
        <v>42149</v>
      </c>
      <c r="V1276" s="25">
        <f>YEAR(Table1[[#This Row],[Order Date]])</f>
        <v>2015</v>
      </c>
      <c r="W1276" s="25">
        <f>MONTH(Table1[[#This Row],[Order Date]])</f>
        <v>5</v>
      </c>
      <c r="X1276" s="25">
        <f>DAY(Table1[[#This Row],[Order Date]])</f>
        <v>25</v>
      </c>
      <c r="Y1276" s="11">
        <v>42150</v>
      </c>
      <c r="Z1276" s="25">
        <f>DATEDIF(Table1[[#This Row],[Order Date]],Table1[[#This Row],[Ship Date]],"D")</f>
        <v>1</v>
      </c>
      <c r="AA1276" s="25">
        <v>0.34600000000000009</v>
      </c>
      <c r="AB1276" s="10">
        <v>3</v>
      </c>
      <c r="AC1276" s="12">
        <v>21.93</v>
      </c>
      <c r="AD1276" s="10" t="str">
        <f>IF(Table1[[#This Row],[Profit]]&gt;0,"Profit","loss")</f>
        <v>Profit</v>
      </c>
      <c r="AE1276" s="10" t="str">
        <f>_xlfn.CONCAT(Table1[[#This Row],[Customer Name]]," ",Table1[[#This Row],[Product Name]]," ",Table1[[#This Row],[Country]])</f>
        <v>Sheryl Marsh Adams Phone Message Book, Professional, 400 Message Capacity, 5 3/6” x 11” United States</v>
      </c>
      <c r="AF1276" s="10" t="str">
        <f>LEFT(Table1[[#This Row],[Product Name]],4)</f>
        <v>Adam</v>
      </c>
    </row>
    <row r="1277" spans="1:32" ht="12.75" customHeight="1" x14ac:dyDescent="0.2">
      <c r="A1277" s="18">
        <v>25440</v>
      </c>
      <c r="B1277" s="25">
        <v>89278</v>
      </c>
      <c r="C1277" s="10" t="s">
        <v>106</v>
      </c>
      <c r="D1277" s="36">
        <v>0.1</v>
      </c>
      <c r="E1277" s="28">
        <v>6.3</v>
      </c>
      <c r="F1277" s="32">
        <v>0.5</v>
      </c>
      <c r="G1277" s="25">
        <v>2254</v>
      </c>
      <c r="H1277" s="10" t="s">
        <v>2128</v>
      </c>
      <c r="I1277" s="10" t="s">
        <v>49</v>
      </c>
      <c r="J1277" s="10" t="s">
        <v>28</v>
      </c>
      <c r="K1277" s="10" t="s">
        <v>29</v>
      </c>
      <c r="L1277" s="10" t="s">
        <v>134</v>
      </c>
      <c r="M1277" s="10" t="s">
        <v>59</v>
      </c>
      <c r="N1277" s="9" t="s">
        <v>1158</v>
      </c>
      <c r="O1277" s="22">
        <v>0.39</v>
      </c>
      <c r="P1277" s="10" t="s">
        <v>33</v>
      </c>
      <c r="Q1277" s="10" t="s">
        <v>136</v>
      </c>
      <c r="R1277" s="10" t="s">
        <v>613</v>
      </c>
      <c r="S1277" s="10" t="s">
        <v>2129</v>
      </c>
      <c r="T1277" s="25">
        <v>42003</v>
      </c>
      <c r="U1277" s="11">
        <v>42031</v>
      </c>
      <c r="V1277" s="25">
        <f>YEAR(Table1[[#This Row],[Order Date]])</f>
        <v>2015</v>
      </c>
      <c r="W1277" s="25">
        <f>MONTH(Table1[[#This Row],[Order Date]])</f>
        <v>1</v>
      </c>
      <c r="X1277" s="25">
        <f>DAY(Table1[[#This Row],[Order Date]])</f>
        <v>27</v>
      </c>
      <c r="Y1277" s="11">
        <v>42036</v>
      </c>
      <c r="Z1277" s="25">
        <f>DATEDIF(Table1[[#This Row],[Order Date]],Table1[[#This Row],[Ship Date]],"D")</f>
        <v>5</v>
      </c>
      <c r="AA1277" s="25">
        <v>-464.28200000000004</v>
      </c>
      <c r="AB1277" s="10">
        <v>12</v>
      </c>
      <c r="AC1277" s="12">
        <v>68.72</v>
      </c>
      <c r="AD1277" s="10" t="str">
        <f>IF(Table1[[#This Row],[Profit]]&gt;0,"Profit","loss")</f>
        <v>loss</v>
      </c>
      <c r="AE1277" s="10" t="str">
        <f>_xlfn.CONCAT(Table1[[#This Row],[Customer Name]]," ",Table1[[#This Row],[Product Name]]," ",Table1[[#This Row],[Country]])</f>
        <v>Jeff Meadows Avery 48 United States</v>
      </c>
      <c r="AF1277" s="10" t="str">
        <f>LEFT(Table1[[#This Row],[Product Name]],4)</f>
        <v>Aver</v>
      </c>
    </row>
    <row r="1278" spans="1:32" ht="12.75" customHeight="1" x14ac:dyDescent="0.2">
      <c r="A1278" s="18">
        <v>20639</v>
      </c>
      <c r="B1278" s="25">
        <v>89279</v>
      </c>
      <c r="C1278" s="10" t="s">
        <v>25</v>
      </c>
      <c r="D1278" s="36">
        <v>0.1</v>
      </c>
      <c r="E1278" s="28">
        <v>48.91</v>
      </c>
      <c r="F1278" s="32">
        <v>5.97</v>
      </c>
      <c r="G1278" s="25">
        <v>2254</v>
      </c>
      <c r="H1278" s="10" t="s">
        <v>2128</v>
      </c>
      <c r="I1278" s="10" t="s">
        <v>49</v>
      </c>
      <c r="J1278" s="10" t="s">
        <v>28</v>
      </c>
      <c r="K1278" s="10" t="s">
        <v>29</v>
      </c>
      <c r="L1278" s="10" t="s">
        <v>93</v>
      </c>
      <c r="M1278" s="10" t="s">
        <v>59</v>
      </c>
      <c r="N1278" s="9" t="s">
        <v>2130</v>
      </c>
      <c r="O1278" s="22">
        <v>0.38</v>
      </c>
      <c r="P1278" s="10" t="s">
        <v>33</v>
      </c>
      <c r="Q1278" s="10" t="s">
        <v>136</v>
      </c>
      <c r="R1278" s="10" t="s">
        <v>613</v>
      </c>
      <c r="S1278" s="10" t="s">
        <v>2129</v>
      </c>
      <c r="T1278" s="25">
        <v>42003</v>
      </c>
      <c r="U1278" s="11">
        <v>42122</v>
      </c>
      <c r="V1278" s="25">
        <f>YEAR(Table1[[#This Row],[Order Date]])</f>
        <v>2015</v>
      </c>
      <c r="W1278" s="25">
        <f>MONTH(Table1[[#This Row],[Order Date]])</f>
        <v>4</v>
      </c>
      <c r="X1278" s="25">
        <f>DAY(Table1[[#This Row],[Order Date]])</f>
        <v>28</v>
      </c>
      <c r="Y1278" s="11">
        <v>42124</v>
      </c>
      <c r="Z1278" s="25">
        <f>DATEDIF(Table1[[#This Row],[Order Date]],Table1[[#This Row],[Ship Date]],"D")</f>
        <v>2</v>
      </c>
      <c r="AA1278" s="25">
        <v>156.74339999999998</v>
      </c>
      <c r="AB1278" s="10">
        <v>14</v>
      </c>
      <c r="AC1278" s="12">
        <v>618.96</v>
      </c>
      <c r="AD1278" s="10" t="str">
        <f>IF(Table1[[#This Row],[Profit]]&gt;0,"Profit","loss")</f>
        <v>Profit</v>
      </c>
      <c r="AE1278" s="10" t="str">
        <f>_xlfn.CONCAT(Table1[[#This Row],[Customer Name]]," ",Table1[[#This Row],[Product Name]]," ",Table1[[#This Row],[Country]])</f>
        <v>Jeff Meadows Xerox 1917 United States</v>
      </c>
      <c r="AF1278" s="10" t="str">
        <f>LEFT(Table1[[#This Row],[Product Name]],4)</f>
        <v>Xero</v>
      </c>
    </row>
    <row r="1279" spans="1:32" ht="12.75" customHeight="1" x14ac:dyDescent="0.2">
      <c r="A1279" s="18">
        <v>20640</v>
      </c>
      <c r="B1279" s="25">
        <v>89279</v>
      </c>
      <c r="C1279" s="10" t="s">
        <v>25</v>
      </c>
      <c r="D1279" s="36">
        <v>0.08</v>
      </c>
      <c r="E1279" s="28">
        <v>5.98</v>
      </c>
      <c r="F1279" s="32">
        <v>5.46</v>
      </c>
      <c r="G1279" s="25">
        <v>2254</v>
      </c>
      <c r="H1279" s="10" t="s">
        <v>2128</v>
      </c>
      <c r="I1279" s="10" t="s">
        <v>49</v>
      </c>
      <c r="J1279" s="10" t="s">
        <v>28</v>
      </c>
      <c r="K1279" s="10" t="s">
        <v>29</v>
      </c>
      <c r="L1279" s="10" t="s">
        <v>93</v>
      </c>
      <c r="M1279" s="10" t="s">
        <v>59</v>
      </c>
      <c r="N1279" s="9" t="s">
        <v>1051</v>
      </c>
      <c r="O1279" s="22">
        <v>0.36</v>
      </c>
      <c r="P1279" s="10" t="s">
        <v>33</v>
      </c>
      <c r="Q1279" s="10" t="s">
        <v>136</v>
      </c>
      <c r="R1279" s="10" t="s">
        <v>613</v>
      </c>
      <c r="S1279" s="10" t="s">
        <v>2129</v>
      </c>
      <c r="T1279" s="25">
        <v>42003</v>
      </c>
      <c r="U1279" s="11">
        <v>42122</v>
      </c>
      <c r="V1279" s="25">
        <f>YEAR(Table1[[#This Row],[Order Date]])</f>
        <v>2015</v>
      </c>
      <c r="W1279" s="25">
        <f>MONTH(Table1[[#This Row],[Order Date]])</f>
        <v>4</v>
      </c>
      <c r="X1279" s="25">
        <f>DAY(Table1[[#This Row],[Order Date]])</f>
        <v>28</v>
      </c>
      <c r="Y1279" s="11">
        <v>42122</v>
      </c>
      <c r="Z1279" s="25">
        <f>DATEDIF(Table1[[#This Row],[Order Date]],Table1[[#This Row],[Ship Date]],"D")</f>
        <v>0</v>
      </c>
      <c r="AA1279" s="25">
        <v>110.11799999999999</v>
      </c>
      <c r="AB1279" s="10">
        <v>13</v>
      </c>
      <c r="AC1279" s="12">
        <v>77.540000000000006</v>
      </c>
      <c r="AD1279" s="10" t="str">
        <f>IF(Table1[[#This Row],[Profit]]&gt;0,"Profit","loss")</f>
        <v>Profit</v>
      </c>
      <c r="AE1279" s="10" t="str">
        <f>_xlfn.CONCAT(Table1[[#This Row],[Customer Name]]," ",Table1[[#This Row],[Product Name]]," ",Table1[[#This Row],[Country]])</f>
        <v>Jeff Meadows Xerox 1983 United States</v>
      </c>
      <c r="AF1279" s="10" t="str">
        <f>LEFT(Table1[[#This Row],[Product Name]],4)</f>
        <v>Xero</v>
      </c>
    </row>
    <row r="1280" spans="1:32" ht="12.75" customHeight="1" x14ac:dyDescent="0.2">
      <c r="A1280" s="18">
        <v>19364</v>
      </c>
      <c r="B1280" s="25">
        <v>89284</v>
      </c>
      <c r="C1280" s="10" t="s">
        <v>25</v>
      </c>
      <c r="D1280" s="36">
        <v>0.01</v>
      </c>
      <c r="E1280" s="28">
        <v>2.08</v>
      </c>
      <c r="F1280" s="32">
        <v>5.33</v>
      </c>
      <c r="G1280" s="25">
        <v>635</v>
      </c>
      <c r="H1280" s="10" t="s">
        <v>743</v>
      </c>
      <c r="I1280" s="10" t="s">
        <v>49</v>
      </c>
      <c r="J1280" s="10" t="s">
        <v>28</v>
      </c>
      <c r="K1280" s="10" t="s">
        <v>41</v>
      </c>
      <c r="L1280" s="10" t="s">
        <v>50</v>
      </c>
      <c r="M1280" s="10" t="s">
        <v>59</v>
      </c>
      <c r="N1280" s="9" t="s">
        <v>744</v>
      </c>
      <c r="O1280" s="22">
        <v>0.43</v>
      </c>
      <c r="P1280" s="10" t="s">
        <v>33</v>
      </c>
      <c r="Q1280" s="10" t="s">
        <v>61</v>
      </c>
      <c r="R1280" s="10" t="s">
        <v>62</v>
      </c>
      <c r="S1280" s="10" t="s">
        <v>745</v>
      </c>
      <c r="T1280" s="25">
        <v>55106</v>
      </c>
      <c r="U1280" s="11">
        <v>42099</v>
      </c>
      <c r="V1280" s="25">
        <f>YEAR(Table1[[#This Row],[Order Date]])</f>
        <v>2015</v>
      </c>
      <c r="W1280" s="25">
        <f>MONTH(Table1[[#This Row],[Order Date]])</f>
        <v>4</v>
      </c>
      <c r="X1280" s="25">
        <f>DAY(Table1[[#This Row],[Order Date]])</f>
        <v>5</v>
      </c>
      <c r="Y1280" s="11">
        <v>42099</v>
      </c>
      <c r="Z1280" s="25">
        <f>DATEDIF(Table1[[#This Row],[Order Date]],Table1[[#This Row],[Ship Date]],"D")</f>
        <v>0</v>
      </c>
      <c r="AA1280" s="25">
        <v>-103.7124</v>
      </c>
      <c r="AB1280" s="10">
        <v>12</v>
      </c>
      <c r="AC1280" s="12">
        <v>28.32</v>
      </c>
      <c r="AD1280" s="10" t="str">
        <f>IF(Table1[[#This Row],[Profit]]&gt;0,"Profit","loss")</f>
        <v>loss</v>
      </c>
      <c r="AE1280" s="10" t="str">
        <f>_xlfn.CONCAT(Table1[[#This Row],[Customer Name]]," ",Table1[[#This Row],[Product Name]]," ",Table1[[#This Row],[Country]])</f>
        <v>Juan Justice Eldon® Wave Desk Accessories United States</v>
      </c>
      <c r="AF1280" s="10" t="str">
        <f>LEFT(Table1[[#This Row],[Product Name]],4)</f>
        <v>Eldo</v>
      </c>
    </row>
    <row r="1281" spans="1:32" ht="12.75" customHeight="1" x14ac:dyDescent="0.2">
      <c r="A1281" s="18">
        <v>19365</v>
      </c>
      <c r="B1281" s="25">
        <v>89284</v>
      </c>
      <c r="C1281" s="10" t="s">
        <v>25</v>
      </c>
      <c r="D1281" s="36">
        <v>0.03</v>
      </c>
      <c r="E1281" s="28">
        <v>370.98</v>
      </c>
      <c r="F1281" s="32">
        <v>99</v>
      </c>
      <c r="G1281" s="25">
        <v>635</v>
      </c>
      <c r="H1281" s="10" t="s">
        <v>743</v>
      </c>
      <c r="I1281" s="10" t="s">
        <v>39</v>
      </c>
      <c r="J1281" s="10" t="s">
        <v>28</v>
      </c>
      <c r="K1281" s="10" t="s">
        <v>29</v>
      </c>
      <c r="L1281" s="10" t="s">
        <v>141</v>
      </c>
      <c r="M1281" s="10" t="s">
        <v>43</v>
      </c>
      <c r="N1281" s="9" t="s">
        <v>746</v>
      </c>
      <c r="O1281" s="22">
        <v>0.65</v>
      </c>
      <c r="P1281" s="10" t="s">
        <v>33</v>
      </c>
      <c r="Q1281" s="10" t="s">
        <v>61</v>
      </c>
      <c r="R1281" s="10" t="s">
        <v>62</v>
      </c>
      <c r="S1281" s="10" t="s">
        <v>745</v>
      </c>
      <c r="T1281" s="25">
        <v>55106</v>
      </c>
      <c r="U1281" s="11">
        <v>42099</v>
      </c>
      <c r="V1281" s="25">
        <f>YEAR(Table1[[#This Row],[Order Date]])</f>
        <v>2015</v>
      </c>
      <c r="W1281" s="25">
        <f>MONTH(Table1[[#This Row],[Order Date]])</f>
        <v>4</v>
      </c>
      <c r="X1281" s="25">
        <f>DAY(Table1[[#This Row],[Order Date]])</f>
        <v>5</v>
      </c>
      <c r="Y1281" s="11">
        <v>42100</v>
      </c>
      <c r="Z1281" s="25">
        <f>DATEDIF(Table1[[#This Row],[Order Date]],Table1[[#This Row],[Ship Date]],"D")</f>
        <v>1</v>
      </c>
      <c r="AA1281" s="25">
        <v>-124.2864</v>
      </c>
      <c r="AB1281" s="10">
        <v>6</v>
      </c>
      <c r="AC1281" s="12">
        <v>2309.4899999999998</v>
      </c>
      <c r="AD1281" s="10" t="str">
        <f>IF(Table1[[#This Row],[Profit]]&gt;0,"Profit","loss")</f>
        <v>loss</v>
      </c>
      <c r="AE1281" s="10" t="str">
        <f>_xlfn.CONCAT(Table1[[#This Row],[Customer Name]]," ",Table1[[#This Row],[Product Name]]," ",Table1[[#This Row],[Country]])</f>
        <v>Juan Justice Sauder Facets Collection Locker/File Cabinet, Sky Alder Finish United States</v>
      </c>
      <c r="AF1281" s="10" t="str">
        <f>LEFT(Table1[[#This Row],[Product Name]],4)</f>
        <v>Saud</v>
      </c>
    </row>
    <row r="1282" spans="1:32" ht="12.75" customHeight="1" x14ac:dyDescent="0.2">
      <c r="A1282" s="18">
        <v>23504</v>
      </c>
      <c r="B1282" s="25">
        <v>89291</v>
      </c>
      <c r="C1282" s="10" t="s">
        <v>47</v>
      </c>
      <c r="D1282" s="36">
        <v>0.04</v>
      </c>
      <c r="E1282" s="28">
        <v>1.98</v>
      </c>
      <c r="F1282" s="32">
        <v>0.7</v>
      </c>
      <c r="G1282" s="25">
        <v>276</v>
      </c>
      <c r="H1282" s="10" t="s">
        <v>394</v>
      </c>
      <c r="I1282" s="10" t="s">
        <v>27</v>
      </c>
      <c r="J1282" s="10" t="s">
        <v>28</v>
      </c>
      <c r="K1282" s="10" t="s">
        <v>29</v>
      </c>
      <c r="L1282" s="10" t="s">
        <v>66</v>
      </c>
      <c r="M1282" s="10" t="s">
        <v>31</v>
      </c>
      <c r="N1282" s="9" t="s">
        <v>395</v>
      </c>
      <c r="O1282" s="22">
        <v>0.83</v>
      </c>
      <c r="P1282" s="10" t="s">
        <v>33</v>
      </c>
      <c r="Q1282" s="10" t="s">
        <v>53</v>
      </c>
      <c r="R1282" s="10" t="s">
        <v>228</v>
      </c>
      <c r="S1282" s="10" t="s">
        <v>396</v>
      </c>
      <c r="T1282" s="25">
        <v>6111</v>
      </c>
      <c r="U1282" s="11">
        <v>42145</v>
      </c>
      <c r="V1282" s="25">
        <f>YEAR(Table1[[#This Row],[Order Date]])</f>
        <v>2015</v>
      </c>
      <c r="W1282" s="25">
        <f>MONTH(Table1[[#This Row],[Order Date]])</f>
        <v>5</v>
      </c>
      <c r="X1282" s="25">
        <f>DAY(Table1[[#This Row],[Order Date]])</f>
        <v>21</v>
      </c>
      <c r="Y1282" s="11">
        <v>42146</v>
      </c>
      <c r="Z1282" s="25">
        <f>DATEDIF(Table1[[#This Row],[Order Date]],Table1[[#This Row],[Ship Date]],"D")</f>
        <v>1</v>
      </c>
      <c r="AA1282" s="25">
        <v>-1</v>
      </c>
      <c r="AB1282" s="10">
        <v>3</v>
      </c>
      <c r="AC1282" s="12">
        <v>8.3000000000000007</v>
      </c>
      <c r="AD1282" s="10" t="str">
        <f>IF(Table1[[#This Row],[Profit]]&gt;0,"Profit","loss")</f>
        <v>loss</v>
      </c>
      <c r="AE1282" s="10" t="str">
        <f>_xlfn.CONCAT(Table1[[#This Row],[Customer Name]]," ",Table1[[#This Row],[Product Name]]," ",Table1[[#This Row],[Country]])</f>
        <v>Lucille Rankin Brites Rubber Bands, 1 1/2 oz. Box United States</v>
      </c>
      <c r="AF1282" s="10" t="str">
        <f>LEFT(Table1[[#This Row],[Product Name]],4)</f>
        <v>Brit</v>
      </c>
    </row>
    <row r="1283" spans="1:32" ht="12.75" customHeight="1" x14ac:dyDescent="0.2">
      <c r="A1283" s="18">
        <v>23503</v>
      </c>
      <c r="B1283" s="25">
        <v>89291</v>
      </c>
      <c r="C1283" s="10" t="s">
        <v>47</v>
      </c>
      <c r="D1283" s="36">
        <v>0.03</v>
      </c>
      <c r="E1283" s="28">
        <v>55.99</v>
      </c>
      <c r="F1283" s="32">
        <v>5</v>
      </c>
      <c r="G1283" s="25">
        <v>282</v>
      </c>
      <c r="H1283" s="10" t="s">
        <v>397</v>
      </c>
      <c r="I1283" s="10" t="s">
        <v>49</v>
      </c>
      <c r="J1283" s="10" t="s">
        <v>28</v>
      </c>
      <c r="K1283" s="10" t="s">
        <v>77</v>
      </c>
      <c r="L1283" s="10" t="s">
        <v>78</v>
      </c>
      <c r="M1283" s="10" t="s">
        <v>51</v>
      </c>
      <c r="N1283" s="9" t="s">
        <v>398</v>
      </c>
      <c r="O1283" s="22">
        <v>0.83</v>
      </c>
      <c r="P1283" s="10" t="s">
        <v>33</v>
      </c>
      <c r="Q1283" s="10" t="s">
        <v>53</v>
      </c>
      <c r="R1283" s="10" t="s">
        <v>54</v>
      </c>
      <c r="S1283" s="10" t="s">
        <v>399</v>
      </c>
      <c r="T1283" s="25">
        <v>7109</v>
      </c>
      <c r="U1283" s="11">
        <v>42145</v>
      </c>
      <c r="V1283" s="25">
        <f>YEAR(Table1[[#This Row],[Order Date]])</f>
        <v>2015</v>
      </c>
      <c r="W1283" s="25">
        <f>MONTH(Table1[[#This Row],[Order Date]])</f>
        <v>5</v>
      </c>
      <c r="X1283" s="25">
        <f>DAY(Table1[[#This Row],[Order Date]])</f>
        <v>21</v>
      </c>
      <c r="Y1283" s="11">
        <v>42146</v>
      </c>
      <c r="Z1283" s="25">
        <f>DATEDIF(Table1[[#This Row],[Order Date]],Table1[[#This Row],[Ship Date]],"D")</f>
        <v>1</v>
      </c>
      <c r="AA1283" s="25">
        <v>-221.25399999999999</v>
      </c>
      <c r="AB1283" s="10">
        <v>9</v>
      </c>
      <c r="AC1283" s="12">
        <v>416.95</v>
      </c>
      <c r="AD1283" s="10" t="str">
        <f>IF(Table1[[#This Row],[Profit]]&gt;0,"Profit","loss")</f>
        <v>loss</v>
      </c>
      <c r="AE1283" s="10" t="str">
        <f>_xlfn.CONCAT(Table1[[#This Row],[Customer Name]]," ",Table1[[#This Row],[Product Name]]," ",Table1[[#This Row],[Country]])</f>
        <v>Vickie Andrews Accessory36 United States</v>
      </c>
      <c r="AF1283" s="10" t="str">
        <f>LEFT(Table1[[#This Row],[Product Name]],4)</f>
        <v>Acce</v>
      </c>
    </row>
    <row r="1284" spans="1:32" ht="12.75" customHeight="1" x14ac:dyDescent="0.2">
      <c r="A1284" s="18">
        <v>22180</v>
      </c>
      <c r="B1284" s="25">
        <v>89292</v>
      </c>
      <c r="C1284" s="10" t="s">
        <v>37</v>
      </c>
      <c r="D1284" s="36">
        <v>0.09</v>
      </c>
      <c r="E1284" s="28">
        <v>15.28</v>
      </c>
      <c r="F1284" s="32">
        <v>10.91</v>
      </c>
      <c r="G1284" s="25">
        <v>275</v>
      </c>
      <c r="H1284" s="10" t="s">
        <v>391</v>
      </c>
      <c r="I1284" s="10" t="s">
        <v>49</v>
      </c>
      <c r="J1284" s="10" t="s">
        <v>28</v>
      </c>
      <c r="K1284" s="10" t="s">
        <v>29</v>
      </c>
      <c r="L1284" s="10" t="s">
        <v>109</v>
      </c>
      <c r="M1284" s="10" t="s">
        <v>59</v>
      </c>
      <c r="N1284" s="9" t="s">
        <v>392</v>
      </c>
      <c r="O1284" s="22">
        <v>0.36</v>
      </c>
      <c r="P1284" s="10" t="s">
        <v>33</v>
      </c>
      <c r="Q1284" s="10" t="s">
        <v>53</v>
      </c>
      <c r="R1284" s="10" t="s">
        <v>228</v>
      </c>
      <c r="S1284" s="10" t="s">
        <v>393</v>
      </c>
      <c r="T1284" s="25">
        <v>6824</v>
      </c>
      <c r="U1284" s="11">
        <v>42028</v>
      </c>
      <c r="V1284" s="25">
        <f>YEAR(Table1[[#This Row],[Order Date]])</f>
        <v>2015</v>
      </c>
      <c r="W1284" s="25">
        <f>MONTH(Table1[[#This Row],[Order Date]])</f>
        <v>1</v>
      </c>
      <c r="X1284" s="25">
        <f>DAY(Table1[[#This Row],[Order Date]])</f>
        <v>24</v>
      </c>
      <c r="Y1284" s="11">
        <v>42029</v>
      </c>
      <c r="Z1284" s="25">
        <f>DATEDIF(Table1[[#This Row],[Order Date]],Table1[[#This Row],[Ship Date]],"D")</f>
        <v>1</v>
      </c>
      <c r="AA1284" s="25">
        <v>-51.75</v>
      </c>
      <c r="AB1284" s="10">
        <v>4</v>
      </c>
      <c r="AC1284" s="12">
        <v>61.52</v>
      </c>
      <c r="AD1284" s="10" t="str">
        <f>IF(Table1[[#This Row],[Profit]]&gt;0,"Profit","loss")</f>
        <v>loss</v>
      </c>
      <c r="AE1284" s="10" t="str">
        <f>_xlfn.CONCAT(Table1[[#This Row],[Customer Name]]," ",Table1[[#This Row],[Product Name]]," ",Table1[[#This Row],[Country]])</f>
        <v>Roger Blalock Cassidy Recycled Premium Regency Composition Covers United States</v>
      </c>
      <c r="AF1284" s="10" t="str">
        <f>LEFT(Table1[[#This Row],[Product Name]],4)</f>
        <v>Recy</v>
      </c>
    </row>
    <row r="1285" spans="1:32" ht="12.75" customHeight="1" x14ac:dyDescent="0.2">
      <c r="A1285" s="18">
        <v>24512</v>
      </c>
      <c r="B1285" s="25">
        <v>89293</v>
      </c>
      <c r="C1285" s="10" t="s">
        <v>25</v>
      </c>
      <c r="D1285" s="36">
        <v>0.1</v>
      </c>
      <c r="E1285" s="28">
        <v>1.68</v>
      </c>
      <c r="F1285" s="32">
        <v>1.57</v>
      </c>
      <c r="G1285" s="25">
        <v>283</v>
      </c>
      <c r="H1285" s="10" t="s">
        <v>400</v>
      </c>
      <c r="I1285" s="10" t="s">
        <v>49</v>
      </c>
      <c r="J1285" s="10" t="s">
        <v>28</v>
      </c>
      <c r="K1285" s="10" t="s">
        <v>29</v>
      </c>
      <c r="L1285" s="10" t="s">
        <v>30</v>
      </c>
      <c r="M1285" s="10" t="s">
        <v>31</v>
      </c>
      <c r="N1285" s="9" t="s">
        <v>96</v>
      </c>
      <c r="O1285" s="22">
        <v>0.59</v>
      </c>
      <c r="P1285" s="10" t="s">
        <v>33</v>
      </c>
      <c r="Q1285" s="10" t="s">
        <v>53</v>
      </c>
      <c r="R1285" s="10" t="s">
        <v>54</v>
      </c>
      <c r="S1285" s="10" t="s">
        <v>401</v>
      </c>
      <c r="T1285" s="25">
        <v>7101</v>
      </c>
      <c r="U1285" s="11">
        <v>42172</v>
      </c>
      <c r="V1285" s="25">
        <f>YEAR(Table1[[#This Row],[Order Date]])</f>
        <v>2015</v>
      </c>
      <c r="W1285" s="25">
        <f>MONTH(Table1[[#This Row],[Order Date]])</f>
        <v>6</v>
      </c>
      <c r="X1285" s="25">
        <f>DAY(Table1[[#This Row],[Order Date]])</f>
        <v>17</v>
      </c>
      <c r="Y1285" s="11">
        <v>42173</v>
      </c>
      <c r="Z1285" s="25">
        <f>DATEDIF(Table1[[#This Row],[Order Date]],Table1[[#This Row],[Ship Date]],"D")</f>
        <v>1</v>
      </c>
      <c r="AA1285" s="25">
        <v>-11.57</v>
      </c>
      <c r="AB1285" s="10">
        <v>11</v>
      </c>
      <c r="AC1285" s="12">
        <v>18.71</v>
      </c>
      <c r="AD1285" s="10" t="str">
        <f>IF(Table1[[#This Row],[Profit]]&gt;0,"Profit","loss")</f>
        <v>loss</v>
      </c>
      <c r="AE1285" s="10" t="str">
        <f>_xlfn.CONCAT(Table1[[#This Row],[Customer Name]]," ",Table1[[#This Row],[Product Name]]," ",Table1[[#This Row],[Country]])</f>
        <v>Pauline Boyette Newell 323 United States</v>
      </c>
      <c r="AF1285" s="10" t="str">
        <f>LEFT(Table1[[#This Row],[Product Name]],4)</f>
        <v>Newe</v>
      </c>
    </row>
    <row r="1286" spans="1:32" ht="12.75" customHeight="1" x14ac:dyDescent="0.2">
      <c r="A1286" s="18">
        <v>21084</v>
      </c>
      <c r="B1286" s="25">
        <v>89299</v>
      </c>
      <c r="C1286" s="10" t="s">
        <v>25</v>
      </c>
      <c r="D1286" s="36">
        <v>0.05</v>
      </c>
      <c r="E1286" s="28">
        <v>58.1</v>
      </c>
      <c r="F1286" s="32">
        <v>1.49</v>
      </c>
      <c r="G1286" s="25">
        <v>2443</v>
      </c>
      <c r="H1286" s="10" t="s">
        <v>2296</v>
      </c>
      <c r="I1286" s="10" t="s">
        <v>49</v>
      </c>
      <c r="J1286" s="10" t="s">
        <v>28</v>
      </c>
      <c r="K1286" s="10" t="s">
        <v>29</v>
      </c>
      <c r="L1286" s="10" t="s">
        <v>109</v>
      </c>
      <c r="M1286" s="10" t="s">
        <v>59</v>
      </c>
      <c r="N1286" s="9" t="s">
        <v>283</v>
      </c>
      <c r="O1286" s="22">
        <v>0.38</v>
      </c>
      <c r="P1286" s="10" t="s">
        <v>33</v>
      </c>
      <c r="Q1286" s="10" t="s">
        <v>136</v>
      </c>
      <c r="R1286" s="10" t="s">
        <v>362</v>
      </c>
      <c r="S1286" s="10" t="s">
        <v>447</v>
      </c>
      <c r="T1286" s="25">
        <v>33142</v>
      </c>
      <c r="U1286" s="11">
        <v>42022</v>
      </c>
      <c r="V1286" s="25">
        <f>YEAR(Table1[[#This Row],[Order Date]])</f>
        <v>2015</v>
      </c>
      <c r="W1286" s="25">
        <f>MONTH(Table1[[#This Row],[Order Date]])</f>
        <v>1</v>
      </c>
      <c r="X1286" s="25">
        <f>DAY(Table1[[#This Row],[Order Date]])</f>
        <v>18</v>
      </c>
      <c r="Y1286" s="11">
        <v>42022</v>
      </c>
      <c r="Z1286" s="25">
        <f>DATEDIF(Table1[[#This Row],[Order Date]],Table1[[#This Row],[Ship Date]],"D")</f>
        <v>0</v>
      </c>
      <c r="AA1286" s="25">
        <v>1633.9859999999999</v>
      </c>
      <c r="AB1286" s="10">
        <v>13</v>
      </c>
      <c r="AC1286" s="12">
        <v>739.06</v>
      </c>
      <c r="AD1286" s="10" t="str">
        <f>IF(Table1[[#This Row],[Profit]]&gt;0,"Profit","loss")</f>
        <v>Profit</v>
      </c>
      <c r="AE1286" s="10" t="str">
        <f>_xlfn.CONCAT(Table1[[#This Row],[Customer Name]]," ",Table1[[#This Row],[Product Name]]," ",Table1[[#This Row],[Country]])</f>
        <v>Danny Richmond Avery Arch Ring Binders United States</v>
      </c>
      <c r="AF1286" s="10" t="str">
        <f>LEFT(Table1[[#This Row],[Product Name]],4)</f>
        <v>Aver</v>
      </c>
    </row>
    <row r="1287" spans="1:32" ht="12.75" customHeight="1" x14ac:dyDescent="0.2">
      <c r="A1287" s="18">
        <v>20157</v>
      </c>
      <c r="B1287" s="25">
        <v>89300</v>
      </c>
      <c r="C1287" s="10" t="s">
        <v>56</v>
      </c>
      <c r="D1287" s="36">
        <v>0.02</v>
      </c>
      <c r="E1287" s="28">
        <v>63.94</v>
      </c>
      <c r="F1287" s="32">
        <v>14.48</v>
      </c>
      <c r="G1287" s="25">
        <v>2441</v>
      </c>
      <c r="H1287" s="10" t="s">
        <v>2292</v>
      </c>
      <c r="I1287" s="10" t="s">
        <v>49</v>
      </c>
      <c r="J1287" s="10" t="s">
        <v>114</v>
      </c>
      <c r="K1287" s="10" t="s">
        <v>41</v>
      </c>
      <c r="L1287" s="10" t="s">
        <v>50</v>
      </c>
      <c r="M1287" s="10" t="s">
        <v>59</v>
      </c>
      <c r="N1287" s="9" t="s">
        <v>519</v>
      </c>
      <c r="O1287" s="22">
        <v>0.46</v>
      </c>
      <c r="P1287" s="10" t="s">
        <v>33</v>
      </c>
      <c r="Q1287" s="10" t="s">
        <v>136</v>
      </c>
      <c r="R1287" s="10" t="s">
        <v>362</v>
      </c>
      <c r="S1287" s="10" t="s">
        <v>2293</v>
      </c>
      <c r="T1287" s="25">
        <v>32935</v>
      </c>
      <c r="U1287" s="11">
        <v>42098</v>
      </c>
      <c r="V1287" s="25">
        <f>YEAR(Table1[[#This Row],[Order Date]])</f>
        <v>2015</v>
      </c>
      <c r="W1287" s="25">
        <f>MONTH(Table1[[#This Row],[Order Date]])</f>
        <v>4</v>
      </c>
      <c r="X1287" s="25">
        <f>DAY(Table1[[#This Row],[Order Date]])</f>
        <v>4</v>
      </c>
      <c r="Y1287" s="11">
        <v>42098</v>
      </c>
      <c r="Z1287" s="25">
        <f>DATEDIF(Table1[[#This Row],[Order Date]],Table1[[#This Row],[Ship Date]],"D")</f>
        <v>0</v>
      </c>
      <c r="AA1287" s="25">
        <v>-100.17</v>
      </c>
      <c r="AB1287" s="10">
        <v>11</v>
      </c>
      <c r="AC1287" s="12">
        <v>709.7</v>
      </c>
      <c r="AD1287" s="10" t="str">
        <f>IF(Table1[[#This Row],[Profit]]&gt;0,"Profit","loss")</f>
        <v>loss</v>
      </c>
      <c r="AE1287" s="10" t="str">
        <f>_xlfn.CONCAT(Table1[[#This Row],[Customer Name]]," ",Table1[[#This Row],[Product Name]]," ",Table1[[#This Row],[Country]])</f>
        <v>Kenneth Capps Howard Miller 16" Diameter Gallery Wall Clock United States</v>
      </c>
      <c r="AF1287" s="10" t="str">
        <f>LEFT(Table1[[#This Row],[Product Name]],4)</f>
        <v>Howa</v>
      </c>
    </row>
    <row r="1288" spans="1:32" ht="12.75" customHeight="1" x14ac:dyDescent="0.2">
      <c r="A1288" s="18">
        <v>20158</v>
      </c>
      <c r="B1288" s="25">
        <v>89300</v>
      </c>
      <c r="C1288" s="10" t="s">
        <v>56</v>
      </c>
      <c r="D1288" s="36">
        <v>0.01</v>
      </c>
      <c r="E1288" s="28">
        <v>5.0199999999999996</v>
      </c>
      <c r="F1288" s="32">
        <v>5.14</v>
      </c>
      <c r="G1288" s="25">
        <v>2442</v>
      </c>
      <c r="H1288" s="10" t="s">
        <v>2294</v>
      </c>
      <c r="I1288" s="10" t="s">
        <v>49</v>
      </c>
      <c r="J1288" s="10" t="s">
        <v>114</v>
      </c>
      <c r="K1288" s="10" t="s">
        <v>77</v>
      </c>
      <c r="L1288" s="10" t="s">
        <v>180</v>
      </c>
      <c r="M1288" s="10" t="s">
        <v>51</v>
      </c>
      <c r="N1288" s="9" t="s">
        <v>840</v>
      </c>
      <c r="O1288" s="22">
        <v>0.79</v>
      </c>
      <c r="P1288" s="10" t="s">
        <v>33</v>
      </c>
      <c r="Q1288" s="10" t="s">
        <v>136</v>
      </c>
      <c r="R1288" s="10" t="s">
        <v>362</v>
      </c>
      <c r="S1288" s="10" t="s">
        <v>2295</v>
      </c>
      <c r="T1288" s="25">
        <v>32953</v>
      </c>
      <c r="U1288" s="11">
        <v>42098</v>
      </c>
      <c r="V1288" s="25">
        <f>YEAR(Table1[[#This Row],[Order Date]])</f>
        <v>2015</v>
      </c>
      <c r="W1288" s="25">
        <f>MONTH(Table1[[#This Row],[Order Date]])</f>
        <v>4</v>
      </c>
      <c r="X1288" s="25">
        <f>DAY(Table1[[#This Row],[Order Date]])</f>
        <v>4</v>
      </c>
      <c r="Y1288" s="11">
        <v>42100</v>
      </c>
      <c r="Z1288" s="25">
        <f>DATEDIF(Table1[[#This Row],[Order Date]],Table1[[#This Row],[Ship Date]],"D")</f>
        <v>2</v>
      </c>
      <c r="AA1288" s="25">
        <v>-3.9479999999999995</v>
      </c>
      <c r="AB1288" s="10">
        <v>5</v>
      </c>
      <c r="AC1288" s="12">
        <v>27.42</v>
      </c>
      <c r="AD1288" s="10" t="str">
        <f>IF(Table1[[#This Row],[Profit]]&gt;0,"Profit","loss")</f>
        <v>loss</v>
      </c>
      <c r="AE1288" s="10" t="str">
        <f>_xlfn.CONCAT(Table1[[#This Row],[Customer Name]]," ",Table1[[#This Row],[Product Name]]," ",Table1[[#This Row],[Country]])</f>
        <v>Natalie Aldridge Imation 3.5, DISKETTE 44766 HGHLD3.52HD/FM, 10/Pack United States</v>
      </c>
      <c r="AF1288" s="10" t="str">
        <f>LEFT(Table1[[#This Row],[Product Name]],4)</f>
        <v>Imat</v>
      </c>
    </row>
    <row r="1289" spans="1:32" ht="12.75" customHeight="1" x14ac:dyDescent="0.2">
      <c r="A1289" s="18">
        <v>25304</v>
      </c>
      <c r="B1289" s="25">
        <v>89301</v>
      </c>
      <c r="C1289" s="10" t="s">
        <v>37</v>
      </c>
      <c r="D1289" s="36">
        <v>0.06</v>
      </c>
      <c r="E1289" s="28">
        <v>2.2799999999999998</v>
      </c>
      <c r="F1289" s="32">
        <v>5.2</v>
      </c>
      <c r="G1289" s="25">
        <v>2443</v>
      </c>
      <c r="H1289" s="10" t="s">
        <v>2296</v>
      </c>
      <c r="I1289" s="10" t="s">
        <v>49</v>
      </c>
      <c r="J1289" s="10" t="s">
        <v>28</v>
      </c>
      <c r="K1289" s="10" t="s">
        <v>29</v>
      </c>
      <c r="L1289" s="10" t="s">
        <v>30</v>
      </c>
      <c r="M1289" s="10" t="s">
        <v>31</v>
      </c>
      <c r="N1289" s="9" t="s">
        <v>2297</v>
      </c>
      <c r="O1289" s="22">
        <v>0.41</v>
      </c>
      <c r="P1289" s="10" t="s">
        <v>33</v>
      </c>
      <c r="Q1289" s="10" t="s">
        <v>136</v>
      </c>
      <c r="R1289" s="10" t="s">
        <v>362</v>
      </c>
      <c r="S1289" s="10" t="s">
        <v>447</v>
      </c>
      <c r="T1289" s="25">
        <v>33142</v>
      </c>
      <c r="U1289" s="11">
        <v>42156</v>
      </c>
      <c r="V1289" s="25">
        <f>YEAR(Table1[[#This Row],[Order Date]])</f>
        <v>2015</v>
      </c>
      <c r="W1289" s="25">
        <f>MONTH(Table1[[#This Row],[Order Date]])</f>
        <v>6</v>
      </c>
      <c r="X1289" s="25">
        <f>DAY(Table1[[#This Row],[Order Date]])</f>
        <v>1</v>
      </c>
      <c r="Y1289" s="11">
        <v>42158</v>
      </c>
      <c r="Z1289" s="25">
        <f>DATEDIF(Table1[[#This Row],[Order Date]],Table1[[#This Row],[Ship Date]],"D")</f>
        <v>2</v>
      </c>
      <c r="AA1289" s="25">
        <v>-2002.6314000000002</v>
      </c>
      <c r="AB1289" s="10">
        <v>13</v>
      </c>
      <c r="AC1289" s="12">
        <v>30.47</v>
      </c>
      <c r="AD1289" s="10" t="str">
        <f>IF(Table1[[#This Row],[Profit]]&gt;0,"Profit","loss")</f>
        <v>loss</v>
      </c>
      <c r="AE1289" s="10" t="str">
        <f>_xlfn.CONCAT(Table1[[#This Row],[Customer Name]]," ",Table1[[#This Row],[Product Name]]," ",Table1[[#This Row],[Country]])</f>
        <v>Danny Richmond Binney &amp; Smith inkTank™ Erasable Pocket Highlighter, Chisel Tip, Yellow United States</v>
      </c>
      <c r="AF1289" s="10" t="str">
        <f>LEFT(Table1[[#This Row],[Product Name]],4)</f>
        <v>Binn</v>
      </c>
    </row>
    <row r="1290" spans="1:32" ht="12.75" customHeight="1" x14ac:dyDescent="0.2">
      <c r="A1290" s="18">
        <v>19816</v>
      </c>
      <c r="B1290" s="25">
        <v>89314</v>
      </c>
      <c r="C1290" s="10" t="s">
        <v>47</v>
      </c>
      <c r="D1290" s="36">
        <v>0.05</v>
      </c>
      <c r="E1290" s="28">
        <v>35.44</v>
      </c>
      <c r="F1290" s="32">
        <v>5.09</v>
      </c>
      <c r="G1290" s="25">
        <v>3098</v>
      </c>
      <c r="H1290" s="10" t="s">
        <v>2793</v>
      </c>
      <c r="I1290" s="10" t="s">
        <v>49</v>
      </c>
      <c r="J1290" s="10" t="s">
        <v>114</v>
      </c>
      <c r="K1290" s="10" t="s">
        <v>29</v>
      </c>
      <c r="L1290" s="10" t="s">
        <v>93</v>
      </c>
      <c r="M1290" s="10" t="s">
        <v>59</v>
      </c>
      <c r="N1290" s="9" t="s">
        <v>2777</v>
      </c>
      <c r="O1290" s="22">
        <v>0.38</v>
      </c>
      <c r="P1290" s="10" t="s">
        <v>33</v>
      </c>
      <c r="Q1290" s="10" t="s">
        <v>53</v>
      </c>
      <c r="R1290" s="10" t="s">
        <v>71</v>
      </c>
      <c r="S1290" s="10" t="s">
        <v>2794</v>
      </c>
      <c r="T1290" s="25">
        <v>11967</v>
      </c>
      <c r="U1290" s="11">
        <v>42102</v>
      </c>
      <c r="V1290" s="25">
        <f>YEAR(Table1[[#This Row],[Order Date]])</f>
        <v>2015</v>
      </c>
      <c r="W1290" s="25">
        <f>MONTH(Table1[[#This Row],[Order Date]])</f>
        <v>4</v>
      </c>
      <c r="X1290" s="25">
        <f>DAY(Table1[[#This Row],[Order Date]])</f>
        <v>8</v>
      </c>
      <c r="Y1290" s="11">
        <v>42103</v>
      </c>
      <c r="Z1290" s="25">
        <f>DATEDIF(Table1[[#This Row],[Order Date]],Table1[[#This Row],[Ship Date]],"D")</f>
        <v>1</v>
      </c>
      <c r="AA1290" s="25">
        <v>240.17519999999996</v>
      </c>
      <c r="AB1290" s="10">
        <v>10</v>
      </c>
      <c r="AC1290" s="12">
        <v>348.08</v>
      </c>
      <c r="AD1290" s="10" t="str">
        <f>IF(Table1[[#This Row],[Profit]]&gt;0,"Profit","loss")</f>
        <v>Profit</v>
      </c>
      <c r="AE1290" s="10" t="str">
        <f>_xlfn.CONCAT(Table1[[#This Row],[Customer Name]]," ",Table1[[#This Row],[Product Name]]," ",Table1[[#This Row],[Country]])</f>
        <v>Lorraine Boykin Xerox 1932 United States</v>
      </c>
      <c r="AF1290" s="10" t="str">
        <f>LEFT(Table1[[#This Row],[Product Name]],4)</f>
        <v>Xero</v>
      </c>
    </row>
    <row r="1291" spans="1:32" ht="12.75" customHeight="1" x14ac:dyDescent="0.2">
      <c r="A1291" s="18">
        <v>22503</v>
      </c>
      <c r="B1291" s="25">
        <v>89315</v>
      </c>
      <c r="C1291" s="10" t="s">
        <v>106</v>
      </c>
      <c r="D1291" s="36">
        <v>0</v>
      </c>
      <c r="E1291" s="28">
        <v>11.7</v>
      </c>
      <c r="F1291" s="32">
        <v>6.96</v>
      </c>
      <c r="G1291" s="25">
        <v>3098</v>
      </c>
      <c r="H1291" s="10" t="s">
        <v>2793</v>
      </c>
      <c r="I1291" s="10" t="s">
        <v>27</v>
      </c>
      <c r="J1291" s="10" t="s">
        <v>114</v>
      </c>
      <c r="K1291" s="10" t="s">
        <v>29</v>
      </c>
      <c r="L1291" s="10" t="s">
        <v>257</v>
      </c>
      <c r="M1291" s="10" t="s">
        <v>86</v>
      </c>
      <c r="N1291" s="9" t="s">
        <v>1280</v>
      </c>
      <c r="O1291" s="22">
        <v>0.5</v>
      </c>
      <c r="P1291" s="10" t="s">
        <v>33</v>
      </c>
      <c r="Q1291" s="10" t="s">
        <v>53</v>
      </c>
      <c r="R1291" s="10" t="s">
        <v>71</v>
      </c>
      <c r="S1291" s="10" t="s">
        <v>2794</v>
      </c>
      <c r="T1291" s="25">
        <v>11967</v>
      </c>
      <c r="U1291" s="11">
        <v>42172</v>
      </c>
      <c r="V1291" s="25">
        <f>YEAR(Table1[[#This Row],[Order Date]])</f>
        <v>2015</v>
      </c>
      <c r="W1291" s="25">
        <f>MONTH(Table1[[#This Row],[Order Date]])</f>
        <v>6</v>
      </c>
      <c r="X1291" s="25">
        <f>DAY(Table1[[#This Row],[Order Date]])</f>
        <v>17</v>
      </c>
      <c r="Y1291" s="11">
        <v>42174</v>
      </c>
      <c r="Z1291" s="25">
        <f>DATEDIF(Table1[[#This Row],[Order Date]],Table1[[#This Row],[Ship Date]],"D")</f>
        <v>2</v>
      </c>
      <c r="AA1291" s="25">
        <v>-11.248000000000001</v>
      </c>
      <c r="AB1291" s="10">
        <v>10</v>
      </c>
      <c r="AC1291" s="12">
        <v>131.69</v>
      </c>
      <c r="AD1291" s="10" t="str">
        <f>IF(Table1[[#This Row],[Profit]]&gt;0,"Profit","loss")</f>
        <v>loss</v>
      </c>
      <c r="AE1291" s="10" t="str">
        <f>_xlfn.CONCAT(Table1[[#This Row],[Customer Name]]," ",Table1[[#This Row],[Product Name]]," ",Table1[[#This Row],[Country]])</f>
        <v>Lorraine Boykin Harmony HEPA Quiet Air Purifiers United States</v>
      </c>
      <c r="AF1291" s="10" t="str">
        <f>LEFT(Table1[[#This Row],[Product Name]],4)</f>
        <v>Harm</v>
      </c>
    </row>
    <row r="1292" spans="1:32" ht="12.75" customHeight="1" x14ac:dyDescent="0.2">
      <c r="A1292" s="18">
        <v>18930</v>
      </c>
      <c r="B1292" s="25">
        <v>89316</v>
      </c>
      <c r="C1292" s="10" t="s">
        <v>106</v>
      </c>
      <c r="D1292" s="36">
        <v>0.06</v>
      </c>
      <c r="E1292" s="28">
        <v>2.89</v>
      </c>
      <c r="F1292" s="32">
        <v>0.5</v>
      </c>
      <c r="G1292" s="25">
        <v>3098</v>
      </c>
      <c r="H1292" s="10" t="s">
        <v>2793</v>
      </c>
      <c r="I1292" s="10" t="s">
        <v>49</v>
      </c>
      <c r="J1292" s="10" t="s">
        <v>114</v>
      </c>
      <c r="K1292" s="10" t="s">
        <v>29</v>
      </c>
      <c r="L1292" s="10" t="s">
        <v>134</v>
      </c>
      <c r="M1292" s="10" t="s">
        <v>59</v>
      </c>
      <c r="N1292" s="9" t="s">
        <v>789</v>
      </c>
      <c r="O1292" s="22">
        <v>0.38</v>
      </c>
      <c r="P1292" s="10" t="s">
        <v>33</v>
      </c>
      <c r="Q1292" s="10" t="s">
        <v>53</v>
      </c>
      <c r="R1292" s="10" t="s">
        <v>71</v>
      </c>
      <c r="S1292" s="10" t="s">
        <v>2794</v>
      </c>
      <c r="T1292" s="25">
        <v>11967</v>
      </c>
      <c r="U1292" s="11">
        <v>42063</v>
      </c>
      <c r="V1292" s="25">
        <f>YEAR(Table1[[#This Row],[Order Date]])</f>
        <v>2015</v>
      </c>
      <c r="W1292" s="25">
        <f>MONTH(Table1[[#This Row],[Order Date]])</f>
        <v>2</v>
      </c>
      <c r="X1292" s="25">
        <f>DAY(Table1[[#This Row],[Order Date]])</f>
        <v>28</v>
      </c>
      <c r="Y1292" s="11">
        <v>42063</v>
      </c>
      <c r="Z1292" s="25">
        <f>DATEDIF(Table1[[#This Row],[Order Date]],Table1[[#This Row],[Ship Date]],"D")</f>
        <v>0</v>
      </c>
      <c r="AA1292" s="25">
        <v>9.611699999999999</v>
      </c>
      <c r="AB1292" s="10">
        <v>5</v>
      </c>
      <c r="AC1292" s="12">
        <v>13.93</v>
      </c>
      <c r="AD1292" s="10" t="str">
        <f>IF(Table1[[#This Row],[Profit]]&gt;0,"Profit","loss")</f>
        <v>Profit</v>
      </c>
      <c r="AE1292" s="10" t="str">
        <f>_xlfn.CONCAT(Table1[[#This Row],[Customer Name]]," ",Table1[[#This Row],[Product Name]]," ",Table1[[#This Row],[Country]])</f>
        <v>Lorraine Boykin Avery 498 United States</v>
      </c>
      <c r="AF1292" s="10" t="str">
        <f>LEFT(Table1[[#This Row],[Product Name]],4)</f>
        <v>Aver</v>
      </c>
    </row>
    <row r="1293" spans="1:32" ht="12.75" customHeight="1" x14ac:dyDescent="0.2">
      <c r="A1293" s="18">
        <v>20693</v>
      </c>
      <c r="B1293" s="25">
        <v>89319</v>
      </c>
      <c r="C1293" s="10" t="s">
        <v>47</v>
      </c>
      <c r="D1293" s="36">
        <v>0.1</v>
      </c>
      <c r="E1293" s="28">
        <v>154.13</v>
      </c>
      <c r="F1293" s="32">
        <v>69</v>
      </c>
      <c r="G1293" s="25">
        <v>397</v>
      </c>
      <c r="H1293" s="10" t="s">
        <v>516</v>
      </c>
      <c r="I1293" s="10" t="s">
        <v>49</v>
      </c>
      <c r="J1293" s="10" t="s">
        <v>28</v>
      </c>
      <c r="K1293" s="10" t="s">
        <v>41</v>
      </c>
      <c r="L1293" s="10" t="s">
        <v>152</v>
      </c>
      <c r="M1293" s="10" t="s">
        <v>236</v>
      </c>
      <c r="N1293" s="9" t="s">
        <v>237</v>
      </c>
      <c r="O1293" s="22">
        <v>0.68</v>
      </c>
      <c r="P1293" s="10" t="s">
        <v>33</v>
      </c>
      <c r="Q1293" s="10" t="s">
        <v>53</v>
      </c>
      <c r="R1293" s="10" t="s">
        <v>154</v>
      </c>
      <c r="S1293" s="10" t="s">
        <v>517</v>
      </c>
      <c r="T1293" s="25">
        <v>44221</v>
      </c>
      <c r="U1293" s="11">
        <v>42037</v>
      </c>
      <c r="V1293" s="25">
        <f>YEAR(Table1[[#This Row],[Order Date]])</f>
        <v>2015</v>
      </c>
      <c r="W1293" s="25">
        <f>MONTH(Table1[[#This Row],[Order Date]])</f>
        <v>2</v>
      </c>
      <c r="X1293" s="25">
        <f>DAY(Table1[[#This Row],[Order Date]])</f>
        <v>2</v>
      </c>
      <c r="Y1293" s="11">
        <v>42038</v>
      </c>
      <c r="Z1293" s="25">
        <f>DATEDIF(Table1[[#This Row],[Order Date]],Table1[[#This Row],[Ship Date]],"D")</f>
        <v>1</v>
      </c>
      <c r="AA1293" s="25">
        <v>-372.48597100000006</v>
      </c>
      <c r="AB1293" s="10">
        <v>8</v>
      </c>
      <c r="AC1293" s="12">
        <v>1216.32</v>
      </c>
      <c r="AD1293" s="10" t="str">
        <f>IF(Table1[[#This Row],[Profit]]&gt;0,"Profit","loss")</f>
        <v>loss</v>
      </c>
      <c r="AE1293" s="10" t="str">
        <f>_xlfn.CONCAT(Table1[[#This Row],[Customer Name]]," ",Table1[[#This Row],[Product Name]]," ",Table1[[#This Row],[Country]])</f>
        <v>Denise Carver Laminate Occasional Tables United States</v>
      </c>
      <c r="AF1293" s="10" t="str">
        <f>LEFT(Table1[[#This Row],[Product Name]],4)</f>
        <v>Lami</v>
      </c>
    </row>
    <row r="1294" spans="1:32" ht="12.75" customHeight="1" x14ac:dyDescent="0.2">
      <c r="A1294" s="18">
        <v>24471</v>
      </c>
      <c r="B1294" s="25">
        <v>89320</v>
      </c>
      <c r="C1294" s="10" t="s">
        <v>56</v>
      </c>
      <c r="D1294" s="36">
        <v>0.05</v>
      </c>
      <c r="E1294" s="28">
        <v>63.94</v>
      </c>
      <c r="F1294" s="32">
        <v>14.48</v>
      </c>
      <c r="G1294" s="25">
        <v>398</v>
      </c>
      <c r="H1294" s="10" t="s">
        <v>518</v>
      </c>
      <c r="I1294" s="10" t="s">
        <v>49</v>
      </c>
      <c r="J1294" s="10" t="s">
        <v>28</v>
      </c>
      <c r="K1294" s="10" t="s">
        <v>41</v>
      </c>
      <c r="L1294" s="10" t="s">
        <v>50</v>
      </c>
      <c r="M1294" s="10" t="s">
        <v>59</v>
      </c>
      <c r="N1294" s="9" t="s">
        <v>519</v>
      </c>
      <c r="O1294" s="22">
        <v>0.46</v>
      </c>
      <c r="P1294" s="10" t="s">
        <v>33</v>
      </c>
      <c r="Q1294" s="10" t="s">
        <v>53</v>
      </c>
      <c r="R1294" s="10" t="s">
        <v>154</v>
      </c>
      <c r="S1294" s="10" t="s">
        <v>520</v>
      </c>
      <c r="T1294" s="25">
        <v>45406</v>
      </c>
      <c r="U1294" s="11">
        <v>42147</v>
      </c>
      <c r="V1294" s="25">
        <f>YEAR(Table1[[#This Row],[Order Date]])</f>
        <v>2015</v>
      </c>
      <c r="W1294" s="25">
        <f>MONTH(Table1[[#This Row],[Order Date]])</f>
        <v>5</v>
      </c>
      <c r="X1294" s="25">
        <f>DAY(Table1[[#This Row],[Order Date]])</f>
        <v>23</v>
      </c>
      <c r="Y1294" s="11">
        <v>42149</v>
      </c>
      <c r="Z1294" s="25">
        <f>DATEDIF(Table1[[#This Row],[Order Date]],Table1[[#This Row],[Ship Date]],"D")</f>
        <v>2</v>
      </c>
      <c r="AA1294" s="25">
        <v>1372.6307999999999</v>
      </c>
      <c r="AB1294" s="10">
        <v>31</v>
      </c>
      <c r="AC1294" s="12">
        <v>1989.32</v>
      </c>
      <c r="AD1294" s="10" t="str">
        <f>IF(Table1[[#This Row],[Profit]]&gt;0,"Profit","loss")</f>
        <v>Profit</v>
      </c>
      <c r="AE1294" s="10" t="str">
        <f>_xlfn.CONCAT(Table1[[#This Row],[Customer Name]]," ",Table1[[#This Row],[Product Name]]," ",Table1[[#This Row],[Country]])</f>
        <v>Bruce Stark Howard Miller 16" Diameter Gallery Wall Clock United States</v>
      </c>
      <c r="AF1294" s="10" t="str">
        <f>LEFT(Table1[[#This Row],[Product Name]],4)</f>
        <v>Howa</v>
      </c>
    </row>
    <row r="1295" spans="1:32" ht="12.75" customHeight="1" x14ac:dyDescent="0.2">
      <c r="A1295" s="18">
        <v>23200</v>
      </c>
      <c r="B1295" s="25">
        <v>89327</v>
      </c>
      <c r="C1295" s="10" t="s">
        <v>56</v>
      </c>
      <c r="D1295" s="36">
        <v>0.02</v>
      </c>
      <c r="E1295" s="28">
        <v>150.97999999999999</v>
      </c>
      <c r="F1295" s="32">
        <v>13.99</v>
      </c>
      <c r="G1295" s="25">
        <v>522</v>
      </c>
      <c r="H1295" s="10" t="s">
        <v>626</v>
      </c>
      <c r="I1295" s="10" t="s">
        <v>27</v>
      </c>
      <c r="J1295" s="10" t="s">
        <v>58</v>
      </c>
      <c r="K1295" s="10" t="s">
        <v>77</v>
      </c>
      <c r="L1295" s="10" t="s">
        <v>85</v>
      </c>
      <c r="M1295" s="10" t="s">
        <v>86</v>
      </c>
      <c r="N1295" s="9" t="s">
        <v>627</v>
      </c>
      <c r="O1295" s="22">
        <v>0.38</v>
      </c>
      <c r="P1295" s="10" t="s">
        <v>33</v>
      </c>
      <c r="Q1295" s="10" t="s">
        <v>34</v>
      </c>
      <c r="R1295" s="10" t="s">
        <v>102</v>
      </c>
      <c r="S1295" s="10" t="s">
        <v>116</v>
      </c>
      <c r="T1295" s="25">
        <v>97756</v>
      </c>
      <c r="U1295" s="11">
        <v>42177</v>
      </c>
      <c r="V1295" s="25">
        <f>YEAR(Table1[[#This Row],[Order Date]])</f>
        <v>2015</v>
      </c>
      <c r="W1295" s="25">
        <f>MONTH(Table1[[#This Row],[Order Date]])</f>
        <v>6</v>
      </c>
      <c r="X1295" s="25">
        <f>DAY(Table1[[#This Row],[Order Date]])</f>
        <v>22</v>
      </c>
      <c r="Y1295" s="11">
        <v>42179</v>
      </c>
      <c r="Z1295" s="25">
        <f>DATEDIF(Table1[[#This Row],[Order Date]],Table1[[#This Row],[Ship Date]],"D")</f>
        <v>2</v>
      </c>
      <c r="AA1295" s="25">
        <v>26.099999999999998</v>
      </c>
      <c r="AB1295" s="10">
        <v>3</v>
      </c>
      <c r="AC1295" s="12">
        <v>480.37</v>
      </c>
      <c r="AD1295" s="10" t="str">
        <f>IF(Table1[[#This Row],[Profit]]&gt;0,"Profit","loss")</f>
        <v>Profit</v>
      </c>
      <c r="AE1295" s="10" t="str">
        <f>_xlfn.CONCAT(Table1[[#This Row],[Customer Name]]," ",Table1[[#This Row],[Product Name]]," ",Table1[[#This Row],[Country]])</f>
        <v>Aaron Riggs Canon MP41DH Printing Calculator United States</v>
      </c>
      <c r="AF1295" s="10" t="str">
        <f>LEFT(Table1[[#This Row],[Product Name]],4)</f>
        <v>Cano</v>
      </c>
    </row>
    <row r="1296" spans="1:32" ht="12.75" customHeight="1" x14ac:dyDescent="0.2">
      <c r="A1296" s="18">
        <v>23201</v>
      </c>
      <c r="B1296" s="25">
        <v>89327</v>
      </c>
      <c r="C1296" s="10" t="s">
        <v>56</v>
      </c>
      <c r="D1296" s="36">
        <v>0.1</v>
      </c>
      <c r="E1296" s="28">
        <v>5.43</v>
      </c>
      <c r="F1296" s="32">
        <v>0.95</v>
      </c>
      <c r="G1296" s="25">
        <v>522</v>
      </c>
      <c r="H1296" s="10" t="s">
        <v>626</v>
      </c>
      <c r="I1296" s="10" t="s">
        <v>49</v>
      </c>
      <c r="J1296" s="10" t="s">
        <v>58</v>
      </c>
      <c r="K1296" s="10" t="s">
        <v>29</v>
      </c>
      <c r="L1296" s="10" t="s">
        <v>93</v>
      </c>
      <c r="M1296" s="10" t="s">
        <v>31</v>
      </c>
      <c r="N1296" s="9" t="s">
        <v>628</v>
      </c>
      <c r="O1296" s="22">
        <v>0.36</v>
      </c>
      <c r="P1296" s="10" t="s">
        <v>33</v>
      </c>
      <c r="Q1296" s="10" t="s">
        <v>34</v>
      </c>
      <c r="R1296" s="10" t="s">
        <v>102</v>
      </c>
      <c r="S1296" s="10" t="s">
        <v>116</v>
      </c>
      <c r="T1296" s="25">
        <v>97756</v>
      </c>
      <c r="U1296" s="11">
        <v>42177</v>
      </c>
      <c r="V1296" s="25">
        <f>YEAR(Table1[[#This Row],[Order Date]])</f>
        <v>2015</v>
      </c>
      <c r="W1296" s="25">
        <f>MONTH(Table1[[#This Row],[Order Date]])</f>
        <v>6</v>
      </c>
      <c r="X1296" s="25">
        <f>DAY(Table1[[#This Row],[Order Date]])</f>
        <v>22</v>
      </c>
      <c r="Y1296" s="11">
        <v>42179</v>
      </c>
      <c r="Z1296" s="25">
        <f>DATEDIF(Table1[[#This Row],[Order Date]],Table1[[#This Row],[Ship Date]],"D")</f>
        <v>2</v>
      </c>
      <c r="AA1296" s="25">
        <v>-2.58</v>
      </c>
      <c r="AB1296" s="10">
        <v>1</v>
      </c>
      <c r="AC1296" s="12">
        <v>5.76</v>
      </c>
      <c r="AD1296" s="10" t="str">
        <f>IF(Table1[[#This Row],[Profit]]&gt;0,"Profit","loss")</f>
        <v>loss</v>
      </c>
      <c r="AE1296" s="10" t="str">
        <f>_xlfn.CONCAT(Table1[[#This Row],[Customer Name]]," ",Table1[[#This Row],[Product Name]]," ",Table1[[#This Row],[Country]])</f>
        <v>Aaron Riggs Wirebound Message Book, 4 per Page United States</v>
      </c>
      <c r="AF1296" s="10" t="str">
        <f>LEFT(Table1[[#This Row],[Product Name]],4)</f>
        <v>Wire</v>
      </c>
    </row>
    <row r="1297" spans="1:32" ht="12.75" customHeight="1" x14ac:dyDescent="0.2">
      <c r="A1297" s="18">
        <v>23202</v>
      </c>
      <c r="B1297" s="25">
        <v>89327</v>
      </c>
      <c r="C1297" s="10" t="s">
        <v>56</v>
      </c>
      <c r="D1297" s="36">
        <v>0.01</v>
      </c>
      <c r="E1297" s="28">
        <v>179.29</v>
      </c>
      <c r="F1297" s="32">
        <v>29.21</v>
      </c>
      <c r="G1297" s="25">
        <v>522</v>
      </c>
      <c r="H1297" s="10" t="s">
        <v>626</v>
      </c>
      <c r="I1297" s="10" t="s">
        <v>39</v>
      </c>
      <c r="J1297" s="10" t="s">
        <v>58</v>
      </c>
      <c r="K1297" s="10" t="s">
        <v>41</v>
      </c>
      <c r="L1297" s="10" t="s">
        <v>152</v>
      </c>
      <c r="M1297" s="10" t="s">
        <v>121</v>
      </c>
      <c r="N1297" s="9" t="s">
        <v>629</v>
      </c>
      <c r="O1297" s="22">
        <v>0.74</v>
      </c>
      <c r="P1297" s="10" t="s">
        <v>33</v>
      </c>
      <c r="Q1297" s="10" t="s">
        <v>34</v>
      </c>
      <c r="R1297" s="10" t="s">
        <v>102</v>
      </c>
      <c r="S1297" s="10" t="s">
        <v>116</v>
      </c>
      <c r="T1297" s="25">
        <v>97756</v>
      </c>
      <c r="U1297" s="11">
        <v>42177</v>
      </c>
      <c r="V1297" s="25">
        <f>YEAR(Table1[[#This Row],[Order Date]])</f>
        <v>2015</v>
      </c>
      <c r="W1297" s="25">
        <f>MONTH(Table1[[#This Row],[Order Date]])</f>
        <v>6</v>
      </c>
      <c r="X1297" s="25">
        <f>DAY(Table1[[#This Row],[Order Date]])</f>
        <v>22</v>
      </c>
      <c r="Y1297" s="11">
        <v>42178</v>
      </c>
      <c r="Z1297" s="25">
        <f>DATEDIF(Table1[[#This Row],[Order Date]],Table1[[#This Row],[Ship Date]],"D")</f>
        <v>1</v>
      </c>
      <c r="AA1297" s="25">
        <v>2800.12</v>
      </c>
      <c r="AB1297" s="10">
        <v>21</v>
      </c>
      <c r="AC1297" s="12">
        <v>3112.13</v>
      </c>
      <c r="AD1297" s="10" t="str">
        <f>IF(Table1[[#This Row],[Profit]]&gt;0,"Profit","loss")</f>
        <v>Profit</v>
      </c>
      <c r="AE1297" s="10" t="str">
        <f>_xlfn.CONCAT(Table1[[#This Row],[Customer Name]]," ",Table1[[#This Row],[Product Name]]," ",Table1[[#This Row],[Country]])</f>
        <v>Aaron Riggs Bevis Round Conference Table Top, X-Base United States</v>
      </c>
      <c r="AF1297" s="10" t="str">
        <f>LEFT(Table1[[#This Row],[Product Name]],4)</f>
        <v>Bevi</v>
      </c>
    </row>
    <row r="1298" spans="1:32" ht="12.75" customHeight="1" x14ac:dyDescent="0.2">
      <c r="A1298" s="18">
        <v>19733</v>
      </c>
      <c r="B1298" s="25">
        <v>89333</v>
      </c>
      <c r="C1298" s="10" t="s">
        <v>37</v>
      </c>
      <c r="D1298" s="36">
        <v>0</v>
      </c>
      <c r="E1298" s="28">
        <v>73.98</v>
      </c>
      <c r="F1298" s="32">
        <v>14.52</v>
      </c>
      <c r="G1298" s="25">
        <v>2037</v>
      </c>
      <c r="H1298" s="10" t="s">
        <v>1959</v>
      </c>
      <c r="I1298" s="10" t="s">
        <v>49</v>
      </c>
      <c r="J1298" s="10" t="s">
        <v>58</v>
      </c>
      <c r="K1298" s="10" t="s">
        <v>77</v>
      </c>
      <c r="L1298" s="10" t="s">
        <v>180</v>
      </c>
      <c r="M1298" s="10" t="s">
        <v>59</v>
      </c>
      <c r="N1298" s="9" t="s">
        <v>1140</v>
      </c>
      <c r="O1298" s="22">
        <v>0.65</v>
      </c>
      <c r="P1298" s="10" t="s">
        <v>33</v>
      </c>
      <c r="Q1298" s="10" t="s">
        <v>34</v>
      </c>
      <c r="R1298" s="10" t="s">
        <v>82</v>
      </c>
      <c r="S1298" s="10" t="s">
        <v>1901</v>
      </c>
      <c r="T1298" s="25">
        <v>59715</v>
      </c>
      <c r="U1298" s="11">
        <v>42075</v>
      </c>
      <c r="V1298" s="25">
        <f>YEAR(Table1[[#This Row],[Order Date]])</f>
        <v>2015</v>
      </c>
      <c r="W1298" s="25">
        <f>MONTH(Table1[[#This Row],[Order Date]])</f>
        <v>3</v>
      </c>
      <c r="X1298" s="25">
        <f>DAY(Table1[[#This Row],[Order Date]])</f>
        <v>12</v>
      </c>
      <c r="Y1298" s="11">
        <v>42077</v>
      </c>
      <c r="Z1298" s="25">
        <f>DATEDIF(Table1[[#This Row],[Order Date]],Table1[[#This Row],[Ship Date]],"D")</f>
        <v>2</v>
      </c>
      <c r="AA1298" s="25">
        <v>-88.61</v>
      </c>
      <c r="AB1298" s="10">
        <v>4</v>
      </c>
      <c r="AC1298" s="12">
        <v>305.70999999999998</v>
      </c>
      <c r="AD1298" s="10" t="str">
        <f>IF(Table1[[#This Row],[Profit]]&gt;0,"Profit","loss")</f>
        <v>loss</v>
      </c>
      <c r="AE1298" s="10" t="str">
        <f>_xlfn.CONCAT(Table1[[#This Row],[Customer Name]]," ",Table1[[#This Row],[Product Name]]," ",Table1[[#This Row],[Country]])</f>
        <v>Lynda Herman Keytronic French Keyboard United States</v>
      </c>
      <c r="AF1298" s="10" t="str">
        <f>LEFT(Table1[[#This Row],[Product Name]],4)</f>
        <v>Keyt</v>
      </c>
    </row>
    <row r="1299" spans="1:32" ht="12.75" customHeight="1" x14ac:dyDescent="0.2">
      <c r="A1299" s="18">
        <v>22018</v>
      </c>
      <c r="B1299" s="25">
        <v>89334</v>
      </c>
      <c r="C1299" s="10" t="s">
        <v>25</v>
      </c>
      <c r="D1299" s="36">
        <v>0.06</v>
      </c>
      <c r="E1299" s="28">
        <v>40.99</v>
      </c>
      <c r="F1299" s="32">
        <v>17.48</v>
      </c>
      <c r="G1299" s="25">
        <v>2038</v>
      </c>
      <c r="H1299" s="10" t="s">
        <v>1960</v>
      </c>
      <c r="I1299" s="10" t="s">
        <v>49</v>
      </c>
      <c r="J1299" s="10" t="s">
        <v>58</v>
      </c>
      <c r="K1299" s="10" t="s">
        <v>29</v>
      </c>
      <c r="L1299" s="10" t="s">
        <v>93</v>
      </c>
      <c r="M1299" s="10" t="s">
        <v>59</v>
      </c>
      <c r="N1299" s="9" t="s">
        <v>1106</v>
      </c>
      <c r="O1299" s="22">
        <v>0.36</v>
      </c>
      <c r="P1299" s="10" t="s">
        <v>33</v>
      </c>
      <c r="Q1299" s="10" t="s">
        <v>53</v>
      </c>
      <c r="R1299" s="10" t="s">
        <v>71</v>
      </c>
      <c r="S1299" s="10" t="s">
        <v>1961</v>
      </c>
      <c r="T1299" s="25">
        <v>10550</v>
      </c>
      <c r="U1299" s="11">
        <v>42115</v>
      </c>
      <c r="V1299" s="25">
        <f>YEAR(Table1[[#This Row],[Order Date]])</f>
        <v>2015</v>
      </c>
      <c r="W1299" s="25">
        <f>MONTH(Table1[[#This Row],[Order Date]])</f>
        <v>4</v>
      </c>
      <c r="X1299" s="25">
        <f>DAY(Table1[[#This Row],[Order Date]])</f>
        <v>21</v>
      </c>
      <c r="Y1299" s="11">
        <v>42115</v>
      </c>
      <c r="Z1299" s="25">
        <f>DATEDIF(Table1[[#This Row],[Order Date]],Table1[[#This Row],[Ship Date]],"D")</f>
        <v>0</v>
      </c>
      <c r="AA1299" s="25">
        <v>109.16</v>
      </c>
      <c r="AB1299" s="10">
        <v>7</v>
      </c>
      <c r="AC1299" s="12">
        <v>277.12</v>
      </c>
      <c r="AD1299" s="10" t="str">
        <f>IF(Table1[[#This Row],[Profit]]&gt;0,"Profit","loss")</f>
        <v>Profit</v>
      </c>
      <c r="AE1299" s="10" t="str">
        <f>_xlfn.CONCAT(Table1[[#This Row],[Customer Name]]," ",Table1[[#This Row],[Product Name]]," ",Table1[[#This Row],[Country]])</f>
        <v>Peter Adams Xerox 1893 United States</v>
      </c>
      <c r="AF1299" s="10" t="str">
        <f>LEFT(Table1[[#This Row],[Product Name]],4)</f>
        <v>Xero</v>
      </c>
    </row>
    <row r="1300" spans="1:32" ht="12.75" customHeight="1" x14ac:dyDescent="0.2">
      <c r="A1300" s="18">
        <v>20789</v>
      </c>
      <c r="B1300" s="25">
        <v>89344</v>
      </c>
      <c r="C1300" s="10" t="s">
        <v>37</v>
      </c>
      <c r="D1300" s="36">
        <v>0</v>
      </c>
      <c r="E1300" s="28">
        <v>8.5</v>
      </c>
      <c r="F1300" s="32">
        <v>1.99</v>
      </c>
      <c r="G1300" s="25">
        <v>719</v>
      </c>
      <c r="H1300" s="10" t="s">
        <v>846</v>
      </c>
      <c r="I1300" s="10" t="s">
        <v>49</v>
      </c>
      <c r="J1300" s="10" t="s">
        <v>28</v>
      </c>
      <c r="K1300" s="10" t="s">
        <v>77</v>
      </c>
      <c r="L1300" s="10" t="s">
        <v>180</v>
      </c>
      <c r="M1300" s="10" t="s">
        <v>51</v>
      </c>
      <c r="N1300" s="9" t="s">
        <v>847</v>
      </c>
      <c r="O1300" s="22">
        <v>0.49</v>
      </c>
      <c r="P1300" s="10" t="s">
        <v>33</v>
      </c>
      <c r="Q1300" s="10" t="s">
        <v>34</v>
      </c>
      <c r="R1300" s="10" t="s">
        <v>533</v>
      </c>
      <c r="S1300" s="10" t="s">
        <v>848</v>
      </c>
      <c r="T1300" s="25">
        <v>89041</v>
      </c>
      <c r="U1300" s="11">
        <v>42063</v>
      </c>
      <c r="V1300" s="25">
        <f>YEAR(Table1[[#This Row],[Order Date]])</f>
        <v>2015</v>
      </c>
      <c r="W1300" s="25">
        <f>MONTH(Table1[[#This Row],[Order Date]])</f>
        <v>2</v>
      </c>
      <c r="X1300" s="25">
        <f>DAY(Table1[[#This Row],[Order Date]])</f>
        <v>28</v>
      </c>
      <c r="Y1300" s="11">
        <v>42065</v>
      </c>
      <c r="Z1300" s="25">
        <f>DATEDIF(Table1[[#This Row],[Order Date]],Table1[[#This Row],[Ship Date]],"D")</f>
        <v>2</v>
      </c>
      <c r="AA1300" s="25">
        <v>71.735600000000005</v>
      </c>
      <c r="AB1300" s="10">
        <v>14</v>
      </c>
      <c r="AC1300" s="12">
        <v>122.25</v>
      </c>
      <c r="AD1300" s="10" t="str">
        <f>IF(Table1[[#This Row],[Profit]]&gt;0,"Profit","loss")</f>
        <v>Profit</v>
      </c>
      <c r="AE1300" s="10" t="str">
        <f>_xlfn.CONCAT(Table1[[#This Row],[Customer Name]]," ",Table1[[#This Row],[Product Name]]," ",Table1[[#This Row],[Country]])</f>
        <v>Stephen Lam Hewlett-Packard 4.7GB DVD+R Discs United States</v>
      </c>
      <c r="AF1300" s="10" t="str">
        <f>LEFT(Table1[[#This Row],[Product Name]],4)</f>
        <v>Hewl</v>
      </c>
    </row>
    <row r="1301" spans="1:32" ht="12.75" customHeight="1" x14ac:dyDescent="0.2">
      <c r="A1301" s="18">
        <v>20790</v>
      </c>
      <c r="B1301" s="25">
        <v>89344</v>
      </c>
      <c r="C1301" s="10" t="s">
        <v>37</v>
      </c>
      <c r="D1301" s="36">
        <v>0.03</v>
      </c>
      <c r="E1301" s="28">
        <v>95.43</v>
      </c>
      <c r="F1301" s="32">
        <v>19.989999999999998</v>
      </c>
      <c r="G1301" s="25">
        <v>719</v>
      </c>
      <c r="H1301" s="10" t="s">
        <v>846</v>
      </c>
      <c r="I1301" s="10" t="s">
        <v>49</v>
      </c>
      <c r="J1301" s="10" t="s">
        <v>28</v>
      </c>
      <c r="K1301" s="10" t="s">
        <v>29</v>
      </c>
      <c r="L1301" s="10" t="s">
        <v>141</v>
      </c>
      <c r="M1301" s="10" t="s">
        <v>59</v>
      </c>
      <c r="N1301" s="9" t="s">
        <v>849</v>
      </c>
      <c r="O1301" s="22">
        <v>0.79</v>
      </c>
      <c r="P1301" s="10" t="s">
        <v>33</v>
      </c>
      <c r="Q1301" s="10" t="s">
        <v>34</v>
      </c>
      <c r="R1301" s="10" t="s">
        <v>533</v>
      </c>
      <c r="S1301" s="10" t="s">
        <v>848</v>
      </c>
      <c r="T1301" s="25">
        <v>89041</v>
      </c>
      <c r="U1301" s="11">
        <v>42063</v>
      </c>
      <c r="V1301" s="25">
        <f>YEAR(Table1[[#This Row],[Order Date]])</f>
        <v>2015</v>
      </c>
      <c r="W1301" s="25">
        <f>MONTH(Table1[[#This Row],[Order Date]])</f>
        <v>2</v>
      </c>
      <c r="X1301" s="25">
        <f>DAY(Table1[[#This Row],[Order Date]])</f>
        <v>28</v>
      </c>
      <c r="Y1301" s="11">
        <v>42065</v>
      </c>
      <c r="Z1301" s="25">
        <f>DATEDIF(Table1[[#This Row],[Order Date]],Table1[[#This Row],[Ship Date]],"D")</f>
        <v>2</v>
      </c>
      <c r="AA1301" s="25">
        <v>-79.320800000000006</v>
      </c>
      <c r="AB1301" s="10">
        <v>2</v>
      </c>
      <c r="AC1301" s="12">
        <v>206.09</v>
      </c>
      <c r="AD1301" s="10" t="str">
        <f>IF(Table1[[#This Row],[Profit]]&gt;0,"Profit","loss")</f>
        <v>loss</v>
      </c>
      <c r="AE1301" s="10" t="str">
        <f>_xlfn.CONCAT(Table1[[#This Row],[Customer Name]]," ",Table1[[#This Row],[Product Name]]," ",Table1[[#This Row],[Country]])</f>
        <v>Stephen Lam Fellowes Stor/Drawer® Steel Plus™ Storage Drawers United States</v>
      </c>
      <c r="AF1301" s="10" t="str">
        <f>LEFT(Table1[[#This Row],[Product Name]],4)</f>
        <v>Fell</v>
      </c>
    </row>
    <row r="1302" spans="1:32" ht="12.75" customHeight="1" x14ac:dyDescent="0.2">
      <c r="A1302" s="18">
        <v>18947</v>
      </c>
      <c r="B1302" s="25">
        <v>89355</v>
      </c>
      <c r="C1302" s="10" t="s">
        <v>56</v>
      </c>
      <c r="D1302" s="36">
        <v>7.0000000000000007E-2</v>
      </c>
      <c r="E1302" s="28">
        <v>7.68</v>
      </c>
      <c r="F1302" s="32">
        <v>6.16</v>
      </c>
      <c r="G1302" s="25">
        <v>3347</v>
      </c>
      <c r="H1302" s="10" t="s">
        <v>2977</v>
      </c>
      <c r="I1302" s="10" t="s">
        <v>27</v>
      </c>
      <c r="J1302" s="10" t="s">
        <v>114</v>
      </c>
      <c r="K1302" s="10" t="s">
        <v>29</v>
      </c>
      <c r="L1302" s="10" t="s">
        <v>109</v>
      </c>
      <c r="M1302" s="10" t="s">
        <v>59</v>
      </c>
      <c r="N1302" s="9" t="s">
        <v>2978</v>
      </c>
      <c r="O1302" s="22">
        <v>0.35</v>
      </c>
      <c r="P1302" s="10" t="s">
        <v>33</v>
      </c>
      <c r="Q1302" s="10" t="s">
        <v>136</v>
      </c>
      <c r="R1302" s="10" t="s">
        <v>362</v>
      </c>
      <c r="S1302" s="10" t="s">
        <v>2979</v>
      </c>
      <c r="T1302" s="25">
        <v>33411</v>
      </c>
      <c r="U1302" s="11">
        <v>42010</v>
      </c>
      <c r="V1302" s="25">
        <f>YEAR(Table1[[#This Row],[Order Date]])</f>
        <v>2015</v>
      </c>
      <c r="W1302" s="25">
        <f>MONTH(Table1[[#This Row],[Order Date]])</f>
        <v>1</v>
      </c>
      <c r="X1302" s="25">
        <f>DAY(Table1[[#This Row],[Order Date]])</f>
        <v>6</v>
      </c>
      <c r="Y1302" s="11">
        <v>42012</v>
      </c>
      <c r="Z1302" s="25">
        <f>DATEDIF(Table1[[#This Row],[Order Date]],Table1[[#This Row],[Ship Date]],"D")</f>
        <v>2</v>
      </c>
      <c r="AA1302" s="25">
        <v>125.9982</v>
      </c>
      <c r="AB1302" s="10">
        <v>1</v>
      </c>
      <c r="AC1302" s="12">
        <v>22.13</v>
      </c>
      <c r="AD1302" s="10" t="str">
        <f>IF(Table1[[#This Row],[Profit]]&gt;0,"Profit","loss")</f>
        <v>Profit</v>
      </c>
      <c r="AE1302" s="10" t="str">
        <f>_xlfn.CONCAT(Table1[[#This Row],[Customer Name]]," ",Table1[[#This Row],[Product Name]]," ",Table1[[#This Row],[Country]])</f>
        <v>Carrie McIntosh GBC VeloBinder Strips United States</v>
      </c>
      <c r="AF1302" s="10" t="str">
        <f>LEFT(Table1[[#This Row],[Product Name]],4)</f>
        <v xml:space="preserve">GBC </v>
      </c>
    </row>
    <row r="1303" spans="1:32" ht="12.75" customHeight="1" x14ac:dyDescent="0.2">
      <c r="A1303" s="18">
        <v>18948</v>
      </c>
      <c r="B1303" s="25">
        <v>89355</v>
      </c>
      <c r="C1303" s="10" t="s">
        <v>56</v>
      </c>
      <c r="D1303" s="36">
        <v>0.05</v>
      </c>
      <c r="E1303" s="28">
        <v>6.64</v>
      </c>
      <c r="F1303" s="32">
        <v>4.95</v>
      </c>
      <c r="G1303" s="25">
        <v>3347</v>
      </c>
      <c r="H1303" s="10" t="s">
        <v>2977</v>
      </c>
      <c r="I1303" s="10" t="s">
        <v>27</v>
      </c>
      <c r="J1303" s="10" t="s">
        <v>114</v>
      </c>
      <c r="K1303" s="10" t="s">
        <v>41</v>
      </c>
      <c r="L1303" s="10" t="s">
        <v>50</v>
      </c>
      <c r="M1303" s="10" t="s">
        <v>51</v>
      </c>
      <c r="N1303" s="9" t="s">
        <v>2951</v>
      </c>
      <c r="O1303" s="22">
        <v>0.37</v>
      </c>
      <c r="P1303" s="10" t="s">
        <v>33</v>
      </c>
      <c r="Q1303" s="10" t="s">
        <v>136</v>
      </c>
      <c r="R1303" s="10" t="s">
        <v>362</v>
      </c>
      <c r="S1303" s="10" t="s">
        <v>2979</v>
      </c>
      <c r="T1303" s="25">
        <v>33411</v>
      </c>
      <c r="U1303" s="11">
        <v>42010</v>
      </c>
      <c r="V1303" s="25">
        <f>YEAR(Table1[[#This Row],[Order Date]])</f>
        <v>2015</v>
      </c>
      <c r="W1303" s="25">
        <f>MONTH(Table1[[#This Row],[Order Date]])</f>
        <v>1</v>
      </c>
      <c r="X1303" s="25">
        <f>DAY(Table1[[#This Row],[Order Date]])</f>
        <v>6</v>
      </c>
      <c r="Y1303" s="11">
        <v>42012</v>
      </c>
      <c r="Z1303" s="25">
        <f>DATEDIF(Table1[[#This Row],[Order Date]],Table1[[#This Row],[Ship Date]],"D")</f>
        <v>2</v>
      </c>
      <c r="AA1303" s="25">
        <v>-92.929200000000009</v>
      </c>
      <c r="AB1303" s="10">
        <v>5</v>
      </c>
      <c r="AC1303" s="12">
        <v>34.17</v>
      </c>
      <c r="AD1303" s="10" t="str">
        <f>IF(Table1[[#This Row],[Profit]]&gt;0,"Profit","loss")</f>
        <v>loss</v>
      </c>
      <c r="AE1303" s="10" t="str">
        <f>_xlfn.CONCAT(Table1[[#This Row],[Customer Name]]," ",Table1[[#This Row],[Product Name]]," ",Table1[[#This Row],[Country]])</f>
        <v>Carrie McIntosh G.E. Longer-Life Indoor Recessed Floodlight Bulbs United States</v>
      </c>
      <c r="AF1303" s="10" t="str">
        <f>LEFT(Table1[[#This Row],[Product Name]],4)</f>
        <v>G.E.</v>
      </c>
    </row>
    <row r="1304" spans="1:32" ht="12.75" customHeight="1" x14ac:dyDescent="0.2">
      <c r="A1304" s="18">
        <v>19461</v>
      </c>
      <c r="B1304" s="25">
        <v>89356</v>
      </c>
      <c r="C1304" s="10" t="s">
        <v>56</v>
      </c>
      <c r="D1304" s="36">
        <v>0.02</v>
      </c>
      <c r="E1304" s="28">
        <v>110.99</v>
      </c>
      <c r="F1304" s="32">
        <v>2.5</v>
      </c>
      <c r="G1304" s="25">
        <v>3347</v>
      </c>
      <c r="H1304" s="10" t="s">
        <v>2977</v>
      </c>
      <c r="I1304" s="10" t="s">
        <v>49</v>
      </c>
      <c r="J1304" s="10" t="s">
        <v>114</v>
      </c>
      <c r="K1304" s="10" t="s">
        <v>77</v>
      </c>
      <c r="L1304" s="10" t="s">
        <v>78</v>
      </c>
      <c r="M1304" s="10" t="s">
        <v>59</v>
      </c>
      <c r="N1304" s="9" t="s">
        <v>501</v>
      </c>
      <c r="O1304" s="22">
        <v>0.56999999999999995</v>
      </c>
      <c r="P1304" s="10" t="s">
        <v>33</v>
      </c>
      <c r="Q1304" s="10" t="s">
        <v>136</v>
      </c>
      <c r="R1304" s="10" t="s">
        <v>362</v>
      </c>
      <c r="S1304" s="10" t="s">
        <v>2979</v>
      </c>
      <c r="T1304" s="25">
        <v>33411</v>
      </c>
      <c r="U1304" s="11">
        <v>42031</v>
      </c>
      <c r="V1304" s="25">
        <f>YEAR(Table1[[#This Row],[Order Date]])</f>
        <v>2015</v>
      </c>
      <c r="W1304" s="25">
        <f>MONTH(Table1[[#This Row],[Order Date]])</f>
        <v>1</v>
      </c>
      <c r="X1304" s="25">
        <f>DAY(Table1[[#This Row],[Order Date]])</f>
        <v>27</v>
      </c>
      <c r="Y1304" s="11">
        <v>42033</v>
      </c>
      <c r="Z1304" s="25">
        <f>DATEDIF(Table1[[#This Row],[Order Date]],Table1[[#This Row],[Ship Date]],"D")</f>
        <v>2</v>
      </c>
      <c r="AA1304" s="25">
        <v>-39.808999999999997</v>
      </c>
      <c r="AB1304" s="10">
        <v>1</v>
      </c>
      <c r="AC1304" s="12">
        <v>94.3</v>
      </c>
      <c r="AD1304" s="10" t="str">
        <f>IF(Table1[[#This Row],[Profit]]&gt;0,"Profit","loss")</f>
        <v>loss</v>
      </c>
      <c r="AE1304" s="10" t="str">
        <f>_xlfn.CONCAT(Table1[[#This Row],[Customer Name]]," ",Table1[[#This Row],[Product Name]]," ",Table1[[#This Row],[Country]])</f>
        <v>Carrie McIntosh T18 United States</v>
      </c>
      <c r="AF1304" s="10" t="str">
        <f>LEFT(Table1[[#This Row],[Product Name]],4)</f>
        <v>T18</v>
      </c>
    </row>
    <row r="1305" spans="1:32" ht="12.75" customHeight="1" x14ac:dyDescent="0.2">
      <c r="A1305" s="18">
        <v>25662</v>
      </c>
      <c r="B1305" s="25">
        <v>89360</v>
      </c>
      <c r="C1305" s="10" t="s">
        <v>37</v>
      </c>
      <c r="D1305" s="36">
        <v>0.05</v>
      </c>
      <c r="E1305" s="28">
        <v>4.9800000000000004</v>
      </c>
      <c r="F1305" s="32">
        <v>4.62</v>
      </c>
      <c r="G1305" s="25">
        <v>2653</v>
      </c>
      <c r="H1305" s="10" t="s">
        <v>2463</v>
      </c>
      <c r="I1305" s="10" t="s">
        <v>49</v>
      </c>
      <c r="J1305" s="10" t="s">
        <v>114</v>
      </c>
      <c r="K1305" s="10" t="s">
        <v>77</v>
      </c>
      <c r="L1305" s="10" t="s">
        <v>180</v>
      </c>
      <c r="M1305" s="10" t="s">
        <v>51</v>
      </c>
      <c r="N1305" s="9" t="s">
        <v>411</v>
      </c>
      <c r="O1305" s="22">
        <v>0.64</v>
      </c>
      <c r="P1305" s="10" t="s">
        <v>33</v>
      </c>
      <c r="Q1305" s="10" t="s">
        <v>61</v>
      </c>
      <c r="R1305" s="10" t="s">
        <v>183</v>
      </c>
      <c r="S1305" s="10" t="s">
        <v>2464</v>
      </c>
      <c r="T1305" s="25">
        <v>67037</v>
      </c>
      <c r="U1305" s="11">
        <v>42057</v>
      </c>
      <c r="V1305" s="25">
        <f>YEAR(Table1[[#This Row],[Order Date]])</f>
        <v>2015</v>
      </c>
      <c r="W1305" s="25">
        <f>MONTH(Table1[[#This Row],[Order Date]])</f>
        <v>2</v>
      </c>
      <c r="X1305" s="25">
        <f>DAY(Table1[[#This Row],[Order Date]])</f>
        <v>22</v>
      </c>
      <c r="Y1305" s="11">
        <v>42058</v>
      </c>
      <c r="Z1305" s="25">
        <f>DATEDIF(Table1[[#This Row],[Order Date]],Table1[[#This Row],[Ship Date]],"D")</f>
        <v>1</v>
      </c>
      <c r="AA1305" s="25">
        <v>-98.35</v>
      </c>
      <c r="AB1305" s="10">
        <v>7</v>
      </c>
      <c r="AC1305" s="12">
        <v>34.32</v>
      </c>
      <c r="AD1305" s="10" t="str">
        <f>IF(Table1[[#This Row],[Profit]]&gt;0,"Profit","loss")</f>
        <v>loss</v>
      </c>
      <c r="AE1305" s="10" t="str">
        <f>_xlfn.CONCAT(Table1[[#This Row],[Customer Name]]," ",Table1[[#This Row],[Product Name]]," ",Table1[[#This Row],[Country]])</f>
        <v>Leo Kane Imation 3.5", DISKETTE 44766 HGHLD3.52HD/FM, 10/Pack United States</v>
      </c>
      <c r="AF1305" s="10" t="str">
        <f>LEFT(Table1[[#This Row],[Product Name]],4)</f>
        <v>Imat</v>
      </c>
    </row>
    <row r="1306" spans="1:32" ht="12.75" customHeight="1" x14ac:dyDescent="0.2">
      <c r="A1306" s="18">
        <v>25663</v>
      </c>
      <c r="B1306" s="25">
        <v>89360</v>
      </c>
      <c r="C1306" s="10" t="s">
        <v>37</v>
      </c>
      <c r="D1306" s="36">
        <v>0.02</v>
      </c>
      <c r="E1306" s="28">
        <v>34.229999999999997</v>
      </c>
      <c r="F1306" s="32">
        <v>5.0199999999999996</v>
      </c>
      <c r="G1306" s="25">
        <v>2653</v>
      </c>
      <c r="H1306" s="10" t="s">
        <v>2463</v>
      </c>
      <c r="I1306" s="10" t="s">
        <v>49</v>
      </c>
      <c r="J1306" s="10" t="s">
        <v>114</v>
      </c>
      <c r="K1306" s="10" t="s">
        <v>41</v>
      </c>
      <c r="L1306" s="10" t="s">
        <v>50</v>
      </c>
      <c r="M1306" s="10" t="s">
        <v>59</v>
      </c>
      <c r="N1306" s="9" t="s">
        <v>1371</v>
      </c>
      <c r="O1306" s="22">
        <v>0.55000000000000004</v>
      </c>
      <c r="P1306" s="10" t="s">
        <v>33</v>
      </c>
      <c r="Q1306" s="10" t="s">
        <v>61</v>
      </c>
      <c r="R1306" s="10" t="s">
        <v>183</v>
      </c>
      <c r="S1306" s="10" t="s">
        <v>2464</v>
      </c>
      <c r="T1306" s="25">
        <v>67037</v>
      </c>
      <c r="U1306" s="11">
        <v>42057</v>
      </c>
      <c r="V1306" s="25">
        <f>YEAR(Table1[[#This Row],[Order Date]])</f>
        <v>2015</v>
      </c>
      <c r="W1306" s="25">
        <f>MONTH(Table1[[#This Row],[Order Date]])</f>
        <v>2</v>
      </c>
      <c r="X1306" s="25">
        <f>DAY(Table1[[#This Row],[Order Date]])</f>
        <v>22</v>
      </c>
      <c r="Y1306" s="11">
        <v>42059</v>
      </c>
      <c r="Z1306" s="25">
        <f>DATEDIF(Table1[[#This Row],[Order Date]],Table1[[#This Row],[Ship Date]],"D")</f>
        <v>2</v>
      </c>
      <c r="AA1306" s="25">
        <v>270.79049999999995</v>
      </c>
      <c r="AB1306" s="10">
        <v>11</v>
      </c>
      <c r="AC1306" s="12">
        <v>392.45</v>
      </c>
      <c r="AD1306" s="10" t="str">
        <f>IF(Table1[[#This Row],[Profit]]&gt;0,"Profit","loss")</f>
        <v>Profit</v>
      </c>
      <c r="AE1306" s="10" t="str">
        <f>_xlfn.CONCAT(Table1[[#This Row],[Customer Name]]," ",Table1[[#This Row],[Product Name]]," ",Table1[[#This Row],[Country]])</f>
        <v>Leo Kane Hand-Finished Solid Wood Document Frame United States</v>
      </c>
      <c r="AF1306" s="10" t="str">
        <f>LEFT(Table1[[#This Row],[Product Name]],4)</f>
        <v>Hand</v>
      </c>
    </row>
    <row r="1307" spans="1:32" ht="12.75" customHeight="1" x14ac:dyDescent="0.2">
      <c r="A1307" s="18">
        <v>18949</v>
      </c>
      <c r="B1307" s="25">
        <v>89361</v>
      </c>
      <c r="C1307" s="10" t="s">
        <v>56</v>
      </c>
      <c r="D1307" s="36">
        <v>0.06</v>
      </c>
      <c r="E1307" s="28">
        <v>47.9</v>
      </c>
      <c r="F1307" s="32">
        <v>5.86</v>
      </c>
      <c r="G1307" s="25">
        <v>2652</v>
      </c>
      <c r="H1307" s="10" t="s">
        <v>2462</v>
      </c>
      <c r="I1307" s="10" t="s">
        <v>49</v>
      </c>
      <c r="J1307" s="10" t="s">
        <v>114</v>
      </c>
      <c r="K1307" s="10" t="s">
        <v>29</v>
      </c>
      <c r="L1307" s="10" t="s">
        <v>93</v>
      </c>
      <c r="M1307" s="10" t="s">
        <v>59</v>
      </c>
      <c r="N1307" s="9" t="s">
        <v>1937</v>
      </c>
      <c r="O1307" s="22">
        <v>0.37</v>
      </c>
      <c r="P1307" s="10" t="s">
        <v>33</v>
      </c>
      <c r="Q1307" s="10" t="s">
        <v>34</v>
      </c>
      <c r="R1307" s="10" t="s">
        <v>45</v>
      </c>
      <c r="S1307" s="10" t="s">
        <v>2457</v>
      </c>
      <c r="T1307" s="25">
        <v>93309</v>
      </c>
      <c r="U1307" s="11">
        <v>42149</v>
      </c>
      <c r="V1307" s="25">
        <f>YEAR(Table1[[#This Row],[Order Date]])</f>
        <v>2015</v>
      </c>
      <c r="W1307" s="25">
        <f>MONTH(Table1[[#This Row],[Order Date]])</f>
        <v>5</v>
      </c>
      <c r="X1307" s="25">
        <f>DAY(Table1[[#This Row],[Order Date]])</f>
        <v>25</v>
      </c>
      <c r="Y1307" s="11">
        <v>42151</v>
      </c>
      <c r="Z1307" s="25">
        <f>DATEDIF(Table1[[#This Row],[Order Date]],Table1[[#This Row],[Ship Date]],"D")</f>
        <v>2</v>
      </c>
      <c r="AA1307" s="25">
        <v>21.78</v>
      </c>
      <c r="AB1307" s="10">
        <v>2</v>
      </c>
      <c r="AC1307" s="12">
        <v>94.2</v>
      </c>
      <c r="AD1307" s="10" t="str">
        <f>IF(Table1[[#This Row],[Profit]]&gt;0,"Profit","loss")</f>
        <v>Profit</v>
      </c>
      <c r="AE1307" s="10" t="str">
        <f>_xlfn.CONCAT(Table1[[#This Row],[Customer Name]]," ",Table1[[#This Row],[Product Name]]," ",Table1[[#This Row],[Country]])</f>
        <v>Brenda Ross Xerox 1938 United States</v>
      </c>
      <c r="AF1307" s="10" t="str">
        <f>LEFT(Table1[[#This Row],[Product Name]],4)</f>
        <v>Xero</v>
      </c>
    </row>
    <row r="1308" spans="1:32" ht="12.75" customHeight="1" x14ac:dyDescent="0.2">
      <c r="A1308" s="18">
        <v>21206</v>
      </c>
      <c r="B1308" s="25">
        <v>89375</v>
      </c>
      <c r="C1308" s="10" t="s">
        <v>47</v>
      </c>
      <c r="D1308" s="36">
        <v>0.1</v>
      </c>
      <c r="E1308" s="28">
        <v>120.98</v>
      </c>
      <c r="F1308" s="32">
        <v>9.07</v>
      </c>
      <c r="G1308" s="25">
        <v>1233</v>
      </c>
      <c r="H1308" s="10" t="s">
        <v>1322</v>
      </c>
      <c r="I1308" s="10" t="s">
        <v>27</v>
      </c>
      <c r="J1308" s="10" t="s">
        <v>114</v>
      </c>
      <c r="K1308" s="10" t="s">
        <v>29</v>
      </c>
      <c r="L1308" s="10" t="s">
        <v>109</v>
      </c>
      <c r="M1308" s="10" t="s">
        <v>59</v>
      </c>
      <c r="N1308" s="9" t="s">
        <v>1323</v>
      </c>
      <c r="O1308" s="22">
        <v>0.35</v>
      </c>
      <c r="P1308" s="10" t="s">
        <v>33</v>
      </c>
      <c r="Q1308" s="10" t="s">
        <v>61</v>
      </c>
      <c r="R1308" s="10" t="s">
        <v>130</v>
      </c>
      <c r="S1308" s="10" t="s">
        <v>1324</v>
      </c>
      <c r="T1308" s="25">
        <v>75028</v>
      </c>
      <c r="U1308" s="11">
        <v>42103</v>
      </c>
      <c r="V1308" s="25">
        <f>YEAR(Table1[[#This Row],[Order Date]])</f>
        <v>2015</v>
      </c>
      <c r="W1308" s="25">
        <f>MONTH(Table1[[#This Row],[Order Date]])</f>
        <v>4</v>
      </c>
      <c r="X1308" s="25">
        <f>DAY(Table1[[#This Row],[Order Date]])</f>
        <v>9</v>
      </c>
      <c r="Y1308" s="11">
        <v>42105</v>
      </c>
      <c r="Z1308" s="25">
        <f>DATEDIF(Table1[[#This Row],[Order Date]],Table1[[#This Row],[Ship Date]],"D")</f>
        <v>2</v>
      </c>
      <c r="AA1308" s="25">
        <v>297.45715999999999</v>
      </c>
      <c r="AB1308" s="10">
        <v>5</v>
      </c>
      <c r="AC1308" s="12">
        <v>568.24</v>
      </c>
      <c r="AD1308" s="10" t="str">
        <f>IF(Table1[[#This Row],[Profit]]&gt;0,"Profit","loss")</f>
        <v>Profit</v>
      </c>
      <c r="AE1308" s="10" t="str">
        <f>_xlfn.CONCAT(Table1[[#This Row],[Customer Name]]," ",Table1[[#This Row],[Product Name]]," ",Table1[[#This Row],[Country]])</f>
        <v>Gary Hester GBC VeloBinder Electric Binding Machine United States</v>
      </c>
      <c r="AF1308" s="10" t="str">
        <f>LEFT(Table1[[#This Row],[Product Name]],4)</f>
        <v xml:space="preserve">GBC </v>
      </c>
    </row>
    <row r="1309" spans="1:32" ht="12.75" customHeight="1" x14ac:dyDescent="0.2">
      <c r="A1309" s="18">
        <v>21207</v>
      </c>
      <c r="B1309" s="25">
        <v>89375</v>
      </c>
      <c r="C1309" s="10" t="s">
        <v>47</v>
      </c>
      <c r="D1309" s="36">
        <v>0.02</v>
      </c>
      <c r="E1309" s="28">
        <v>152.47999999999999</v>
      </c>
      <c r="F1309" s="32">
        <v>6.5</v>
      </c>
      <c r="G1309" s="25">
        <v>1233</v>
      </c>
      <c r="H1309" s="10" t="s">
        <v>1322</v>
      </c>
      <c r="I1309" s="10" t="s">
        <v>27</v>
      </c>
      <c r="J1309" s="10" t="s">
        <v>114</v>
      </c>
      <c r="K1309" s="10" t="s">
        <v>77</v>
      </c>
      <c r="L1309" s="10" t="s">
        <v>180</v>
      </c>
      <c r="M1309" s="10" t="s">
        <v>59</v>
      </c>
      <c r="N1309" s="9" t="s">
        <v>609</v>
      </c>
      <c r="O1309" s="22">
        <v>0.74</v>
      </c>
      <c r="P1309" s="10" t="s">
        <v>33</v>
      </c>
      <c r="Q1309" s="10" t="s">
        <v>61</v>
      </c>
      <c r="R1309" s="10" t="s">
        <v>130</v>
      </c>
      <c r="S1309" s="10" t="s">
        <v>1324</v>
      </c>
      <c r="T1309" s="25">
        <v>75028</v>
      </c>
      <c r="U1309" s="11">
        <v>42103</v>
      </c>
      <c r="V1309" s="25">
        <f>YEAR(Table1[[#This Row],[Order Date]])</f>
        <v>2015</v>
      </c>
      <c r="W1309" s="25">
        <f>MONTH(Table1[[#This Row],[Order Date]])</f>
        <v>4</v>
      </c>
      <c r="X1309" s="25">
        <f>DAY(Table1[[#This Row],[Order Date]])</f>
        <v>9</v>
      </c>
      <c r="Y1309" s="11">
        <v>42105</v>
      </c>
      <c r="Z1309" s="25">
        <f>DATEDIF(Table1[[#This Row],[Order Date]],Table1[[#This Row],[Ship Date]],"D")</f>
        <v>2</v>
      </c>
      <c r="AA1309" s="25">
        <v>-564.60239999999999</v>
      </c>
      <c r="AB1309" s="10">
        <v>1</v>
      </c>
      <c r="AC1309" s="12">
        <v>162.91</v>
      </c>
      <c r="AD1309" s="10" t="str">
        <f>IF(Table1[[#This Row],[Profit]]&gt;0,"Profit","loss")</f>
        <v>loss</v>
      </c>
      <c r="AE1309" s="10" t="str">
        <f>_xlfn.CONCAT(Table1[[#This Row],[Customer Name]]," ",Table1[[#This Row],[Product Name]]," ",Table1[[#This Row],[Country]])</f>
        <v>Gary Hester Adesso Programmable 142-Key Keyboard United States</v>
      </c>
      <c r="AF1309" s="10" t="str">
        <f>LEFT(Table1[[#This Row],[Product Name]],4)</f>
        <v>Ades</v>
      </c>
    </row>
    <row r="1310" spans="1:32" ht="12.75" customHeight="1" x14ac:dyDescent="0.2">
      <c r="A1310" s="18">
        <v>19874</v>
      </c>
      <c r="B1310" s="25">
        <v>89376</v>
      </c>
      <c r="C1310" s="10" t="s">
        <v>25</v>
      </c>
      <c r="D1310" s="36">
        <v>0.09</v>
      </c>
      <c r="E1310" s="28">
        <v>99.99</v>
      </c>
      <c r="F1310" s="32">
        <v>19.989999999999998</v>
      </c>
      <c r="G1310" s="25">
        <v>1233</v>
      </c>
      <c r="H1310" s="10" t="s">
        <v>1322</v>
      </c>
      <c r="I1310" s="10" t="s">
        <v>49</v>
      </c>
      <c r="J1310" s="10" t="s">
        <v>114</v>
      </c>
      <c r="K1310" s="10" t="s">
        <v>77</v>
      </c>
      <c r="L1310" s="10" t="s">
        <v>180</v>
      </c>
      <c r="M1310" s="10" t="s">
        <v>59</v>
      </c>
      <c r="N1310" s="9" t="s">
        <v>1151</v>
      </c>
      <c r="O1310" s="22">
        <v>0.52</v>
      </c>
      <c r="P1310" s="10" t="s">
        <v>33</v>
      </c>
      <c r="Q1310" s="10" t="s">
        <v>61</v>
      </c>
      <c r="R1310" s="10" t="s">
        <v>130</v>
      </c>
      <c r="S1310" s="10" t="s">
        <v>1324</v>
      </c>
      <c r="T1310" s="25">
        <v>75028</v>
      </c>
      <c r="U1310" s="11">
        <v>42159</v>
      </c>
      <c r="V1310" s="25">
        <f>YEAR(Table1[[#This Row],[Order Date]])</f>
        <v>2015</v>
      </c>
      <c r="W1310" s="25">
        <f>MONTH(Table1[[#This Row],[Order Date]])</f>
        <v>6</v>
      </c>
      <c r="X1310" s="25">
        <f>DAY(Table1[[#This Row],[Order Date]])</f>
        <v>4</v>
      </c>
      <c r="Y1310" s="11">
        <v>42161</v>
      </c>
      <c r="Z1310" s="25">
        <f>DATEDIF(Table1[[#This Row],[Order Date]],Table1[[#This Row],[Ship Date]],"D")</f>
        <v>2</v>
      </c>
      <c r="AA1310" s="25">
        <v>-161.47499999999999</v>
      </c>
      <c r="AB1310" s="10">
        <v>1</v>
      </c>
      <c r="AC1310" s="12">
        <v>97.65</v>
      </c>
      <c r="AD1310" s="10" t="str">
        <f>IF(Table1[[#This Row],[Profit]]&gt;0,"Profit","loss")</f>
        <v>loss</v>
      </c>
      <c r="AE1310" s="10" t="str">
        <f>_xlfn.CONCAT(Table1[[#This Row],[Customer Name]]," ",Table1[[#This Row],[Product Name]]," ",Table1[[#This Row],[Country]])</f>
        <v>Gary Hester US Robotics 56K V.92 External Faxmodem United States</v>
      </c>
      <c r="AF1310" s="10" t="str">
        <f>LEFT(Table1[[#This Row],[Product Name]],4)</f>
        <v>US R</v>
      </c>
    </row>
    <row r="1311" spans="1:32" ht="12.75" customHeight="1" x14ac:dyDescent="0.2">
      <c r="A1311" s="18">
        <v>19875</v>
      </c>
      <c r="B1311" s="25">
        <v>89376</v>
      </c>
      <c r="C1311" s="10" t="s">
        <v>25</v>
      </c>
      <c r="D1311" s="36">
        <v>0.04</v>
      </c>
      <c r="E1311" s="28">
        <v>205.99</v>
      </c>
      <c r="F1311" s="32">
        <v>5.26</v>
      </c>
      <c r="G1311" s="25">
        <v>1233</v>
      </c>
      <c r="H1311" s="10" t="s">
        <v>1322</v>
      </c>
      <c r="I1311" s="10" t="s">
        <v>49</v>
      </c>
      <c r="J1311" s="10" t="s">
        <v>114</v>
      </c>
      <c r="K1311" s="10" t="s">
        <v>77</v>
      </c>
      <c r="L1311" s="10" t="s">
        <v>78</v>
      </c>
      <c r="M1311" s="10" t="s">
        <v>59</v>
      </c>
      <c r="N1311" s="9" t="s">
        <v>824</v>
      </c>
      <c r="O1311" s="22">
        <v>0.56000000000000005</v>
      </c>
      <c r="P1311" s="10" t="s">
        <v>33</v>
      </c>
      <c r="Q1311" s="10" t="s">
        <v>61</v>
      </c>
      <c r="R1311" s="10" t="s">
        <v>130</v>
      </c>
      <c r="S1311" s="10" t="s">
        <v>1324</v>
      </c>
      <c r="T1311" s="25">
        <v>75028</v>
      </c>
      <c r="U1311" s="11">
        <v>42159</v>
      </c>
      <c r="V1311" s="25">
        <f>YEAR(Table1[[#This Row],[Order Date]])</f>
        <v>2015</v>
      </c>
      <c r="W1311" s="25">
        <f>MONTH(Table1[[#This Row],[Order Date]])</f>
        <v>6</v>
      </c>
      <c r="X1311" s="25">
        <f>DAY(Table1[[#This Row],[Order Date]])</f>
        <v>4</v>
      </c>
      <c r="Y1311" s="11">
        <v>42160</v>
      </c>
      <c r="Z1311" s="25">
        <f>DATEDIF(Table1[[#This Row],[Order Date]],Table1[[#This Row],[Ship Date]],"D")</f>
        <v>1</v>
      </c>
      <c r="AA1311" s="25">
        <v>-0.81400000000001005</v>
      </c>
      <c r="AB1311" s="10">
        <v>6</v>
      </c>
      <c r="AC1311" s="12">
        <v>1018.61</v>
      </c>
      <c r="AD1311" s="10" t="str">
        <f>IF(Table1[[#This Row],[Profit]]&gt;0,"Profit","loss")</f>
        <v>loss</v>
      </c>
      <c r="AE1311" s="10" t="str">
        <f>_xlfn.CONCAT(Table1[[#This Row],[Customer Name]]," ",Table1[[#This Row],[Product Name]]," ",Table1[[#This Row],[Country]])</f>
        <v>Gary Hester i470 United States</v>
      </c>
      <c r="AF1311" s="10" t="str">
        <f>LEFT(Table1[[#This Row],[Product Name]],4)</f>
        <v>i470</v>
      </c>
    </row>
    <row r="1312" spans="1:32" ht="12.75" customHeight="1" x14ac:dyDescent="0.2">
      <c r="A1312" s="18">
        <v>24711</v>
      </c>
      <c r="B1312" s="25">
        <v>89389</v>
      </c>
      <c r="C1312" s="10" t="s">
        <v>25</v>
      </c>
      <c r="D1312" s="36">
        <v>0</v>
      </c>
      <c r="E1312" s="28">
        <v>6.68</v>
      </c>
      <c r="F1312" s="32">
        <v>5.66</v>
      </c>
      <c r="G1312" s="25">
        <v>1047</v>
      </c>
      <c r="H1312" s="10" t="s">
        <v>1165</v>
      </c>
      <c r="I1312" s="10" t="s">
        <v>49</v>
      </c>
      <c r="J1312" s="10" t="s">
        <v>40</v>
      </c>
      <c r="K1312" s="10" t="s">
        <v>29</v>
      </c>
      <c r="L1312" s="10" t="s">
        <v>93</v>
      </c>
      <c r="M1312" s="10" t="s">
        <v>59</v>
      </c>
      <c r="N1312" s="9" t="s">
        <v>1164</v>
      </c>
      <c r="O1312" s="22">
        <v>0.37</v>
      </c>
      <c r="P1312" s="10" t="s">
        <v>33</v>
      </c>
      <c r="Q1312" s="10" t="s">
        <v>53</v>
      </c>
      <c r="R1312" s="10" t="s">
        <v>193</v>
      </c>
      <c r="S1312" s="10" t="s">
        <v>194</v>
      </c>
      <c r="T1312" s="25">
        <v>2109</v>
      </c>
      <c r="U1312" s="11">
        <v>42062</v>
      </c>
      <c r="V1312" s="25">
        <f>YEAR(Table1[[#This Row],[Order Date]])</f>
        <v>2015</v>
      </c>
      <c r="W1312" s="25">
        <f>MONTH(Table1[[#This Row],[Order Date]])</f>
        <v>2</v>
      </c>
      <c r="X1312" s="25">
        <f>DAY(Table1[[#This Row],[Order Date]])</f>
        <v>27</v>
      </c>
      <c r="Y1312" s="11">
        <v>42063</v>
      </c>
      <c r="Z1312" s="25">
        <f>DATEDIF(Table1[[#This Row],[Order Date]],Table1[[#This Row],[Ship Date]],"D")</f>
        <v>1</v>
      </c>
      <c r="AA1312" s="25">
        <v>-40.008800000000001</v>
      </c>
      <c r="AB1312" s="10">
        <v>23</v>
      </c>
      <c r="AC1312" s="12">
        <v>157.78</v>
      </c>
      <c r="AD1312" s="10" t="str">
        <f>IF(Table1[[#This Row],[Profit]]&gt;0,"Profit","loss")</f>
        <v>loss</v>
      </c>
      <c r="AE1312" s="10" t="str">
        <f>_xlfn.CONCAT(Table1[[#This Row],[Customer Name]]," ",Table1[[#This Row],[Product Name]]," ",Table1[[#This Row],[Country]])</f>
        <v>Gayle Pearson Xerox 1923 United States</v>
      </c>
      <c r="AF1312" s="10" t="str">
        <f>LEFT(Table1[[#This Row],[Product Name]],4)</f>
        <v>Xero</v>
      </c>
    </row>
    <row r="1313" spans="1:32" ht="12.75" customHeight="1" x14ac:dyDescent="0.2">
      <c r="A1313" s="18">
        <v>21863</v>
      </c>
      <c r="B1313" s="25">
        <v>89394</v>
      </c>
      <c r="C1313" s="10" t="s">
        <v>47</v>
      </c>
      <c r="D1313" s="36">
        <v>0.1</v>
      </c>
      <c r="E1313" s="28">
        <v>6.74</v>
      </c>
      <c r="F1313" s="32">
        <v>1.72</v>
      </c>
      <c r="G1313" s="25">
        <v>2718</v>
      </c>
      <c r="H1313" s="10" t="s">
        <v>2511</v>
      </c>
      <c r="I1313" s="10" t="s">
        <v>49</v>
      </c>
      <c r="J1313" s="10" t="s">
        <v>114</v>
      </c>
      <c r="K1313" s="10" t="s">
        <v>29</v>
      </c>
      <c r="L1313" s="10" t="s">
        <v>93</v>
      </c>
      <c r="M1313" s="10" t="s">
        <v>31</v>
      </c>
      <c r="N1313" s="9" t="s">
        <v>2512</v>
      </c>
      <c r="O1313" s="22">
        <v>0.35</v>
      </c>
      <c r="P1313" s="10" t="s">
        <v>33</v>
      </c>
      <c r="Q1313" s="10" t="s">
        <v>61</v>
      </c>
      <c r="R1313" s="10" t="s">
        <v>178</v>
      </c>
      <c r="S1313" s="10" t="s">
        <v>2510</v>
      </c>
      <c r="T1313" s="25">
        <v>60438</v>
      </c>
      <c r="U1313" s="11">
        <v>42064</v>
      </c>
      <c r="V1313" s="25">
        <f>YEAR(Table1[[#This Row],[Order Date]])</f>
        <v>2015</v>
      </c>
      <c r="W1313" s="25">
        <f>MONTH(Table1[[#This Row],[Order Date]])</f>
        <v>3</v>
      </c>
      <c r="X1313" s="25">
        <f>DAY(Table1[[#This Row],[Order Date]])</f>
        <v>1</v>
      </c>
      <c r="Y1313" s="11">
        <v>42066</v>
      </c>
      <c r="Z1313" s="25">
        <f>DATEDIF(Table1[[#This Row],[Order Date]],Table1[[#This Row],[Ship Date]],"D")</f>
        <v>2</v>
      </c>
      <c r="AA1313" s="25">
        <v>65.41</v>
      </c>
      <c r="AB1313" s="10">
        <v>15</v>
      </c>
      <c r="AC1313" s="12">
        <v>98.17</v>
      </c>
      <c r="AD1313" s="10" t="str">
        <f>IF(Table1[[#This Row],[Profit]]&gt;0,"Profit","loss")</f>
        <v>Profit</v>
      </c>
      <c r="AE1313" s="10" t="str">
        <f>_xlfn.CONCAT(Table1[[#This Row],[Customer Name]]," ",Table1[[#This Row],[Product Name]]," ",Table1[[#This Row],[Country]])</f>
        <v>Caroline Stone Memo Book, 100 Message Capacity, 5 3/8” x 11” United States</v>
      </c>
      <c r="AF1313" s="10" t="str">
        <f>LEFT(Table1[[#This Row],[Product Name]],4)</f>
        <v>Memo</v>
      </c>
    </row>
    <row r="1314" spans="1:32" ht="12.75" customHeight="1" x14ac:dyDescent="0.2">
      <c r="A1314" s="18">
        <v>20428</v>
      </c>
      <c r="B1314" s="25">
        <v>89401</v>
      </c>
      <c r="C1314" s="10" t="s">
        <v>106</v>
      </c>
      <c r="D1314" s="36">
        <v>0.03</v>
      </c>
      <c r="E1314" s="28">
        <v>2.94</v>
      </c>
      <c r="F1314" s="32">
        <v>0.96</v>
      </c>
      <c r="G1314" s="25">
        <v>960</v>
      </c>
      <c r="H1314" s="10" t="s">
        <v>1076</v>
      </c>
      <c r="I1314" s="10" t="s">
        <v>49</v>
      </c>
      <c r="J1314" s="10" t="s">
        <v>40</v>
      </c>
      <c r="K1314" s="10" t="s">
        <v>29</v>
      </c>
      <c r="L1314" s="10" t="s">
        <v>30</v>
      </c>
      <c r="M1314" s="10" t="s">
        <v>31</v>
      </c>
      <c r="N1314" s="9" t="s">
        <v>599</v>
      </c>
      <c r="O1314" s="22">
        <v>0.57999999999999996</v>
      </c>
      <c r="P1314" s="10" t="s">
        <v>33</v>
      </c>
      <c r="Q1314" s="10" t="s">
        <v>34</v>
      </c>
      <c r="R1314" s="10" t="s">
        <v>45</v>
      </c>
      <c r="S1314" s="10" t="s">
        <v>1054</v>
      </c>
      <c r="T1314" s="25">
        <v>90278</v>
      </c>
      <c r="U1314" s="11">
        <v>42039</v>
      </c>
      <c r="V1314" s="25">
        <f>YEAR(Table1[[#This Row],[Order Date]])</f>
        <v>2015</v>
      </c>
      <c r="W1314" s="25">
        <f>MONTH(Table1[[#This Row],[Order Date]])</f>
        <v>2</v>
      </c>
      <c r="X1314" s="25">
        <f>DAY(Table1[[#This Row],[Order Date]])</f>
        <v>4</v>
      </c>
      <c r="Y1314" s="11">
        <v>42043</v>
      </c>
      <c r="Z1314" s="25">
        <f>DATEDIF(Table1[[#This Row],[Order Date]],Table1[[#This Row],[Ship Date]],"D")</f>
        <v>4</v>
      </c>
      <c r="AA1314" s="25">
        <v>-4.2</v>
      </c>
      <c r="AB1314" s="10">
        <v>1</v>
      </c>
      <c r="AC1314" s="12">
        <v>3.51</v>
      </c>
      <c r="AD1314" s="10" t="str">
        <f>IF(Table1[[#This Row],[Profit]]&gt;0,"Profit","loss")</f>
        <v>loss</v>
      </c>
      <c r="AE1314" s="10" t="str">
        <f>_xlfn.CONCAT(Table1[[#This Row],[Customer Name]]," ",Table1[[#This Row],[Product Name]]," ",Table1[[#This Row],[Country]])</f>
        <v>Phillip Chappell Newell 343 United States</v>
      </c>
      <c r="AF1314" s="10" t="str">
        <f>LEFT(Table1[[#This Row],[Product Name]],4)</f>
        <v>Newe</v>
      </c>
    </row>
    <row r="1315" spans="1:32" ht="12.75" customHeight="1" x14ac:dyDescent="0.2">
      <c r="A1315" s="18">
        <v>20685</v>
      </c>
      <c r="B1315" s="25">
        <v>89402</v>
      </c>
      <c r="C1315" s="10" t="s">
        <v>37</v>
      </c>
      <c r="D1315" s="36">
        <v>0.05</v>
      </c>
      <c r="E1315" s="28">
        <v>124.49</v>
      </c>
      <c r="F1315" s="32">
        <v>51.94</v>
      </c>
      <c r="G1315" s="25">
        <v>961</v>
      </c>
      <c r="H1315" s="10" t="s">
        <v>1077</v>
      </c>
      <c r="I1315" s="10" t="s">
        <v>39</v>
      </c>
      <c r="J1315" s="10" t="s">
        <v>40</v>
      </c>
      <c r="K1315" s="10" t="s">
        <v>41</v>
      </c>
      <c r="L1315" s="10" t="s">
        <v>152</v>
      </c>
      <c r="M1315" s="10" t="s">
        <v>121</v>
      </c>
      <c r="N1315" s="9" t="s">
        <v>462</v>
      </c>
      <c r="O1315" s="22">
        <v>0.63</v>
      </c>
      <c r="P1315" s="10" t="s">
        <v>33</v>
      </c>
      <c r="Q1315" s="10" t="s">
        <v>34</v>
      </c>
      <c r="R1315" s="10" t="s">
        <v>45</v>
      </c>
      <c r="S1315" s="10" t="s">
        <v>1078</v>
      </c>
      <c r="T1315" s="25">
        <v>94061</v>
      </c>
      <c r="U1315" s="11">
        <v>42059</v>
      </c>
      <c r="V1315" s="25">
        <f>YEAR(Table1[[#This Row],[Order Date]])</f>
        <v>2015</v>
      </c>
      <c r="W1315" s="25">
        <f>MONTH(Table1[[#This Row],[Order Date]])</f>
        <v>2</v>
      </c>
      <c r="X1315" s="25">
        <f>DAY(Table1[[#This Row],[Order Date]])</f>
        <v>24</v>
      </c>
      <c r="Y1315" s="11">
        <v>42059</v>
      </c>
      <c r="Z1315" s="25">
        <f>DATEDIF(Table1[[#This Row],[Order Date]],Table1[[#This Row],[Ship Date]],"D")</f>
        <v>0</v>
      </c>
      <c r="AA1315" s="25">
        <v>-44.163600000000002</v>
      </c>
      <c r="AB1315" s="10">
        <v>1</v>
      </c>
      <c r="AC1315" s="12">
        <v>120.12</v>
      </c>
      <c r="AD1315" s="10" t="str">
        <f>IF(Table1[[#This Row],[Profit]]&gt;0,"Profit","loss")</f>
        <v>loss</v>
      </c>
      <c r="AE1315" s="10" t="str">
        <f>_xlfn.CONCAT(Table1[[#This Row],[Customer Name]]," ",Table1[[#This Row],[Product Name]]," ",Table1[[#This Row],[Country]])</f>
        <v>Benjamin Chan Bevis 36 x 72 Conference Tables United States</v>
      </c>
      <c r="AF1315" s="10" t="str">
        <f>LEFT(Table1[[#This Row],[Product Name]],4)</f>
        <v>Bevi</v>
      </c>
    </row>
    <row r="1316" spans="1:32" ht="12.75" customHeight="1" x14ac:dyDescent="0.2">
      <c r="A1316" s="18">
        <v>19018</v>
      </c>
      <c r="B1316" s="25">
        <v>89406</v>
      </c>
      <c r="C1316" s="10" t="s">
        <v>56</v>
      </c>
      <c r="D1316" s="36">
        <v>0.03</v>
      </c>
      <c r="E1316" s="28">
        <v>2.23</v>
      </c>
      <c r="F1316" s="32">
        <v>4.57</v>
      </c>
      <c r="G1316" s="25">
        <v>1383</v>
      </c>
      <c r="H1316" s="10" t="s">
        <v>1450</v>
      </c>
      <c r="I1316" s="10" t="s">
        <v>49</v>
      </c>
      <c r="J1316" s="10" t="s">
        <v>114</v>
      </c>
      <c r="K1316" s="10" t="s">
        <v>41</v>
      </c>
      <c r="L1316" s="10" t="s">
        <v>50</v>
      </c>
      <c r="M1316" s="10" t="s">
        <v>51</v>
      </c>
      <c r="N1316" s="9" t="s">
        <v>1451</v>
      </c>
      <c r="O1316" s="22">
        <v>0.41</v>
      </c>
      <c r="P1316" s="10" t="s">
        <v>33</v>
      </c>
      <c r="Q1316" s="10" t="s">
        <v>34</v>
      </c>
      <c r="R1316" s="10" t="s">
        <v>212</v>
      </c>
      <c r="S1316" s="10" t="s">
        <v>1391</v>
      </c>
      <c r="T1316" s="25">
        <v>84120</v>
      </c>
      <c r="U1316" s="11">
        <v>42125</v>
      </c>
      <c r="V1316" s="25">
        <f>YEAR(Table1[[#This Row],[Order Date]])</f>
        <v>2015</v>
      </c>
      <c r="W1316" s="25">
        <f>MONTH(Table1[[#This Row],[Order Date]])</f>
        <v>5</v>
      </c>
      <c r="X1316" s="25">
        <f>DAY(Table1[[#This Row],[Order Date]])</f>
        <v>1</v>
      </c>
      <c r="Y1316" s="11">
        <v>42126</v>
      </c>
      <c r="Z1316" s="25">
        <f>DATEDIF(Table1[[#This Row],[Order Date]],Table1[[#This Row],[Ship Date]],"D")</f>
        <v>1</v>
      </c>
      <c r="AA1316" s="25">
        <v>-93.25</v>
      </c>
      <c r="AB1316" s="10">
        <v>12</v>
      </c>
      <c r="AC1316" s="12">
        <v>28.66</v>
      </c>
      <c r="AD1316" s="10" t="str">
        <f>IF(Table1[[#This Row],[Profit]]&gt;0,"Profit","loss")</f>
        <v>loss</v>
      </c>
      <c r="AE1316" s="10" t="str">
        <f>_xlfn.CONCAT(Table1[[#This Row],[Customer Name]]," ",Table1[[#This Row],[Product Name]]," ",Table1[[#This Row],[Country]])</f>
        <v>Christina Hanna Eldon Pizzaz™ Desk Accessories United States</v>
      </c>
      <c r="AF1316" s="10" t="str">
        <f>LEFT(Table1[[#This Row],[Product Name]],4)</f>
        <v>Eldo</v>
      </c>
    </row>
    <row r="1317" spans="1:32" ht="12.75" customHeight="1" x14ac:dyDescent="0.2">
      <c r="A1317" s="18">
        <v>25790</v>
      </c>
      <c r="B1317" s="25">
        <v>89407</v>
      </c>
      <c r="C1317" s="10" t="s">
        <v>37</v>
      </c>
      <c r="D1317" s="36">
        <v>7.0000000000000007E-2</v>
      </c>
      <c r="E1317" s="28">
        <v>11.29</v>
      </c>
      <c r="F1317" s="32">
        <v>5.03</v>
      </c>
      <c r="G1317" s="25">
        <v>1384</v>
      </c>
      <c r="H1317" s="10" t="s">
        <v>1452</v>
      </c>
      <c r="I1317" s="10" t="s">
        <v>49</v>
      </c>
      <c r="J1317" s="10" t="s">
        <v>114</v>
      </c>
      <c r="K1317" s="10" t="s">
        <v>29</v>
      </c>
      <c r="L1317" s="10" t="s">
        <v>141</v>
      </c>
      <c r="M1317" s="10" t="s">
        <v>59</v>
      </c>
      <c r="N1317" s="9" t="s">
        <v>1453</v>
      </c>
      <c r="O1317" s="22">
        <v>0.59</v>
      </c>
      <c r="P1317" s="10" t="s">
        <v>33</v>
      </c>
      <c r="Q1317" s="10" t="s">
        <v>136</v>
      </c>
      <c r="R1317" s="10" t="s">
        <v>137</v>
      </c>
      <c r="S1317" s="10" t="s">
        <v>1454</v>
      </c>
      <c r="T1317" s="25">
        <v>22304</v>
      </c>
      <c r="U1317" s="11">
        <v>42185</v>
      </c>
      <c r="V1317" s="25">
        <f>YEAR(Table1[[#This Row],[Order Date]])</f>
        <v>2015</v>
      </c>
      <c r="W1317" s="25">
        <f>MONTH(Table1[[#This Row],[Order Date]])</f>
        <v>6</v>
      </c>
      <c r="X1317" s="25">
        <f>DAY(Table1[[#This Row],[Order Date]])</f>
        <v>30</v>
      </c>
      <c r="Y1317" s="11">
        <v>42187</v>
      </c>
      <c r="Z1317" s="25">
        <f>DATEDIF(Table1[[#This Row],[Order Date]],Table1[[#This Row],[Ship Date]],"D")</f>
        <v>2</v>
      </c>
      <c r="AA1317" s="25">
        <v>-163.03</v>
      </c>
      <c r="AB1317" s="10">
        <v>11</v>
      </c>
      <c r="AC1317" s="12">
        <v>123.18</v>
      </c>
      <c r="AD1317" s="10" t="str">
        <f>IF(Table1[[#This Row],[Profit]]&gt;0,"Profit","loss")</f>
        <v>loss</v>
      </c>
      <c r="AE1317" s="10" t="str">
        <f>_xlfn.CONCAT(Table1[[#This Row],[Customer Name]]," ",Table1[[#This Row],[Product Name]]," ",Table1[[#This Row],[Country]])</f>
        <v>George McLamb X-Rack™ File for Hanging Folders United States</v>
      </c>
      <c r="AF1317" s="10" t="str">
        <f>LEFT(Table1[[#This Row],[Product Name]],4)</f>
        <v>X-Ra</v>
      </c>
    </row>
    <row r="1318" spans="1:32" ht="12.75" customHeight="1" x14ac:dyDescent="0.2">
      <c r="A1318" s="18">
        <v>22984</v>
      </c>
      <c r="B1318" s="25">
        <v>89408</v>
      </c>
      <c r="C1318" s="10" t="s">
        <v>106</v>
      </c>
      <c r="D1318" s="36">
        <v>0.02</v>
      </c>
      <c r="E1318" s="28">
        <v>70.97</v>
      </c>
      <c r="F1318" s="32">
        <v>3.5</v>
      </c>
      <c r="G1318" s="25">
        <v>1384</v>
      </c>
      <c r="H1318" s="10" t="s">
        <v>1452</v>
      </c>
      <c r="I1318" s="10" t="s">
        <v>49</v>
      </c>
      <c r="J1318" s="10" t="s">
        <v>114</v>
      </c>
      <c r="K1318" s="10" t="s">
        <v>29</v>
      </c>
      <c r="L1318" s="10" t="s">
        <v>257</v>
      </c>
      <c r="M1318" s="10" t="s">
        <v>59</v>
      </c>
      <c r="N1318" s="9" t="s">
        <v>672</v>
      </c>
      <c r="O1318" s="22">
        <v>0.59</v>
      </c>
      <c r="P1318" s="10" t="s">
        <v>33</v>
      </c>
      <c r="Q1318" s="10" t="s">
        <v>136</v>
      </c>
      <c r="R1318" s="10" t="s">
        <v>137</v>
      </c>
      <c r="S1318" s="10" t="s">
        <v>1454</v>
      </c>
      <c r="T1318" s="25">
        <v>22304</v>
      </c>
      <c r="U1318" s="11">
        <v>42162</v>
      </c>
      <c r="V1318" s="25">
        <f>YEAR(Table1[[#This Row],[Order Date]])</f>
        <v>2015</v>
      </c>
      <c r="W1318" s="25">
        <f>MONTH(Table1[[#This Row],[Order Date]])</f>
        <v>6</v>
      </c>
      <c r="X1318" s="25">
        <f>DAY(Table1[[#This Row],[Order Date]])</f>
        <v>7</v>
      </c>
      <c r="Y1318" s="11">
        <v>42169</v>
      </c>
      <c r="Z1318" s="25">
        <f>DATEDIF(Table1[[#This Row],[Order Date]],Table1[[#This Row],[Ship Date]],"D")</f>
        <v>7</v>
      </c>
      <c r="AA1318" s="25">
        <v>23.61599999999995</v>
      </c>
      <c r="AB1318" s="10">
        <v>21</v>
      </c>
      <c r="AC1318" s="12">
        <v>1533.59</v>
      </c>
      <c r="AD1318" s="10" t="str">
        <f>IF(Table1[[#This Row],[Profit]]&gt;0,"Profit","loss")</f>
        <v>Profit</v>
      </c>
      <c r="AE1318" s="10" t="str">
        <f>_xlfn.CONCAT(Table1[[#This Row],[Customer Name]]," ",Table1[[#This Row],[Product Name]]," ",Table1[[#This Row],[Country]])</f>
        <v>George McLamb Tripp Lite Isotel 8 Ultra 8 Outlet Metal Surge United States</v>
      </c>
      <c r="AF1318" s="10" t="str">
        <f>LEFT(Table1[[#This Row],[Product Name]],4)</f>
        <v>Trip</v>
      </c>
    </row>
    <row r="1319" spans="1:32" ht="12.75" customHeight="1" x14ac:dyDescent="0.2">
      <c r="A1319" s="18">
        <v>23627</v>
      </c>
      <c r="B1319" s="25">
        <v>89414</v>
      </c>
      <c r="C1319" s="10" t="s">
        <v>47</v>
      </c>
      <c r="D1319" s="36">
        <v>0.05</v>
      </c>
      <c r="E1319" s="28">
        <v>9.99</v>
      </c>
      <c r="F1319" s="32">
        <v>4.78</v>
      </c>
      <c r="G1319" s="25">
        <v>3008</v>
      </c>
      <c r="H1319" s="10" t="s">
        <v>2730</v>
      </c>
      <c r="I1319" s="10" t="s">
        <v>49</v>
      </c>
      <c r="J1319" s="10" t="s">
        <v>40</v>
      </c>
      <c r="K1319" s="10" t="s">
        <v>29</v>
      </c>
      <c r="L1319" s="10" t="s">
        <v>93</v>
      </c>
      <c r="M1319" s="10" t="s">
        <v>59</v>
      </c>
      <c r="N1319" s="9" t="s">
        <v>1811</v>
      </c>
      <c r="O1319" s="22">
        <v>0.4</v>
      </c>
      <c r="P1319" s="10" t="s">
        <v>33</v>
      </c>
      <c r="Q1319" s="10" t="s">
        <v>61</v>
      </c>
      <c r="R1319" s="10" t="s">
        <v>62</v>
      </c>
      <c r="S1319" s="10" t="s">
        <v>2731</v>
      </c>
      <c r="T1319" s="25">
        <v>55343</v>
      </c>
      <c r="U1319" s="11">
        <v>42069</v>
      </c>
      <c r="V1319" s="25">
        <f>YEAR(Table1[[#This Row],[Order Date]])</f>
        <v>2015</v>
      </c>
      <c r="W1319" s="25">
        <f>MONTH(Table1[[#This Row],[Order Date]])</f>
        <v>3</v>
      </c>
      <c r="X1319" s="25">
        <f>DAY(Table1[[#This Row],[Order Date]])</f>
        <v>6</v>
      </c>
      <c r="Y1319" s="11">
        <v>42070</v>
      </c>
      <c r="Z1319" s="25">
        <f>DATEDIF(Table1[[#This Row],[Order Date]],Table1[[#This Row],[Ship Date]],"D")</f>
        <v>1</v>
      </c>
      <c r="AA1319" s="25">
        <v>41.3</v>
      </c>
      <c r="AB1319" s="10">
        <v>20</v>
      </c>
      <c r="AC1319" s="12">
        <v>203.37</v>
      </c>
      <c r="AD1319" s="10" t="str">
        <f>IF(Table1[[#This Row],[Profit]]&gt;0,"Profit","loss")</f>
        <v>Profit</v>
      </c>
      <c r="AE1319" s="10" t="str">
        <f>_xlfn.CONCAT(Table1[[#This Row],[Customer Name]]," ",Table1[[#This Row],[Product Name]]," ",Table1[[#This Row],[Country]])</f>
        <v>Penny Rich Xerox 1896 United States</v>
      </c>
      <c r="AF1319" s="10" t="str">
        <f>LEFT(Table1[[#This Row],[Product Name]],4)</f>
        <v>Xero</v>
      </c>
    </row>
    <row r="1320" spans="1:32" ht="12.75" customHeight="1" x14ac:dyDescent="0.2">
      <c r="A1320" s="18">
        <v>24908</v>
      </c>
      <c r="B1320" s="25">
        <v>89415</v>
      </c>
      <c r="C1320" s="10" t="s">
        <v>25</v>
      </c>
      <c r="D1320" s="36">
        <v>0.01</v>
      </c>
      <c r="E1320" s="28">
        <v>12.28</v>
      </c>
      <c r="F1320" s="32">
        <v>6.47</v>
      </c>
      <c r="G1320" s="25">
        <v>3008</v>
      </c>
      <c r="H1320" s="10" t="s">
        <v>2730</v>
      </c>
      <c r="I1320" s="10" t="s">
        <v>49</v>
      </c>
      <c r="J1320" s="10" t="s">
        <v>40</v>
      </c>
      <c r="K1320" s="10" t="s">
        <v>29</v>
      </c>
      <c r="L1320" s="10" t="s">
        <v>93</v>
      </c>
      <c r="M1320" s="10" t="s">
        <v>59</v>
      </c>
      <c r="N1320" s="9" t="s">
        <v>2732</v>
      </c>
      <c r="O1320" s="22">
        <v>0.38</v>
      </c>
      <c r="P1320" s="10" t="s">
        <v>33</v>
      </c>
      <c r="Q1320" s="10" t="s">
        <v>61</v>
      </c>
      <c r="R1320" s="10" t="s">
        <v>62</v>
      </c>
      <c r="S1320" s="10" t="s">
        <v>2731</v>
      </c>
      <c r="T1320" s="25">
        <v>55343</v>
      </c>
      <c r="U1320" s="11">
        <v>42166</v>
      </c>
      <c r="V1320" s="25">
        <f>YEAR(Table1[[#This Row],[Order Date]])</f>
        <v>2015</v>
      </c>
      <c r="W1320" s="25">
        <f>MONTH(Table1[[#This Row],[Order Date]])</f>
        <v>6</v>
      </c>
      <c r="X1320" s="25">
        <f>DAY(Table1[[#This Row],[Order Date]])</f>
        <v>11</v>
      </c>
      <c r="Y1320" s="11">
        <v>42167</v>
      </c>
      <c r="Z1320" s="25">
        <f>DATEDIF(Table1[[#This Row],[Order Date]],Table1[[#This Row],[Ship Date]],"D")</f>
        <v>1</v>
      </c>
      <c r="AA1320" s="25">
        <v>47.61</v>
      </c>
      <c r="AB1320" s="10">
        <v>12</v>
      </c>
      <c r="AC1320" s="12">
        <v>160.66</v>
      </c>
      <c r="AD1320" s="10" t="str">
        <f>IF(Table1[[#This Row],[Profit]]&gt;0,"Profit","loss")</f>
        <v>Profit</v>
      </c>
      <c r="AE1320" s="10" t="str">
        <f>_xlfn.CONCAT(Table1[[#This Row],[Customer Name]]," ",Table1[[#This Row],[Product Name]]," ",Table1[[#This Row],[Country]])</f>
        <v>Penny Rich Xerox 1881 United States</v>
      </c>
      <c r="AF1320" s="10" t="str">
        <f>LEFT(Table1[[#This Row],[Product Name]],4)</f>
        <v>Xero</v>
      </c>
    </row>
    <row r="1321" spans="1:32" ht="12.75" customHeight="1" x14ac:dyDescent="0.2">
      <c r="A1321" s="18">
        <v>21040</v>
      </c>
      <c r="B1321" s="25">
        <v>89426</v>
      </c>
      <c r="C1321" s="10" t="s">
        <v>106</v>
      </c>
      <c r="D1321" s="36">
        <v>0.08</v>
      </c>
      <c r="E1321" s="28">
        <v>399.98</v>
      </c>
      <c r="F1321" s="32">
        <v>12.06</v>
      </c>
      <c r="G1321" s="25">
        <v>166</v>
      </c>
      <c r="H1321" s="10" t="s">
        <v>263</v>
      </c>
      <c r="I1321" s="10" t="s">
        <v>39</v>
      </c>
      <c r="J1321" s="10" t="s">
        <v>114</v>
      </c>
      <c r="K1321" s="10" t="s">
        <v>77</v>
      </c>
      <c r="L1321" s="10" t="s">
        <v>85</v>
      </c>
      <c r="M1321" s="10" t="s">
        <v>121</v>
      </c>
      <c r="N1321" s="9" t="s">
        <v>264</v>
      </c>
      <c r="O1321" s="22">
        <v>0.56000000000000005</v>
      </c>
      <c r="P1321" s="10" t="s">
        <v>33</v>
      </c>
      <c r="Q1321" s="10" t="s">
        <v>136</v>
      </c>
      <c r="R1321" s="10" t="s">
        <v>244</v>
      </c>
      <c r="S1321" s="10" t="s">
        <v>265</v>
      </c>
      <c r="T1321" s="25">
        <v>37087</v>
      </c>
      <c r="U1321" s="11">
        <v>42015</v>
      </c>
      <c r="V1321" s="25">
        <f>YEAR(Table1[[#This Row],[Order Date]])</f>
        <v>2015</v>
      </c>
      <c r="W1321" s="25">
        <f>MONTH(Table1[[#This Row],[Order Date]])</f>
        <v>1</v>
      </c>
      <c r="X1321" s="25">
        <f>DAY(Table1[[#This Row],[Order Date]])</f>
        <v>11</v>
      </c>
      <c r="Y1321" s="11">
        <v>42022</v>
      </c>
      <c r="Z1321" s="25">
        <f>DATEDIF(Table1[[#This Row],[Order Date]],Table1[[#This Row],[Ship Date]],"D")</f>
        <v>7</v>
      </c>
      <c r="AA1321" s="25">
        <v>28.514099999999999</v>
      </c>
      <c r="AB1321" s="10">
        <v>5</v>
      </c>
      <c r="AC1321" s="12">
        <v>1839.91</v>
      </c>
      <c r="AD1321" s="10" t="str">
        <f>IF(Table1[[#This Row],[Profit]]&gt;0,"Profit","loss")</f>
        <v>Profit</v>
      </c>
      <c r="AE1321" s="10" t="str">
        <f>_xlfn.CONCAT(Table1[[#This Row],[Customer Name]]," ",Table1[[#This Row],[Product Name]]," ",Table1[[#This Row],[Country]])</f>
        <v>Vicki Hauser Okidata ML320 Series Turbo Dot Matrix Printers United States</v>
      </c>
      <c r="AF1321" s="10" t="str">
        <f>LEFT(Table1[[#This Row],[Product Name]],4)</f>
        <v>Okid</v>
      </c>
    </row>
    <row r="1322" spans="1:32" ht="12.75" customHeight="1" x14ac:dyDescent="0.2">
      <c r="A1322" s="18">
        <v>22639</v>
      </c>
      <c r="B1322" s="25">
        <v>89431</v>
      </c>
      <c r="C1322" s="10" t="s">
        <v>106</v>
      </c>
      <c r="D1322" s="36">
        <v>0.08</v>
      </c>
      <c r="E1322" s="28">
        <v>67.84</v>
      </c>
      <c r="F1322" s="32">
        <v>0.99</v>
      </c>
      <c r="G1322" s="25">
        <v>997</v>
      </c>
      <c r="H1322" s="10" t="s">
        <v>1097</v>
      </c>
      <c r="I1322" s="10" t="s">
        <v>49</v>
      </c>
      <c r="J1322" s="10" t="s">
        <v>58</v>
      </c>
      <c r="K1322" s="10" t="s">
        <v>29</v>
      </c>
      <c r="L1322" s="10" t="s">
        <v>257</v>
      </c>
      <c r="M1322" s="10" t="s">
        <v>59</v>
      </c>
      <c r="N1322" s="9" t="s">
        <v>1098</v>
      </c>
      <c r="O1322" s="22">
        <v>0.57999999999999996</v>
      </c>
      <c r="P1322" s="10" t="s">
        <v>33</v>
      </c>
      <c r="Q1322" s="10" t="s">
        <v>53</v>
      </c>
      <c r="R1322" s="10" t="s">
        <v>54</v>
      </c>
      <c r="S1322" s="10" t="s">
        <v>1063</v>
      </c>
      <c r="T1322" s="25">
        <v>7002</v>
      </c>
      <c r="U1322" s="11">
        <v>42028</v>
      </c>
      <c r="V1322" s="25">
        <f>YEAR(Table1[[#This Row],[Order Date]])</f>
        <v>2015</v>
      </c>
      <c r="W1322" s="25">
        <f>MONTH(Table1[[#This Row],[Order Date]])</f>
        <v>1</v>
      </c>
      <c r="X1322" s="25">
        <f>DAY(Table1[[#This Row],[Order Date]])</f>
        <v>24</v>
      </c>
      <c r="Y1322" s="11">
        <v>42033</v>
      </c>
      <c r="Z1322" s="25">
        <f>DATEDIF(Table1[[#This Row],[Order Date]],Table1[[#This Row],[Ship Date]],"D")</f>
        <v>5</v>
      </c>
      <c r="AA1322" s="25">
        <v>-23.634399999999999</v>
      </c>
      <c r="AB1322" s="10">
        <v>1</v>
      </c>
      <c r="AC1322" s="12">
        <v>63.66</v>
      </c>
      <c r="AD1322" s="10" t="str">
        <f>IF(Table1[[#This Row],[Profit]]&gt;0,"Profit","loss")</f>
        <v>loss</v>
      </c>
      <c r="AE1322" s="10" t="str">
        <f>_xlfn.CONCAT(Table1[[#This Row],[Customer Name]]," ",Table1[[#This Row],[Product Name]]," ",Table1[[#This Row],[Country]])</f>
        <v>Phillip Pollard Fellowes Command Center 5-outlet power strip United States</v>
      </c>
      <c r="AF1322" s="10" t="str">
        <f>LEFT(Table1[[#This Row],[Product Name]],4)</f>
        <v>Fell</v>
      </c>
    </row>
    <row r="1323" spans="1:32" ht="12.75" customHeight="1" x14ac:dyDescent="0.2">
      <c r="A1323" s="18">
        <v>25895</v>
      </c>
      <c r="B1323" s="25">
        <v>89432</v>
      </c>
      <c r="C1323" s="10" t="s">
        <v>25</v>
      </c>
      <c r="D1323" s="36">
        <v>0.05</v>
      </c>
      <c r="E1323" s="28">
        <v>4.28</v>
      </c>
      <c r="F1323" s="32">
        <v>5.17</v>
      </c>
      <c r="G1323" s="25">
        <v>993</v>
      </c>
      <c r="H1323" s="10" t="s">
        <v>1091</v>
      </c>
      <c r="I1323" s="10" t="s">
        <v>49</v>
      </c>
      <c r="J1323" s="10" t="s">
        <v>58</v>
      </c>
      <c r="K1323" s="10" t="s">
        <v>29</v>
      </c>
      <c r="L1323" s="10" t="s">
        <v>93</v>
      </c>
      <c r="M1323" s="10" t="s">
        <v>59</v>
      </c>
      <c r="N1323" s="9" t="s">
        <v>481</v>
      </c>
      <c r="O1323" s="22">
        <v>0.4</v>
      </c>
      <c r="P1323" s="10" t="s">
        <v>33</v>
      </c>
      <c r="Q1323" s="10" t="s">
        <v>34</v>
      </c>
      <c r="R1323" s="10" t="s">
        <v>45</v>
      </c>
      <c r="S1323" s="10" t="s">
        <v>1092</v>
      </c>
      <c r="T1323" s="25">
        <v>93030</v>
      </c>
      <c r="U1323" s="11">
        <v>42054</v>
      </c>
      <c r="V1323" s="25">
        <f>YEAR(Table1[[#This Row],[Order Date]])</f>
        <v>2015</v>
      </c>
      <c r="W1323" s="25">
        <f>MONTH(Table1[[#This Row],[Order Date]])</f>
        <v>2</v>
      </c>
      <c r="X1323" s="25">
        <f>DAY(Table1[[#This Row],[Order Date]])</f>
        <v>19</v>
      </c>
      <c r="Y1323" s="11">
        <v>42054</v>
      </c>
      <c r="Z1323" s="25">
        <f>DATEDIF(Table1[[#This Row],[Order Date]],Table1[[#This Row],[Ship Date]],"D")</f>
        <v>0</v>
      </c>
      <c r="AA1323" s="25">
        <v>-104.57</v>
      </c>
      <c r="AB1323" s="10">
        <v>9</v>
      </c>
      <c r="AC1323" s="12">
        <v>38.58</v>
      </c>
      <c r="AD1323" s="10" t="str">
        <f>IF(Table1[[#This Row],[Profit]]&gt;0,"Profit","loss")</f>
        <v>loss</v>
      </c>
      <c r="AE1323" s="10" t="str">
        <f>_xlfn.CONCAT(Table1[[#This Row],[Customer Name]]," ",Table1[[#This Row],[Product Name]]," ",Table1[[#This Row],[Country]])</f>
        <v>Gail Currin Xerox 1971 United States</v>
      </c>
      <c r="AF1323" s="10" t="str">
        <f>LEFT(Table1[[#This Row],[Product Name]],4)</f>
        <v>Xero</v>
      </c>
    </row>
    <row r="1324" spans="1:32" ht="12.75" customHeight="1" x14ac:dyDescent="0.2">
      <c r="A1324" s="18">
        <v>19004</v>
      </c>
      <c r="B1324" s="25">
        <v>89433</v>
      </c>
      <c r="C1324" s="10" t="s">
        <v>25</v>
      </c>
      <c r="D1324" s="36">
        <v>0.1</v>
      </c>
      <c r="E1324" s="28">
        <v>400.98</v>
      </c>
      <c r="F1324" s="32">
        <v>76.37</v>
      </c>
      <c r="G1324" s="25">
        <v>994</v>
      </c>
      <c r="H1324" s="10" t="s">
        <v>1093</v>
      </c>
      <c r="I1324" s="10" t="s">
        <v>39</v>
      </c>
      <c r="J1324" s="10" t="s">
        <v>58</v>
      </c>
      <c r="K1324" s="10" t="s">
        <v>41</v>
      </c>
      <c r="L1324" s="10" t="s">
        <v>152</v>
      </c>
      <c r="M1324" s="10" t="s">
        <v>121</v>
      </c>
      <c r="N1324" s="9" t="s">
        <v>1094</v>
      </c>
      <c r="O1324" s="22">
        <v>0.6</v>
      </c>
      <c r="P1324" s="10" t="s">
        <v>33</v>
      </c>
      <c r="Q1324" s="10" t="s">
        <v>53</v>
      </c>
      <c r="R1324" s="10" t="s">
        <v>188</v>
      </c>
      <c r="S1324" s="10" t="s">
        <v>433</v>
      </c>
      <c r="T1324" s="25">
        <v>4073</v>
      </c>
      <c r="U1324" s="11">
        <v>42077</v>
      </c>
      <c r="V1324" s="25">
        <f>YEAR(Table1[[#This Row],[Order Date]])</f>
        <v>2015</v>
      </c>
      <c r="W1324" s="25">
        <f>MONTH(Table1[[#This Row],[Order Date]])</f>
        <v>3</v>
      </c>
      <c r="X1324" s="25">
        <f>DAY(Table1[[#This Row],[Order Date]])</f>
        <v>14</v>
      </c>
      <c r="Y1324" s="11">
        <v>42078</v>
      </c>
      <c r="Z1324" s="25">
        <f>DATEDIF(Table1[[#This Row],[Order Date]],Table1[[#This Row],[Ship Date]],"D")</f>
        <v>1</v>
      </c>
      <c r="AA1324" s="25">
        <v>-969.0483660000001</v>
      </c>
      <c r="AB1324" s="10">
        <v>2</v>
      </c>
      <c r="AC1324" s="12">
        <v>810.47</v>
      </c>
      <c r="AD1324" s="10" t="str">
        <f>IF(Table1[[#This Row],[Profit]]&gt;0,"Profit","loss")</f>
        <v>loss</v>
      </c>
      <c r="AE1324" s="10" t="str">
        <f>_xlfn.CONCAT(Table1[[#This Row],[Customer Name]]," ",Table1[[#This Row],[Product Name]]," ",Table1[[#This Row],[Country]])</f>
        <v>Neal Weber Bretford CR8500 Series Meeting Room Furniture United States</v>
      </c>
      <c r="AF1324" s="10" t="str">
        <f>LEFT(Table1[[#This Row],[Product Name]],4)</f>
        <v>Bret</v>
      </c>
    </row>
    <row r="1325" spans="1:32" ht="12.75" customHeight="1" x14ac:dyDescent="0.2">
      <c r="A1325" s="18">
        <v>19003</v>
      </c>
      <c r="B1325" s="25">
        <v>89433</v>
      </c>
      <c r="C1325" s="10" t="s">
        <v>25</v>
      </c>
      <c r="D1325" s="36">
        <v>0.08</v>
      </c>
      <c r="E1325" s="28">
        <v>45.19</v>
      </c>
      <c r="F1325" s="32">
        <v>1.99</v>
      </c>
      <c r="G1325" s="25">
        <v>999</v>
      </c>
      <c r="H1325" s="10" t="s">
        <v>1099</v>
      </c>
      <c r="I1325" s="10" t="s">
        <v>49</v>
      </c>
      <c r="J1325" s="10" t="s">
        <v>58</v>
      </c>
      <c r="K1325" s="10" t="s">
        <v>77</v>
      </c>
      <c r="L1325" s="10" t="s">
        <v>180</v>
      </c>
      <c r="M1325" s="10" t="s">
        <v>51</v>
      </c>
      <c r="N1325" s="9" t="s">
        <v>1100</v>
      </c>
      <c r="O1325" s="22">
        <v>0.55000000000000004</v>
      </c>
      <c r="P1325" s="10" t="s">
        <v>33</v>
      </c>
      <c r="Q1325" s="10" t="s">
        <v>53</v>
      </c>
      <c r="R1325" s="10" t="s">
        <v>54</v>
      </c>
      <c r="S1325" s="10" t="s">
        <v>1101</v>
      </c>
      <c r="T1325" s="25">
        <v>7450</v>
      </c>
      <c r="U1325" s="11">
        <v>42077</v>
      </c>
      <c r="V1325" s="25">
        <f>YEAR(Table1[[#This Row],[Order Date]])</f>
        <v>2015</v>
      </c>
      <c r="W1325" s="25">
        <f>MONTH(Table1[[#This Row],[Order Date]])</f>
        <v>3</v>
      </c>
      <c r="X1325" s="25">
        <f>DAY(Table1[[#This Row],[Order Date]])</f>
        <v>14</v>
      </c>
      <c r="Y1325" s="11">
        <v>42078</v>
      </c>
      <c r="Z1325" s="25">
        <f>DATEDIF(Table1[[#This Row],[Order Date]],Table1[[#This Row],[Ship Date]],"D")</f>
        <v>1</v>
      </c>
      <c r="AA1325" s="25">
        <v>-71.83</v>
      </c>
      <c r="AB1325" s="10">
        <v>3</v>
      </c>
      <c r="AC1325" s="12">
        <v>127.22</v>
      </c>
      <c r="AD1325" s="10" t="str">
        <f>IF(Table1[[#This Row],[Profit]]&gt;0,"Profit","loss")</f>
        <v>loss</v>
      </c>
      <c r="AE1325" s="10" t="str">
        <f>_xlfn.CONCAT(Table1[[#This Row],[Customer Name]]," ",Table1[[#This Row],[Product Name]]," ",Table1[[#This Row],[Country]])</f>
        <v>Rita Barton Verbatim DVD-RAM, 9.4GB, Rewritable, Type 1, DS, DataLife Plus United States</v>
      </c>
      <c r="AF1325" s="10" t="str">
        <f>LEFT(Table1[[#This Row],[Product Name]],4)</f>
        <v>Verb</v>
      </c>
    </row>
    <row r="1326" spans="1:32" ht="12.75" customHeight="1" x14ac:dyDescent="0.2">
      <c r="A1326" s="18">
        <v>19002</v>
      </c>
      <c r="B1326" s="25">
        <v>89433</v>
      </c>
      <c r="C1326" s="10" t="s">
        <v>25</v>
      </c>
      <c r="D1326" s="36">
        <v>0.03</v>
      </c>
      <c r="E1326" s="28">
        <v>33.979999999999997</v>
      </c>
      <c r="F1326" s="32">
        <v>19.989999999999998</v>
      </c>
      <c r="G1326" s="25">
        <v>1000</v>
      </c>
      <c r="H1326" s="10" t="s">
        <v>1102</v>
      </c>
      <c r="I1326" s="10" t="s">
        <v>49</v>
      </c>
      <c r="J1326" s="10" t="s">
        <v>58</v>
      </c>
      <c r="K1326" s="10" t="s">
        <v>41</v>
      </c>
      <c r="L1326" s="10" t="s">
        <v>50</v>
      </c>
      <c r="M1326" s="10" t="s">
        <v>59</v>
      </c>
      <c r="N1326" s="9" t="s">
        <v>1103</v>
      </c>
      <c r="O1326" s="22">
        <v>0.55000000000000004</v>
      </c>
      <c r="P1326" s="10" t="s">
        <v>33</v>
      </c>
      <c r="Q1326" s="10" t="s">
        <v>53</v>
      </c>
      <c r="R1326" s="10" t="s">
        <v>149</v>
      </c>
      <c r="S1326" s="10" t="s">
        <v>1104</v>
      </c>
      <c r="T1326" s="25">
        <v>5201</v>
      </c>
      <c r="U1326" s="11">
        <v>42077</v>
      </c>
      <c r="V1326" s="25">
        <f>YEAR(Table1[[#This Row],[Order Date]])</f>
        <v>2015</v>
      </c>
      <c r="W1326" s="25">
        <f>MONTH(Table1[[#This Row],[Order Date]])</f>
        <v>3</v>
      </c>
      <c r="X1326" s="25">
        <f>DAY(Table1[[#This Row],[Order Date]])</f>
        <v>14</v>
      </c>
      <c r="Y1326" s="11">
        <v>42078</v>
      </c>
      <c r="Z1326" s="25">
        <f>DATEDIF(Table1[[#This Row],[Order Date]],Table1[[#This Row],[Ship Date]],"D")</f>
        <v>1</v>
      </c>
      <c r="AA1326" s="25">
        <v>-0.74000000000000909</v>
      </c>
      <c r="AB1326" s="10">
        <v>12</v>
      </c>
      <c r="AC1326" s="12">
        <v>432.44</v>
      </c>
      <c r="AD1326" s="10" t="str">
        <f>IF(Table1[[#This Row],[Profit]]&gt;0,"Profit","loss")</f>
        <v>loss</v>
      </c>
      <c r="AE1326" s="10" t="str">
        <f>_xlfn.CONCAT(Table1[[#This Row],[Customer Name]]," ",Table1[[#This Row],[Product Name]]," ",Table1[[#This Row],[Country]])</f>
        <v>Lynn Bell Linden® 12" Wall Clock With Oak Frame United States</v>
      </c>
      <c r="AF1326" s="10" t="str">
        <f>LEFT(Table1[[#This Row],[Product Name]],4)</f>
        <v>Lind</v>
      </c>
    </row>
    <row r="1327" spans="1:32" ht="12.75" customHeight="1" x14ac:dyDescent="0.2">
      <c r="A1327" s="18">
        <v>23840</v>
      </c>
      <c r="B1327" s="25">
        <v>89434</v>
      </c>
      <c r="C1327" s="10" t="s">
        <v>106</v>
      </c>
      <c r="D1327" s="36">
        <v>0.09</v>
      </c>
      <c r="E1327" s="28">
        <v>7.64</v>
      </c>
      <c r="F1327" s="32">
        <v>5.83</v>
      </c>
      <c r="G1327" s="25">
        <v>995</v>
      </c>
      <c r="H1327" s="10" t="s">
        <v>1095</v>
      </c>
      <c r="I1327" s="10" t="s">
        <v>49</v>
      </c>
      <c r="J1327" s="10" t="s">
        <v>58</v>
      </c>
      <c r="K1327" s="10" t="s">
        <v>29</v>
      </c>
      <c r="L1327" s="10" t="s">
        <v>93</v>
      </c>
      <c r="M1327" s="10" t="s">
        <v>31</v>
      </c>
      <c r="N1327" s="9" t="s">
        <v>1026</v>
      </c>
      <c r="O1327" s="22">
        <v>0.36</v>
      </c>
      <c r="P1327" s="10" t="s">
        <v>33</v>
      </c>
      <c r="Q1327" s="10" t="s">
        <v>53</v>
      </c>
      <c r="R1327" s="10" t="s">
        <v>188</v>
      </c>
      <c r="S1327" s="10" t="s">
        <v>1096</v>
      </c>
      <c r="T1327" s="25">
        <v>4070</v>
      </c>
      <c r="U1327" s="11">
        <v>42134</v>
      </c>
      <c r="V1327" s="25">
        <f>YEAR(Table1[[#This Row],[Order Date]])</f>
        <v>2015</v>
      </c>
      <c r="W1327" s="25">
        <f>MONTH(Table1[[#This Row],[Order Date]])</f>
        <v>5</v>
      </c>
      <c r="X1327" s="25">
        <f>DAY(Table1[[#This Row],[Order Date]])</f>
        <v>10</v>
      </c>
      <c r="Y1327" s="11">
        <v>42139</v>
      </c>
      <c r="Z1327" s="25">
        <f>DATEDIF(Table1[[#This Row],[Order Date]],Table1[[#This Row],[Ship Date]],"D")</f>
        <v>5</v>
      </c>
      <c r="AA1327" s="25">
        <v>4.0320000000000036</v>
      </c>
      <c r="AB1327" s="10">
        <v>9</v>
      </c>
      <c r="AC1327" s="12">
        <v>72.83</v>
      </c>
      <c r="AD1327" s="10" t="str">
        <f>IF(Table1[[#This Row],[Profit]]&gt;0,"Profit","loss")</f>
        <v>Profit</v>
      </c>
      <c r="AE1327" s="10" t="str">
        <f>_xlfn.CONCAT(Table1[[#This Row],[Customer Name]]," ",Table1[[#This Row],[Product Name]]," ",Table1[[#This Row],[Country]])</f>
        <v>Lloyd Spencer Rediform Wirebound "Phone Memo" Message Book, 11 x 5-3/4 United States</v>
      </c>
      <c r="AF1327" s="10" t="str">
        <f>LEFT(Table1[[#This Row],[Product Name]],4)</f>
        <v>Redi</v>
      </c>
    </row>
    <row r="1328" spans="1:32" ht="12.75" customHeight="1" x14ac:dyDescent="0.2">
      <c r="A1328" s="18">
        <v>19008</v>
      </c>
      <c r="B1328" s="25">
        <v>89440</v>
      </c>
      <c r="C1328" s="10" t="s">
        <v>25</v>
      </c>
      <c r="D1328" s="36">
        <v>0.09</v>
      </c>
      <c r="E1328" s="28">
        <v>16.98</v>
      </c>
      <c r="F1328" s="32">
        <v>12.39</v>
      </c>
      <c r="G1328" s="25">
        <v>2187</v>
      </c>
      <c r="H1328" s="10" t="s">
        <v>2080</v>
      </c>
      <c r="I1328" s="10" t="s">
        <v>49</v>
      </c>
      <c r="J1328" s="10" t="s">
        <v>28</v>
      </c>
      <c r="K1328" s="10" t="s">
        <v>29</v>
      </c>
      <c r="L1328" s="10" t="s">
        <v>69</v>
      </c>
      <c r="M1328" s="10" t="s">
        <v>59</v>
      </c>
      <c r="N1328" s="9" t="s">
        <v>2081</v>
      </c>
      <c r="O1328" s="22">
        <v>0.35</v>
      </c>
      <c r="P1328" s="10" t="s">
        <v>33</v>
      </c>
      <c r="Q1328" s="10" t="s">
        <v>61</v>
      </c>
      <c r="R1328" s="10" t="s">
        <v>506</v>
      </c>
      <c r="S1328" s="10" t="s">
        <v>2082</v>
      </c>
      <c r="T1328" s="25">
        <v>64055</v>
      </c>
      <c r="U1328" s="11">
        <v>42132</v>
      </c>
      <c r="V1328" s="25">
        <f>YEAR(Table1[[#This Row],[Order Date]])</f>
        <v>2015</v>
      </c>
      <c r="W1328" s="25">
        <f>MONTH(Table1[[#This Row],[Order Date]])</f>
        <v>5</v>
      </c>
      <c r="X1328" s="25">
        <f>DAY(Table1[[#This Row],[Order Date]])</f>
        <v>8</v>
      </c>
      <c r="Y1328" s="11">
        <v>42134</v>
      </c>
      <c r="Z1328" s="25">
        <f>DATEDIF(Table1[[#This Row],[Order Date]],Table1[[#This Row],[Ship Date]],"D")</f>
        <v>2</v>
      </c>
      <c r="AA1328" s="25">
        <v>-48.57</v>
      </c>
      <c r="AB1328" s="10">
        <v>5</v>
      </c>
      <c r="AC1328" s="12">
        <v>86.8</v>
      </c>
      <c r="AD1328" s="10" t="str">
        <f>IF(Table1[[#This Row],[Profit]]&gt;0,"Profit","loss")</f>
        <v>loss</v>
      </c>
      <c r="AE1328" s="10" t="str">
        <f>_xlfn.CONCAT(Table1[[#This Row],[Customer Name]]," ",Table1[[#This Row],[Product Name]]," ",Table1[[#This Row],[Country]])</f>
        <v>Joanne Spivey Brown Kraft Recycled Envelopes United States</v>
      </c>
      <c r="AF1328" s="10" t="str">
        <f>LEFT(Table1[[#This Row],[Product Name]],4)</f>
        <v>Brow</v>
      </c>
    </row>
    <row r="1329" spans="1:32" ht="12.75" customHeight="1" x14ac:dyDescent="0.2">
      <c r="A1329" s="18">
        <v>19024</v>
      </c>
      <c r="B1329" s="25">
        <v>89448</v>
      </c>
      <c r="C1329" s="10" t="s">
        <v>106</v>
      </c>
      <c r="D1329" s="36">
        <v>0.05</v>
      </c>
      <c r="E1329" s="28">
        <v>350.99</v>
      </c>
      <c r="F1329" s="32">
        <v>39</v>
      </c>
      <c r="G1329" s="25">
        <v>1424</v>
      </c>
      <c r="H1329" s="10" t="s">
        <v>1480</v>
      </c>
      <c r="I1329" s="10" t="s">
        <v>39</v>
      </c>
      <c r="J1329" s="10" t="s">
        <v>40</v>
      </c>
      <c r="K1329" s="10" t="s">
        <v>41</v>
      </c>
      <c r="L1329" s="10" t="s">
        <v>42</v>
      </c>
      <c r="M1329" s="10" t="s">
        <v>43</v>
      </c>
      <c r="N1329" s="9" t="s">
        <v>1269</v>
      </c>
      <c r="O1329" s="22">
        <v>0.55000000000000004</v>
      </c>
      <c r="P1329" s="10" t="s">
        <v>33</v>
      </c>
      <c r="Q1329" s="10" t="s">
        <v>34</v>
      </c>
      <c r="R1329" s="10" t="s">
        <v>255</v>
      </c>
      <c r="S1329" s="10" t="s">
        <v>1481</v>
      </c>
      <c r="T1329" s="25">
        <v>80112</v>
      </c>
      <c r="U1329" s="11">
        <v>42016</v>
      </c>
      <c r="V1329" s="25">
        <f>YEAR(Table1[[#This Row],[Order Date]])</f>
        <v>2015</v>
      </c>
      <c r="W1329" s="25">
        <f>MONTH(Table1[[#This Row],[Order Date]])</f>
        <v>1</v>
      </c>
      <c r="X1329" s="25">
        <f>DAY(Table1[[#This Row],[Order Date]])</f>
        <v>12</v>
      </c>
      <c r="Y1329" s="11">
        <v>42018</v>
      </c>
      <c r="Z1329" s="25">
        <f>DATEDIF(Table1[[#This Row],[Order Date]],Table1[[#This Row],[Ship Date]],"D")</f>
        <v>2</v>
      </c>
      <c r="AA1329" s="25">
        <v>451.28039999999999</v>
      </c>
      <c r="AB1329" s="10">
        <v>3</v>
      </c>
      <c r="AC1329" s="12">
        <v>1020.08</v>
      </c>
      <c r="AD1329" s="10" t="str">
        <f>IF(Table1[[#This Row],[Profit]]&gt;0,"Profit","loss")</f>
        <v>Profit</v>
      </c>
      <c r="AE1329" s="10" t="str">
        <f>_xlfn.CONCAT(Table1[[#This Row],[Customer Name]]," ",Table1[[#This Row],[Product Name]]," ",Table1[[#This Row],[Country]])</f>
        <v>Robyn Zhou Global Leather Executive Chair United States</v>
      </c>
      <c r="AF1329" s="10" t="str">
        <f>LEFT(Table1[[#This Row],[Product Name]],4)</f>
        <v>Glob</v>
      </c>
    </row>
    <row r="1330" spans="1:32" ht="12.75" customHeight="1" x14ac:dyDescent="0.2">
      <c r="A1330" s="18">
        <v>19025</v>
      </c>
      <c r="B1330" s="25">
        <v>89448</v>
      </c>
      <c r="C1330" s="10" t="s">
        <v>106</v>
      </c>
      <c r="D1330" s="36">
        <v>0</v>
      </c>
      <c r="E1330" s="28">
        <v>8.74</v>
      </c>
      <c r="F1330" s="32">
        <v>1.39</v>
      </c>
      <c r="G1330" s="25">
        <v>1424</v>
      </c>
      <c r="H1330" s="10" t="s">
        <v>1480</v>
      </c>
      <c r="I1330" s="10" t="s">
        <v>49</v>
      </c>
      <c r="J1330" s="10" t="s">
        <v>40</v>
      </c>
      <c r="K1330" s="10" t="s">
        <v>29</v>
      </c>
      <c r="L1330" s="10" t="s">
        <v>69</v>
      </c>
      <c r="M1330" s="10" t="s">
        <v>59</v>
      </c>
      <c r="N1330" s="9" t="s">
        <v>1482</v>
      </c>
      <c r="O1330" s="22">
        <v>0.38</v>
      </c>
      <c r="P1330" s="10" t="s">
        <v>33</v>
      </c>
      <c r="Q1330" s="10" t="s">
        <v>34</v>
      </c>
      <c r="R1330" s="10" t="s">
        <v>255</v>
      </c>
      <c r="S1330" s="10" t="s">
        <v>1481</v>
      </c>
      <c r="T1330" s="25">
        <v>80112</v>
      </c>
      <c r="U1330" s="11">
        <v>42016</v>
      </c>
      <c r="V1330" s="25">
        <f>YEAR(Table1[[#This Row],[Order Date]])</f>
        <v>2015</v>
      </c>
      <c r="W1330" s="25">
        <f>MONTH(Table1[[#This Row],[Order Date]])</f>
        <v>1</v>
      </c>
      <c r="X1330" s="25">
        <f>DAY(Table1[[#This Row],[Order Date]])</f>
        <v>12</v>
      </c>
      <c r="Y1330" s="11">
        <v>42020</v>
      </c>
      <c r="Z1330" s="25">
        <f>DATEDIF(Table1[[#This Row],[Order Date]],Table1[[#This Row],[Ship Date]],"D")</f>
        <v>4</v>
      </c>
      <c r="AA1330" s="25">
        <v>44.988</v>
      </c>
      <c r="AB1330" s="10">
        <v>7</v>
      </c>
      <c r="AC1330" s="12">
        <v>65.2</v>
      </c>
      <c r="AD1330" s="10" t="str">
        <f>IF(Table1[[#This Row],[Profit]]&gt;0,"Profit","loss")</f>
        <v>Profit</v>
      </c>
      <c r="AE1330" s="10" t="str">
        <f>_xlfn.CONCAT(Table1[[#This Row],[Customer Name]]," ",Table1[[#This Row],[Product Name]]," ",Table1[[#This Row],[Country]])</f>
        <v>Robyn Zhou #10- 4 1/8" x 9 1/2" Recycled Envelopes United States</v>
      </c>
      <c r="AF1330" s="10" t="str">
        <f>LEFT(Table1[[#This Row],[Product Name]],4)</f>
        <v>#10-</v>
      </c>
    </row>
    <row r="1331" spans="1:32" ht="12.75" customHeight="1" x14ac:dyDescent="0.2">
      <c r="A1331" s="18">
        <v>19026</v>
      </c>
      <c r="B1331" s="25">
        <v>89448</v>
      </c>
      <c r="C1331" s="10" t="s">
        <v>106</v>
      </c>
      <c r="D1331" s="36">
        <v>0.02</v>
      </c>
      <c r="E1331" s="28">
        <v>1.98</v>
      </c>
      <c r="F1331" s="32">
        <v>0.7</v>
      </c>
      <c r="G1331" s="25">
        <v>1424</v>
      </c>
      <c r="H1331" s="10" t="s">
        <v>1480</v>
      </c>
      <c r="I1331" s="10" t="s">
        <v>49</v>
      </c>
      <c r="J1331" s="10" t="s">
        <v>40</v>
      </c>
      <c r="K1331" s="10" t="s">
        <v>29</v>
      </c>
      <c r="L1331" s="10" t="s">
        <v>66</v>
      </c>
      <c r="M1331" s="10" t="s">
        <v>31</v>
      </c>
      <c r="N1331" s="9" t="s">
        <v>395</v>
      </c>
      <c r="O1331" s="22">
        <v>0.83</v>
      </c>
      <c r="P1331" s="10" t="s">
        <v>33</v>
      </c>
      <c r="Q1331" s="10" t="s">
        <v>34</v>
      </c>
      <c r="R1331" s="10" t="s">
        <v>255</v>
      </c>
      <c r="S1331" s="10" t="s">
        <v>1481</v>
      </c>
      <c r="T1331" s="25">
        <v>80112</v>
      </c>
      <c r="U1331" s="11">
        <v>42016</v>
      </c>
      <c r="V1331" s="25">
        <f>YEAR(Table1[[#This Row],[Order Date]])</f>
        <v>2015</v>
      </c>
      <c r="W1331" s="25">
        <f>MONTH(Table1[[#This Row],[Order Date]])</f>
        <v>1</v>
      </c>
      <c r="X1331" s="25">
        <f>DAY(Table1[[#This Row],[Order Date]])</f>
        <v>12</v>
      </c>
      <c r="Y1331" s="11">
        <v>42020</v>
      </c>
      <c r="Z1331" s="25">
        <f>DATEDIF(Table1[[#This Row],[Order Date]],Table1[[#This Row],[Ship Date]],"D")</f>
        <v>4</v>
      </c>
      <c r="AA1331" s="25">
        <v>-20.732799999999997</v>
      </c>
      <c r="AB1331" s="10">
        <v>11</v>
      </c>
      <c r="AC1331" s="12">
        <v>22.59</v>
      </c>
      <c r="AD1331" s="10" t="str">
        <f>IF(Table1[[#This Row],[Profit]]&gt;0,"Profit","loss")</f>
        <v>loss</v>
      </c>
      <c r="AE1331" s="10" t="str">
        <f>_xlfn.CONCAT(Table1[[#This Row],[Customer Name]]," ",Table1[[#This Row],[Product Name]]," ",Table1[[#This Row],[Country]])</f>
        <v>Robyn Zhou Brites Rubber Bands, 1 1/2 oz. Box United States</v>
      </c>
      <c r="AF1331" s="10" t="str">
        <f>LEFT(Table1[[#This Row],[Product Name]],4)</f>
        <v>Brit</v>
      </c>
    </row>
    <row r="1332" spans="1:32" ht="12.75" customHeight="1" x14ac:dyDescent="0.2">
      <c r="A1332" s="18">
        <v>23620</v>
      </c>
      <c r="B1332" s="25">
        <v>89449</v>
      </c>
      <c r="C1332" s="10" t="s">
        <v>37</v>
      </c>
      <c r="D1332" s="36">
        <v>0.05</v>
      </c>
      <c r="E1332" s="28">
        <v>8.0399999999999991</v>
      </c>
      <c r="F1332" s="32">
        <v>8.94</v>
      </c>
      <c r="G1332" s="25">
        <v>1424</v>
      </c>
      <c r="H1332" s="10" t="s">
        <v>1480</v>
      </c>
      <c r="I1332" s="10" t="s">
        <v>49</v>
      </c>
      <c r="J1332" s="10" t="s">
        <v>40</v>
      </c>
      <c r="K1332" s="10" t="s">
        <v>29</v>
      </c>
      <c r="L1332" s="10" t="s">
        <v>109</v>
      </c>
      <c r="M1332" s="10" t="s">
        <v>59</v>
      </c>
      <c r="N1332" s="9" t="s">
        <v>1040</v>
      </c>
      <c r="O1332" s="22">
        <v>0.4</v>
      </c>
      <c r="P1332" s="10" t="s">
        <v>33</v>
      </c>
      <c r="Q1332" s="10" t="s">
        <v>34</v>
      </c>
      <c r="R1332" s="10" t="s">
        <v>255</v>
      </c>
      <c r="S1332" s="10" t="s">
        <v>1481</v>
      </c>
      <c r="T1332" s="25">
        <v>80112</v>
      </c>
      <c r="U1332" s="11">
        <v>42175</v>
      </c>
      <c r="V1332" s="25">
        <f>YEAR(Table1[[#This Row],[Order Date]])</f>
        <v>2015</v>
      </c>
      <c r="W1332" s="25">
        <f>MONTH(Table1[[#This Row],[Order Date]])</f>
        <v>6</v>
      </c>
      <c r="X1332" s="25">
        <f>DAY(Table1[[#This Row],[Order Date]])</f>
        <v>20</v>
      </c>
      <c r="Y1332" s="11">
        <v>42177</v>
      </c>
      <c r="Z1332" s="25">
        <f>DATEDIF(Table1[[#This Row],[Order Date]],Table1[[#This Row],[Ship Date]],"D")</f>
        <v>2</v>
      </c>
      <c r="AA1332" s="25">
        <v>-164.39479999999998</v>
      </c>
      <c r="AB1332" s="10">
        <v>15</v>
      </c>
      <c r="AC1332" s="12">
        <v>121.36</v>
      </c>
      <c r="AD1332" s="10" t="str">
        <f>IF(Table1[[#This Row],[Profit]]&gt;0,"Profit","loss")</f>
        <v>loss</v>
      </c>
      <c r="AE1332" s="10" t="str">
        <f>_xlfn.CONCAT(Table1[[#This Row],[Customer Name]]," ",Table1[[#This Row],[Product Name]]," ",Table1[[#This Row],[Country]])</f>
        <v>Robyn Zhou Fellowes Twister Kit, Gray/Clear, 3/pkg United States</v>
      </c>
      <c r="AF1332" s="10" t="str">
        <f>LEFT(Table1[[#This Row],[Product Name]],4)</f>
        <v>Fell</v>
      </c>
    </row>
    <row r="1333" spans="1:32" ht="12.75" customHeight="1" x14ac:dyDescent="0.2">
      <c r="A1333" s="18">
        <v>22824</v>
      </c>
      <c r="B1333" s="25">
        <v>89450</v>
      </c>
      <c r="C1333" s="10" t="s">
        <v>106</v>
      </c>
      <c r="D1333" s="36">
        <v>0.04</v>
      </c>
      <c r="E1333" s="28">
        <v>2036.48</v>
      </c>
      <c r="F1333" s="32">
        <v>14.7</v>
      </c>
      <c r="G1333" s="25">
        <v>1425</v>
      </c>
      <c r="H1333" s="10" t="s">
        <v>1483</v>
      </c>
      <c r="I1333" s="10" t="s">
        <v>39</v>
      </c>
      <c r="J1333" s="10" t="s">
        <v>58</v>
      </c>
      <c r="K1333" s="10" t="s">
        <v>77</v>
      </c>
      <c r="L1333" s="10" t="s">
        <v>85</v>
      </c>
      <c r="M1333" s="10" t="s">
        <v>43</v>
      </c>
      <c r="N1333" s="9" t="s">
        <v>633</v>
      </c>
      <c r="O1333" s="22">
        <v>0.55000000000000004</v>
      </c>
      <c r="P1333" s="10" t="s">
        <v>33</v>
      </c>
      <c r="Q1333" s="10" t="s">
        <v>34</v>
      </c>
      <c r="R1333" s="10" t="s">
        <v>255</v>
      </c>
      <c r="S1333" s="10" t="s">
        <v>256</v>
      </c>
      <c r="T1333" s="25">
        <v>80525</v>
      </c>
      <c r="U1333" s="11">
        <v>42005</v>
      </c>
      <c r="V1333" s="25">
        <f>YEAR(Table1[[#This Row],[Order Date]])</f>
        <v>2015</v>
      </c>
      <c r="W1333" s="25">
        <f>MONTH(Table1[[#This Row],[Order Date]])</f>
        <v>1</v>
      </c>
      <c r="X1333" s="25">
        <f>DAY(Table1[[#This Row],[Order Date]])</f>
        <v>1</v>
      </c>
      <c r="Y1333" s="11">
        <v>42010</v>
      </c>
      <c r="Z1333" s="25">
        <f>DATEDIF(Table1[[#This Row],[Order Date]],Table1[[#This Row],[Ship Date]],"D")</f>
        <v>5</v>
      </c>
      <c r="AA1333" s="25">
        <v>-4793.0039999999999</v>
      </c>
      <c r="AB1333" s="10">
        <v>1</v>
      </c>
      <c r="AC1333" s="12">
        <v>2013.67</v>
      </c>
      <c r="AD1333" s="10" t="str">
        <f>IF(Table1[[#This Row],[Profit]]&gt;0,"Profit","loss")</f>
        <v>loss</v>
      </c>
      <c r="AE1333" s="10" t="str">
        <f>_xlfn.CONCAT(Table1[[#This Row],[Customer Name]]," ",Table1[[#This Row],[Product Name]]," ",Table1[[#This Row],[Country]])</f>
        <v>Gregory Crane Lexmark 4227 Plus Dot Matrix Printer United States</v>
      </c>
      <c r="AF1333" s="10" t="str">
        <f>LEFT(Table1[[#This Row],[Product Name]],4)</f>
        <v>Lexm</v>
      </c>
    </row>
    <row r="1334" spans="1:32" ht="12.75" customHeight="1" x14ac:dyDescent="0.2">
      <c r="A1334" s="18">
        <v>22488</v>
      </c>
      <c r="B1334" s="25">
        <v>89456</v>
      </c>
      <c r="C1334" s="10" t="s">
        <v>56</v>
      </c>
      <c r="D1334" s="36">
        <v>0.01</v>
      </c>
      <c r="E1334" s="28">
        <v>78.650000000000006</v>
      </c>
      <c r="F1334" s="32">
        <v>13.99</v>
      </c>
      <c r="G1334" s="25">
        <v>1967</v>
      </c>
      <c r="H1334" s="10" t="s">
        <v>1914</v>
      </c>
      <c r="I1334" s="10" t="s">
        <v>27</v>
      </c>
      <c r="J1334" s="10" t="s">
        <v>58</v>
      </c>
      <c r="K1334" s="10" t="s">
        <v>29</v>
      </c>
      <c r="L1334" s="10" t="s">
        <v>257</v>
      </c>
      <c r="M1334" s="10" t="s">
        <v>86</v>
      </c>
      <c r="N1334" s="9" t="s">
        <v>1896</v>
      </c>
      <c r="O1334" s="22">
        <v>0.52</v>
      </c>
      <c r="P1334" s="10" t="s">
        <v>33</v>
      </c>
      <c r="Q1334" s="10" t="s">
        <v>61</v>
      </c>
      <c r="R1334" s="10" t="s">
        <v>330</v>
      </c>
      <c r="S1334" s="10" t="s">
        <v>1573</v>
      </c>
      <c r="T1334" s="25">
        <v>52732</v>
      </c>
      <c r="U1334" s="11">
        <v>42081</v>
      </c>
      <c r="V1334" s="25">
        <f>YEAR(Table1[[#This Row],[Order Date]])</f>
        <v>2015</v>
      </c>
      <c r="W1334" s="25">
        <f>MONTH(Table1[[#This Row],[Order Date]])</f>
        <v>3</v>
      </c>
      <c r="X1334" s="25">
        <f>DAY(Table1[[#This Row],[Order Date]])</f>
        <v>18</v>
      </c>
      <c r="Y1334" s="11">
        <v>42082</v>
      </c>
      <c r="Z1334" s="25">
        <f>DATEDIF(Table1[[#This Row],[Order Date]],Table1[[#This Row],[Ship Date]],"D")</f>
        <v>1</v>
      </c>
      <c r="AA1334" s="25">
        <v>442.36589999999995</v>
      </c>
      <c r="AB1334" s="10">
        <v>8</v>
      </c>
      <c r="AC1334" s="12">
        <v>641.11</v>
      </c>
      <c r="AD1334" s="10" t="str">
        <f>IF(Table1[[#This Row],[Profit]]&gt;0,"Profit","loss")</f>
        <v>Profit</v>
      </c>
      <c r="AE1334" s="10" t="str">
        <f>_xlfn.CONCAT(Table1[[#This Row],[Customer Name]]," ",Table1[[#This Row],[Product Name]]," ",Table1[[#This Row],[Country]])</f>
        <v>Carolyn Hoffman Honeywell Quietcare HEPA Air Cleaner United States</v>
      </c>
      <c r="AF1334" s="10" t="str">
        <f>LEFT(Table1[[#This Row],[Product Name]],4)</f>
        <v>Hone</v>
      </c>
    </row>
    <row r="1335" spans="1:32" ht="12.75" customHeight="1" x14ac:dyDescent="0.2">
      <c r="A1335" s="18">
        <v>20980</v>
      </c>
      <c r="B1335" s="25">
        <v>89465</v>
      </c>
      <c r="C1335" s="10" t="s">
        <v>56</v>
      </c>
      <c r="D1335" s="36">
        <v>0.08</v>
      </c>
      <c r="E1335" s="28">
        <v>2.94</v>
      </c>
      <c r="F1335" s="32">
        <v>0.96</v>
      </c>
      <c r="G1335" s="25">
        <v>2178</v>
      </c>
      <c r="H1335" s="10" t="s">
        <v>2076</v>
      </c>
      <c r="I1335" s="10" t="s">
        <v>49</v>
      </c>
      <c r="J1335" s="10" t="s">
        <v>58</v>
      </c>
      <c r="K1335" s="10" t="s">
        <v>29</v>
      </c>
      <c r="L1335" s="10" t="s">
        <v>30</v>
      </c>
      <c r="M1335" s="10" t="s">
        <v>31</v>
      </c>
      <c r="N1335" s="9" t="s">
        <v>599</v>
      </c>
      <c r="O1335" s="22">
        <v>0.57999999999999996</v>
      </c>
      <c r="P1335" s="10" t="s">
        <v>33</v>
      </c>
      <c r="Q1335" s="10" t="s">
        <v>53</v>
      </c>
      <c r="R1335" s="10" t="s">
        <v>193</v>
      </c>
      <c r="S1335" s="10" t="s">
        <v>2077</v>
      </c>
      <c r="T1335" s="25">
        <v>1610</v>
      </c>
      <c r="U1335" s="11">
        <v>42031</v>
      </c>
      <c r="V1335" s="25">
        <f>YEAR(Table1[[#This Row],[Order Date]])</f>
        <v>2015</v>
      </c>
      <c r="W1335" s="25">
        <f>MONTH(Table1[[#This Row],[Order Date]])</f>
        <v>1</v>
      </c>
      <c r="X1335" s="25">
        <f>DAY(Table1[[#This Row],[Order Date]])</f>
        <v>27</v>
      </c>
      <c r="Y1335" s="11">
        <v>42033</v>
      </c>
      <c r="Z1335" s="25">
        <f>DATEDIF(Table1[[#This Row],[Order Date]],Table1[[#This Row],[Ship Date]],"D")</f>
        <v>2</v>
      </c>
      <c r="AA1335" s="25">
        <v>-1.18</v>
      </c>
      <c r="AB1335" s="10">
        <v>9</v>
      </c>
      <c r="AC1335" s="12">
        <v>25.35</v>
      </c>
      <c r="AD1335" s="10" t="str">
        <f>IF(Table1[[#This Row],[Profit]]&gt;0,"Profit","loss")</f>
        <v>loss</v>
      </c>
      <c r="AE1335" s="10" t="str">
        <f>_xlfn.CONCAT(Table1[[#This Row],[Customer Name]]," ",Table1[[#This Row],[Product Name]]," ",Table1[[#This Row],[Country]])</f>
        <v>Judy Hall Newell 343 United States</v>
      </c>
      <c r="AF1335" s="10" t="str">
        <f>LEFT(Table1[[#This Row],[Product Name]],4)</f>
        <v>Newe</v>
      </c>
    </row>
    <row r="1336" spans="1:32" ht="12.75" customHeight="1" x14ac:dyDescent="0.2">
      <c r="A1336" s="18">
        <v>19987</v>
      </c>
      <c r="B1336" s="25">
        <v>89481</v>
      </c>
      <c r="C1336" s="10" t="s">
        <v>106</v>
      </c>
      <c r="D1336" s="36">
        <v>0.01</v>
      </c>
      <c r="E1336" s="28">
        <v>35.99</v>
      </c>
      <c r="F1336" s="32">
        <v>5.99</v>
      </c>
      <c r="G1336" s="25">
        <v>2741</v>
      </c>
      <c r="H1336" s="10" t="s">
        <v>2523</v>
      </c>
      <c r="I1336" s="10" t="s">
        <v>49</v>
      </c>
      <c r="J1336" s="10" t="s">
        <v>58</v>
      </c>
      <c r="K1336" s="10" t="s">
        <v>77</v>
      </c>
      <c r="L1336" s="10" t="s">
        <v>78</v>
      </c>
      <c r="M1336" s="10" t="s">
        <v>31</v>
      </c>
      <c r="N1336" s="9" t="s">
        <v>981</v>
      </c>
      <c r="O1336" s="22">
        <v>0.38</v>
      </c>
      <c r="P1336" s="10" t="s">
        <v>33</v>
      </c>
      <c r="Q1336" s="10" t="s">
        <v>34</v>
      </c>
      <c r="R1336" s="10" t="s">
        <v>1741</v>
      </c>
      <c r="S1336" s="10" t="s">
        <v>2524</v>
      </c>
      <c r="T1336" s="25">
        <v>83605</v>
      </c>
      <c r="U1336" s="11">
        <v>42075</v>
      </c>
      <c r="V1336" s="25">
        <f>YEAR(Table1[[#This Row],[Order Date]])</f>
        <v>2015</v>
      </c>
      <c r="W1336" s="25">
        <f>MONTH(Table1[[#This Row],[Order Date]])</f>
        <v>3</v>
      </c>
      <c r="X1336" s="25">
        <f>DAY(Table1[[#This Row],[Order Date]])</f>
        <v>12</v>
      </c>
      <c r="Y1336" s="11">
        <v>42082</v>
      </c>
      <c r="Z1336" s="25">
        <f>DATEDIF(Table1[[#This Row],[Order Date]],Table1[[#This Row],[Ship Date]],"D")</f>
        <v>7</v>
      </c>
      <c r="AA1336" s="25">
        <v>218.23319999999995</v>
      </c>
      <c r="AB1336" s="10">
        <v>10</v>
      </c>
      <c r="AC1336" s="12">
        <v>316.27999999999997</v>
      </c>
      <c r="AD1336" s="10" t="str">
        <f>IF(Table1[[#This Row],[Profit]]&gt;0,"Profit","loss")</f>
        <v>Profit</v>
      </c>
      <c r="AE1336" s="10" t="str">
        <f>_xlfn.CONCAT(Table1[[#This Row],[Customer Name]]," ",Table1[[#This Row],[Product Name]]," ",Table1[[#This Row],[Country]])</f>
        <v>Megan York Accessory41 United States</v>
      </c>
      <c r="AF1336" s="10" t="str">
        <f>LEFT(Table1[[#This Row],[Product Name]],4)</f>
        <v>Acce</v>
      </c>
    </row>
    <row r="1337" spans="1:32" ht="12.75" customHeight="1" x14ac:dyDescent="0.2">
      <c r="A1337" s="18">
        <v>22660</v>
      </c>
      <c r="B1337" s="25">
        <v>89497</v>
      </c>
      <c r="C1337" s="10" t="s">
        <v>106</v>
      </c>
      <c r="D1337" s="36">
        <v>0.02</v>
      </c>
      <c r="E1337" s="28">
        <v>27.48</v>
      </c>
      <c r="F1337" s="32">
        <v>4</v>
      </c>
      <c r="G1337" s="25">
        <v>2825</v>
      </c>
      <c r="H1337" s="10" t="s">
        <v>2589</v>
      </c>
      <c r="I1337" s="10" t="s">
        <v>49</v>
      </c>
      <c r="J1337" s="10" t="s">
        <v>114</v>
      </c>
      <c r="K1337" s="10" t="s">
        <v>77</v>
      </c>
      <c r="L1337" s="10" t="s">
        <v>180</v>
      </c>
      <c r="M1337" s="10" t="s">
        <v>59</v>
      </c>
      <c r="N1337" s="9" t="s">
        <v>870</v>
      </c>
      <c r="O1337" s="22">
        <v>0.75</v>
      </c>
      <c r="P1337" s="10" t="s">
        <v>33</v>
      </c>
      <c r="Q1337" s="10" t="s">
        <v>34</v>
      </c>
      <c r="R1337" s="10" t="s">
        <v>1741</v>
      </c>
      <c r="S1337" s="10" t="s">
        <v>2454</v>
      </c>
      <c r="T1337" s="25">
        <v>83701</v>
      </c>
      <c r="U1337" s="11">
        <v>42144</v>
      </c>
      <c r="V1337" s="25">
        <f>YEAR(Table1[[#This Row],[Order Date]])</f>
        <v>2015</v>
      </c>
      <c r="W1337" s="25">
        <f>MONTH(Table1[[#This Row],[Order Date]])</f>
        <v>5</v>
      </c>
      <c r="X1337" s="25">
        <f>DAY(Table1[[#This Row],[Order Date]])</f>
        <v>20</v>
      </c>
      <c r="Y1337" s="11">
        <v>42151</v>
      </c>
      <c r="Z1337" s="25">
        <f>DATEDIF(Table1[[#This Row],[Order Date]],Table1[[#This Row],[Ship Date]],"D")</f>
        <v>7</v>
      </c>
      <c r="AA1337" s="25">
        <v>19.308000000000021</v>
      </c>
      <c r="AB1337" s="10">
        <v>3</v>
      </c>
      <c r="AC1337" s="12">
        <v>87.21</v>
      </c>
      <c r="AD1337" s="10" t="str">
        <f>IF(Table1[[#This Row],[Profit]]&gt;0,"Profit","loss")</f>
        <v>Profit</v>
      </c>
      <c r="AE1337" s="10" t="str">
        <f>_xlfn.CONCAT(Table1[[#This Row],[Customer Name]]," ",Table1[[#This Row],[Product Name]]," ",Table1[[#This Row],[Country]])</f>
        <v>Carole Rosen Belkin MediaBoard 104- Keyboard United States</v>
      </c>
      <c r="AF1337" s="10" t="str">
        <f>LEFT(Table1[[#This Row],[Product Name]],4)</f>
        <v>Belk</v>
      </c>
    </row>
    <row r="1338" spans="1:32" ht="12.75" customHeight="1" x14ac:dyDescent="0.2">
      <c r="A1338" s="18">
        <v>22661</v>
      </c>
      <c r="B1338" s="25">
        <v>89497</v>
      </c>
      <c r="C1338" s="10" t="s">
        <v>106</v>
      </c>
      <c r="D1338" s="36">
        <v>0.08</v>
      </c>
      <c r="E1338" s="28">
        <v>10.06</v>
      </c>
      <c r="F1338" s="32">
        <v>2.06</v>
      </c>
      <c r="G1338" s="25">
        <v>2825</v>
      </c>
      <c r="H1338" s="10" t="s">
        <v>2589</v>
      </c>
      <c r="I1338" s="10" t="s">
        <v>49</v>
      </c>
      <c r="J1338" s="10" t="s">
        <v>114</v>
      </c>
      <c r="K1338" s="10" t="s">
        <v>29</v>
      </c>
      <c r="L1338" s="10" t="s">
        <v>93</v>
      </c>
      <c r="M1338" s="10" t="s">
        <v>31</v>
      </c>
      <c r="N1338" s="9" t="s">
        <v>280</v>
      </c>
      <c r="O1338" s="22">
        <v>0.39</v>
      </c>
      <c r="P1338" s="10" t="s">
        <v>33</v>
      </c>
      <c r="Q1338" s="10" t="s">
        <v>34</v>
      </c>
      <c r="R1338" s="10" t="s">
        <v>1741</v>
      </c>
      <c r="S1338" s="10" t="s">
        <v>2454</v>
      </c>
      <c r="T1338" s="25">
        <v>83701</v>
      </c>
      <c r="U1338" s="11">
        <v>42144</v>
      </c>
      <c r="V1338" s="25">
        <f>YEAR(Table1[[#This Row],[Order Date]])</f>
        <v>2015</v>
      </c>
      <c r="W1338" s="25">
        <f>MONTH(Table1[[#This Row],[Order Date]])</f>
        <v>5</v>
      </c>
      <c r="X1338" s="25">
        <f>DAY(Table1[[#This Row],[Order Date]])</f>
        <v>20</v>
      </c>
      <c r="Y1338" s="11">
        <v>42148</v>
      </c>
      <c r="Z1338" s="25">
        <f>DATEDIF(Table1[[#This Row],[Order Date]],Table1[[#This Row],[Ship Date]],"D")</f>
        <v>4</v>
      </c>
      <c r="AA1338" s="25">
        <v>0.32999999999999691</v>
      </c>
      <c r="AB1338" s="10">
        <v>4</v>
      </c>
      <c r="AC1338" s="12">
        <v>40.15</v>
      </c>
      <c r="AD1338" s="10" t="str">
        <f>IF(Table1[[#This Row],[Profit]]&gt;0,"Profit","loss")</f>
        <v>Profit</v>
      </c>
      <c r="AE1338" s="10" t="str">
        <f>_xlfn.CONCAT(Table1[[#This Row],[Customer Name]]," ",Table1[[#This Row],[Product Name]]," ",Table1[[#This Row],[Country]])</f>
        <v>Carole Rosen Riverleaf Stik-Withit® Designer Note Cubes® United States</v>
      </c>
      <c r="AF1338" s="10" t="str">
        <f>LEFT(Table1[[#This Row],[Product Name]],4)</f>
        <v>Rive</v>
      </c>
    </row>
    <row r="1339" spans="1:32" ht="12.75" customHeight="1" x14ac:dyDescent="0.2">
      <c r="A1339" s="18">
        <v>20776</v>
      </c>
      <c r="B1339" s="25">
        <v>89503</v>
      </c>
      <c r="C1339" s="10" t="s">
        <v>106</v>
      </c>
      <c r="D1339" s="36">
        <v>0.03</v>
      </c>
      <c r="E1339" s="28">
        <v>297.64</v>
      </c>
      <c r="F1339" s="32">
        <v>14.7</v>
      </c>
      <c r="G1339" s="25">
        <v>2346</v>
      </c>
      <c r="H1339" s="10" t="s">
        <v>2214</v>
      </c>
      <c r="I1339" s="10" t="s">
        <v>39</v>
      </c>
      <c r="J1339" s="10" t="s">
        <v>28</v>
      </c>
      <c r="K1339" s="10" t="s">
        <v>77</v>
      </c>
      <c r="L1339" s="10" t="s">
        <v>85</v>
      </c>
      <c r="M1339" s="10" t="s">
        <v>43</v>
      </c>
      <c r="N1339" s="9" t="s">
        <v>565</v>
      </c>
      <c r="O1339" s="22">
        <v>0.56999999999999995</v>
      </c>
      <c r="P1339" s="10" t="s">
        <v>33</v>
      </c>
      <c r="Q1339" s="10" t="s">
        <v>136</v>
      </c>
      <c r="R1339" s="10" t="s">
        <v>613</v>
      </c>
      <c r="S1339" s="10" t="s">
        <v>2215</v>
      </c>
      <c r="T1339" s="25">
        <v>40258</v>
      </c>
      <c r="U1339" s="11">
        <v>42014</v>
      </c>
      <c r="V1339" s="25">
        <f>YEAR(Table1[[#This Row],[Order Date]])</f>
        <v>2015</v>
      </c>
      <c r="W1339" s="25">
        <f>MONTH(Table1[[#This Row],[Order Date]])</f>
        <v>1</v>
      </c>
      <c r="X1339" s="25">
        <f>DAY(Table1[[#This Row],[Order Date]])</f>
        <v>10</v>
      </c>
      <c r="Y1339" s="11">
        <v>42019</v>
      </c>
      <c r="Z1339" s="25">
        <f>DATEDIF(Table1[[#This Row],[Order Date]],Table1[[#This Row],[Ship Date]],"D")</f>
        <v>5</v>
      </c>
      <c r="AA1339" s="25">
        <v>-48.971999999999994</v>
      </c>
      <c r="AB1339" s="10">
        <v>12</v>
      </c>
      <c r="AC1339" s="12">
        <v>3707.05</v>
      </c>
      <c r="AD1339" s="10" t="str">
        <f>IF(Table1[[#This Row],[Profit]]&gt;0,"Profit","loss")</f>
        <v>loss</v>
      </c>
      <c r="AE1339" s="10" t="str">
        <f>_xlfn.CONCAT(Table1[[#This Row],[Customer Name]]," ",Table1[[#This Row],[Product Name]]," ",Table1[[#This Row],[Country]])</f>
        <v>Sylvia Kumar Panasonic KX-P3200 Dot Matrix Printer United States</v>
      </c>
      <c r="AF1339" s="10" t="str">
        <f>LEFT(Table1[[#This Row],[Product Name]],4)</f>
        <v>Pana</v>
      </c>
    </row>
    <row r="1340" spans="1:32" ht="12.75" customHeight="1" x14ac:dyDescent="0.2">
      <c r="A1340" s="18">
        <v>19052</v>
      </c>
      <c r="B1340" s="25">
        <v>89504</v>
      </c>
      <c r="C1340" s="10" t="s">
        <v>56</v>
      </c>
      <c r="D1340" s="36">
        <v>7.0000000000000007E-2</v>
      </c>
      <c r="E1340" s="28">
        <v>200.98</v>
      </c>
      <c r="F1340" s="32">
        <v>23.76</v>
      </c>
      <c r="G1340" s="25">
        <v>2345</v>
      </c>
      <c r="H1340" s="10" t="s">
        <v>2212</v>
      </c>
      <c r="I1340" s="10" t="s">
        <v>39</v>
      </c>
      <c r="J1340" s="10" t="s">
        <v>28</v>
      </c>
      <c r="K1340" s="10" t="s">
        <v>41</v>
      </c>
      <c r="L1340" s="10" t="s">
        <v>42</v>
      </c>
      <c r="M1340" s="10" t="s">
        <v>43</v>
      </c>
      <c r="N1340" s="9" t="s">
        <v>2213</v>
      </c>
      <c r="O1340" s="22">
        <v>0.57999999999999996</v>
      </c>
      <c r="P1340" s="10" t="s">
        <v>33</v>
      </c>
      <c r="Q1340" s="10" t="s">
        <v>136</v>
      </c>
      <c r="R1340" s="10" t="s">
        <v>613</v>
      </c>
      <c r="S1340" s="10" t="s">
        <v>2129</v>
      </c>
      <c r="T1340" s="25">
        <v>42003</v>
      </c>
      <c r="U1340" s="11">
        <v>42077</v>
      </c>
      <c r="V1340" s="25">
        <f>YEAR(Table1[[#This Row],[Order Date]])</f>
        <v>2015</v>
      </c>
      <c r="W1340" s="25">
        <f>MONTH(Table1[[#This Row],[Order Date]])</f>
        <v>3</v>
      </c>
      <c r="X1340" s="25">
        <f>DAY(Table1[[#This Row],[Order Date]])</f>
        <v>14</v>
      </c>
      <c r="Y1340" s="11">
        <v>42078</v>
      </c>
      <c r="Z1340" s="25">
        <f>DATEDIF(Table1[[#This Row],[Order Date]],Table1[[#This Row],[Ship Date]],"D")</f>
        <v>1</v>
      </c>
      <c r="AA1340" s="25">
        <v>-132.42600000000002</v>
      </c>
      <c r="AB1340" s="10">
        <v>9</v>
      </c>
      <c r="AC1340" s="12">
        <v>1805.9</v>
      </c>
      <c r="AD1340" s="10" t="str">
        <f>IF(Table1[[#This Row],[Profit]]&gt;0,"Profit","loss")</f>
        <v>loss</v>
      </c>
      <c r="AE1340" s="10" t="str">
        <f>_xlfn.CONCAT(Table1[[#This Row],[Customer Name]]," ",Table1[[#This Row],[Product Name]]," ",Table1[[#This Row],[Country]])</f>
        <v>Colleen Marsh Global Leather Highback Executive Chair with Pneumatic Height Adjustment, Black United States</v>
      </c>
      <c r="AF1340" s="10" t="str">
        <f>LEFT(Table1[[#This Row],[Product Name]],4)</f>
        <v>Glob</v>
      </c>
    </row>
    <row r="1341" spans="1:32" ht="12.75" customHeight="1" x14ac:dyDescent="0.2">
      <c r="A1341" s="18">
        <v>19053</v>
      </c>
      <c r="B1341" s="25">
        <v>89504</v>
      </c>
      <c r="C1341" s="10" t="s">
        <v>56</v>
      </c>
      <c r="D1341" s="36">
        <v>0.02</v>
      </c>
      <c r="E1341" s="28">
        <v>179.29</v>
      </c>
      <c r="F1341" s="32">
        <v>29.21</v>
      </c>
      <c r="G1341" s="25">
        <v>2345</v>
      </c>
      <c r="H1341" s="10" t="s">
        <v>2212</v>
      </c>
      <c r="I1341" s="10" t="s">
        <v>39</v>
      </c>
      <c r="J1341" s="10" t="s">
        <v>28</v>
      </c>
      <c r="K1341" s="10" t="s">
        <v>41</v>
      </c>
      <c r="L1341" s="10" t="s">
        <v>152</v>
      </c>
      <c r="M1341" s="10" t="s">
        <v>121</v>
      </c>
      <c r="N1341" s="9" t="s">
        <v>629</v>
      </c>
      <c r="O1341" s="22">
        <v>0.76</v>
      </c>
      <c r="P1341" s="10" t="s">
        <v>33</v>
      </c>
      <c r="Q1341" s="10" t="s">
        <v>136</v>
      </c>
      <c r="R1341" s="10" t="s">
        <v>613</v>
      </c>
      <c r="S1341" s="10" t="s">
        <v>2129</v>
      </c>
      <c r="T1341" s="25">
        <v>42003</v>
      </c>
      <c r="U1341" s="11">
        <v>42077</v>
      </c>
      <c r="V1341" s="25">
        <f>YEAR(Table1[[#This Row],[Order Date]])</f>
        <v>2015</v>
      </c>
      <c r="W1341" s="25">
        <f>MONTH(Table1[[#This Row],[Order Date]])</f>
        <v>3</v>
      </c>
      <c r="X1341" s="25">
        <f>DAY(Table1[[#This Row],[Order Date]])</f>
        <v>14</v>
      </c>
      <c r="Y1341" s="11">
        <v>42077</v>
      </c>
      <c r="Z1341" s="25">
        <f>DATEDIF(Table1[[#This Row],[Order Date]],Table1[[#This Row],[Ship Date]],"D")</f>
        <v>0</v>
      </c>
      <c r="AA1341" s="25">
        <v>-411.23599999999999</v>
      </c>
      <c r="AB1341" s="10">
        <v>2</v>
      </c>
      <c r="AC1341" s="12">
        <v>311.41000000000003</v>
      </c>
      <c r="AD1341" s="10" t="str">
        <f>IF(Table1[[#This Row],[Profit]]&gt;0,"Profit","loss")</f>
        <v>loss</v>
      </c>
      <c r="AE1341" s="10" t="str">
        <f>_xlfn.CONCAT(Table1[[#This Row],[Customer Name]]," ",Table1[[#This Row],[Product Name]]," ",Table1[[#This Row],[Country]])</f>
        <v>Colleen Marsh Bevis Round Conference Table Top, X-Base United States</v>
      </c>
      <c r="AF1341" s="10" t="str">
        <f>LEFT(Table1[[#This Row],[Product Name]],4)</f>
        <v>Bevi</v>
      </c>
    </row>
    <row r="1342" spans="1:32" ht="12.75" customHeight="1" x14ac:dyDescent="0.2">
      <c r="A1342" s="18">
        <v>21627</v>
      </c>
      <c r="B1342" s="25">
        <v>89505</v>
      </c>
      <c r="C1342" s="10" t="s">
        <v>25</v>
      </c>
      <c r="D1342" s="36">
        <v>0.1</v>
      </c>
      <c r="E1342" s="28">
        <v>218.75</v>
      </c>
      <c r="F1342" s="32">
        <v>69.64</v>
      </c>
      <c r="G1342" s="25">
        <v>2346</v>
      </c>
      <c r="H1342" s="10" t="s">
        <v>2214</v>
      </c>
      <c r="I1342" s="10" t="s">
        <v>39</v>
      </c>
      <c r="J1342" s="10" t="s">
        <v>28</v>
      </c>
      <c r="K1342" s="10" t="s">
        <v>41</v>
      </c>
      <c r="L1342" s="10" t="s">
        <v>152</v>
      </c>
      <c r="M1342" s="10" t="s">
        <v>121</v>
      </c>
      <c r="N1342" s="9" t="s">
        <v>655</v>
      </c>
      <c r="O1342" s="22">
        <v>0.77</v>
      </c>
      <c r="P1342" s="10" t="s">
        <v>33</v>
      </c>
      <c r="Q1342" s="10" t="s">
        <v>136</v>
      </c>
      <c r="R1342" s="10" t="s">
        <v>613</v>
      </c>
      <c r="S1342" s="10" t="s">
        <v>2215</v>
      </c>
      <c r="T1342" s="25">
        <v>40258</v>
      </c>
      <c r="U1342" s="11">
        <v>42144</v>
      </c>
      <c r="V1342" s="25">
        <f>YEAR(Table1[[#This Row],[Order Date]])</f>
        <v>2015</v>
      </c>
      <c r="W1342" s="25">
        <f>MONTH(Table1[[#This Row],[Order Date]])</f>
        <v>5</v>
      </c>
      <c r="X1342" s="25">
        <f>DAY(Table1[[#This Row],[Order Date]])</f>
        <v>20</v>
      </c>
      <c r="Y1342" s="11">
        <v>42145</v>
      </c>
      <c r="Z1342" s="25">
        <f>DATEDIF(Table1[[#This Row],[Order Date]],Table1[[#This Row],[Ship Date]],"D")</f>
        <v>1</v>
      </c>
      <c r="AA1342" s="25">
        <v>62.297999999999995</v>
      </c>
      <c r="AB1342" s="10">
        <v>17</v>
      </c>
      <c r="AC1342" s="12">
        <v>2805.18</v>
      </c>
      <c r="AD1342" s="10" t="str">
        <f>IF(Table1[[#This Row],[Profit]]&gt;0,"Profit","loss")</f>
        <v>Profit</v>
      </c>
      <c r="AE1342" s="10" t="str">
        <f>_xlfn.CONCAT(Table1[[#This Row],[Customer Name]]," ",Table1[[#This Row],[Product Name]]," ",Table1[[#This Row],[Country]])</f>
        <v>Sylvia Kumar BoxOffice By Design Rectangular and Half-Moon Meeting Room Tables United States</v>
      </c>
      <c r="AF1342" s="10" t="str">
        <f>LEFT(Table1[[#This Row],[Product Name]],4)</f>
        <v>BoxO</v>
      </c>
    </row>
    <row r="1343" spans="1:32" ht="12.75" customHeight="1" x14ac:dyDescent="0.2">
      <c r="A1343" s="18">
        <v>22363</v>
      </c>
      <c r="B1343" s="25">
        <v>89514</v>
      </c>
      <c r="C1343" s="10" t="s">
        <v>47</v>
      </c>
      <c r="D1343" s="36">
        <v>0.01</v>
      </c>
      <c r="E1343" s="28">
        <v>13.99</v>
      </c>
      <c r="F1343" s="32">
        <v>7.51</v>
      </c>
      <c r="G1343" s="25">
        <v>1267</v>
      </c>
      <c r="H1343" s="10" t="s">
        <v>1365</v>
      </c>
      <c r="I1343" s="10" t="s">
        <v>49</v>
      </c>
      <c r="J1343" s="10" t="s">
        <v>28</v>
      </c>
      <c r="K1343" s="10" t="s">
        <v>77</v>
      </c>
      <c r="L1343" s="10" t="s">
        <v>85</v>
      </c>
      <c r="M1343" s="10" t="s">
        <v>86</v>
      </c>
      <c r="N1343" s="9" t="s">
        <v>1366</v>
      </c>
      <c r="O1343" s="22">
        <v>0.39</v>
      </c>
      <c r="P1343" s="10" t="s">
        <v>33</v>
      </c>
      <c r="Q1343" s="10" t="s">
        <v>136</v>
      </c>
      <c r="R1343" s="10" t="s">
        <v>362</v>
      </c>
      <c r="S1343" s="10" t="s">
        <v>1367</v>
      </c>
      <c r="T1343" s="25">
        <v>33433</v>
      </c>
      <c r="U1343" s="11">
        <v>42045</v>
      </c>
      <c r="V1343" s="25">
        <f>YEAR(Table1[[#This Row],[Order Date]])</f>
        <v>2015</v>
      </c>
      <c r="W1343" s="25">
        <f>MONTH(Table1[[#This Row],[Order Date]])</f>
        <v>2</v>
      </c>
      <c r="X1343" s="25">
        <f>DAY(Table1[[#This Row],[Order Date]])</f>
        <v>10</v>
      </c>
      <c r="Y1343" s="11">
        <v>42046</v>
      </c>
      <c r="Z1343" s="25">
        <f>DATEDIF(Table1[[#This Row],[Order Date]],Table1[[#This Row],[Ship Date]],"D")</f>
        <v>1</v>
      </c>
      <c r="AA1343" s="25">
        <v>533.74199999999996</v>
      </c>
      <c r="AB1343" s="10">
        <v>2</v>
      </c>
      <c r="AC1343" s="12">
        <v>29.85</v>
      </c>
      <c r="AD1343" s="10" t="str">
        <f>IF(Table1[[#This Row],[Profit]]&gt;0,"Profit","loss")</f>
        <v>Profit</v>
      </c>
      <c r="AE1343" s="10" t="str">
        <f>_xlfn.CONCAT(Table1[[#This Row],[Customer Name]]," ",Table1[[#This Row],[Product Name]]," ",Table1[[#This Row],[Country]])</f>
        <v>Rosemary Branch Sharp EL500L Fraction Calculator United States</v>
      </c>
      <c r="AF1343" s="10" t="str">
        <f>LEFT(Table1[[#This Row],[Product Name]],4)</f>
        <v>Shar</v>
      </c>
    </row>
    <row r="1344" spans="1:32" ht="12.75" customHeight="1" x14ac:dyDescent="0.2">
      <c r="A1344" s="18">
        <v>21848</v>
      </c>
      <c r="B1344" s="25">
        <v>89515</v>
      </c>
      <c r="C1344" s="10" t="s">
        <v>37</v>
      </c>
      <c r="D1344" s="36">
        <v>0.08</v>
      </c>
      <c r="E1344" s="28">
        <v>128.24</v>
      </c>
      <c r="F1344" s="32">
        <v>12.65</v>
      </c>
      <c r="G1344" s="25">
        <v>1267</v>
      </c>
      <c r="H1344" s="10" t="s">
        <v>1365</v>
      </c>
      <c r="I1344" s="10" t="s">
        <v>49</v>
      </c>
      <c r="J1344" s="10" t="s">
        <v>28</v>
      </c>
      <c r="K1344" s="10" t="s">
        <v>41</v>
      </c>
      <c r="L1344" s="10" t="s">
        <v>42</v>
      </c>
      <c r="M1344" s="10" t="s">
        <v>86</v>
      </c>
      <c r="N1344" s="9" t="s">
        <v>619</v>
      </c>
      <c r="O1344" s="25">
        <f ca="1">IF(O1344="",0,O1344)</f>
        <v>0</v>
      </c>
      <c r="P1344" s="10" t="s">
        <v>33</v>
      </c>
      <c r="Q1344" s="10" t="s">
        <v>136</v>
      </c>
      <c r="R1344" s="10" t="s">
        <v>362</v>
      </c>
      <c r="S1344" s="10" t="s">
        <v>1367</v>
      </c>
      <c r="T1344" s="25">
        <v>33433</v>
      </c>
      <c r="U1344" s="11">
        <v>42136</v>
      </c>
      <c r="V1344" s="25">
        <f>YEAR(Table1[[#This Row],[Order Date]])</f>
        <v>2015</v>
      </c>
      <c r="W1344" s="25">
        <f>MONTH(Table1[[#This Row],[Order Date]])</f>
        <v>5</v>
      </c>
      <c r="X1344" s="25">
        <f>DAY(Table1[[#This Row],[Order Date]])</f>
        <v>12</v>
      </c>
      <c r="Y1344" s="11">
        <v>42137</v>
      </c>
      <c r="Z1344" s="25">
        <f>DATEDIF(Table1[[#This Row],[Order Date]],Table1[[#This Row],[Ship Date]],"D")</f>
        <v>1</v>
      </c>
      <c r="AA1344" s="25">
        <v>-379.34399999999999</v>
      </c>
      <c r="AB1344" s="10">
        <v>3</v>
      </c>
      <c r="AC1344" s="12">
        <v>366.44</v>
      </c>
      <c r="AD1344" s="10" t="str">
        <f>IF(Table1[[#This Row],[Profit]]&gt;0,"Profit","loss")</f>
        <v>loss</v>
      </c>
      <c r="AE1344" s="10" t="str">
        <f>_xlfn.CONCAT(Table1[[#This Row],[Customer Name]]," ",Table1[[#This Row],[Product Name]]," ",Table1[[#This Row],[Country]])</f>
        <v>Rosemary Branch SAFCO Folding Chair Trolley United States</v>
      </c>
      <c r="AF1344" s="10" t="str">
        <f>LEFT(Table1[[#This Row],[Product Name]],4)</f>
        <v>SAFC</v>
      </c>
    </row>
    <row r="1345" spans="1:32" ht="12.75" customHeight="1" x14ac:dyDescent="0.2">
      <c r="A1345" s="18">
        <v>21849</v>
      </c>
      <c r="B1345" s="25">
        <v>89515</v>
      </c>
      <c r="C1345" s="10" t="s">
        <v>37</v>
      </c>
      <c r="D1345" s="36">
        <v>0.04</v>
      </c>
      <c r="E1345" s="28">
        <v>5.98</v>
      </c>
      <c r="F1345" s="32">
        <v>4.38</v>
      </c>
      <c r="G1345" s="25">
        <v>1267</v>
      </c>
      <c r="H1345" s="10" t="s">
        <v>1365</v>
      </c>
      <c r="I1345" s="10" t="s">
        <v>49</v>
      </c>
      <c r="J1345" s="10" t="s">
        <v>28</v>
      </c>
      <c r="K1345" s="10" t="s">
        <v>77</v>
      </c>
      <c r="L1345" s="10" t="s">
        <v>180</v>
      </c>
      <c r="M1345" s="10" t="s">
        <v>51</v>
      </c>
      <c r="N1345" s="9" t="s">
        <v>1368</v>
      </c>
      <c r="O1345" s="22">
        <v>0.75</v>
      </c>
      <c r="P1345" s="10" t="s">
        <v>33</v>
      </c>
      <c r="Q1345" s="10" t="s">
        <v>136</v>
      </c>
      <c r="R1345" s="10" t="s">
        <v>362</v>
      </c>
      <c r="S1345" s="10" t="s">
        <v>1367</v>
      </c>
      <c r="T1345" s="25">
        <v>33433</v>
      </c>
      <c r="U1345" s="11">
        <v>42136</v>
      </c>
      <c r="V1345" s="25">
        <f>YEAR(Table1[[#This Row],[Order Date]])</f>
        <v>2015</v>
      </c>
      <c r="W1345" s="25">
        <f>MONTH(Table1[[#This Row],[Order Date]])</f>
        <v>5</v>
      </c>
      <c r="X1345" s="25">
        <f>DAY(Table1[[#This Row],[Order Date]])</f>
        <v>12</v>
      </c>
      <c r="Y1345" s="11">
        <v>42138</v>
      </c>
      <c r="Z1345" s="25">
        <f>DATEDIF(Table1[[#This Row],[Order Date]],Table1[[#This Row],[Ship Date]],"D")</f>
        <v>2</v>
      </c>
      <c r="AA1345" s="25">
        <v>-1522.3039999999999</v>
      </c>
      <c r="AB1345" s="10">
        <v>11</v>
      </c>
      <c r="AC1345" s="12">
        <v>69.75</v>
      </c>
      <c r="AD1345" s="10" t="str">
        <f>IF(Table1[[#This Row],[Profit]]&gt;0,"Profit","loss")</f>
        <v>loss</v>
      </c>
      <c r="AE1345" s="10" t="str">
        <f>_xlfn.CONCAT(Table1[[#This Row],[Customer Name]]," ",Table1[[#This Row],[Product Name]]," ",Table1[[#This Row],[Country]])</f>
        <v>Rosemary Branch Imation 3.5" DS/HD IBM Formatted Diskettes, 10/Pack United States</v>
      </c>
      <c r="AF1345" s="10" t="str">
        <f>LEFT(Table1[[#This Row],[Product Name]],4)</f>
        <v>Imat</v>
      </c>
    </row>
    <row r="1346" spans="1:32" ht="12.75" customHeight="1" x14ac:dyDescent="0.2">
      <c r="A1346" s="18">
        <v>21103</v>
      </c>
      <c r="B1346" s="25">
        <v>89520</v>
      </c>
      <c r="C1346" s="10" t="s">
        <v>47</v>
      </c>
      <c r="D1346" s="36">
        <v>0.09</v>
      </c>
      <c r="E1346" s="28">
        <v>2.88</v>
      </c>
      <c r="F1346" s="32">
        <v>0.7</v>
      </c>
      <c r="G1346" s="25">
        <v>152</v>
      </c>
      <c r="H1346" s="10" t="s">
        <v>247</v>
      </c>
      <c r="I1346" s="10" t="s">
        <v>49</v>
      </c>
      <c r="J1346" s="10" t="s">
        <v>114</v>
      </c>
      <c r="K1346" s="10" t="s">
        <v>29</v>
      </c>
      <c r="L1346" s="10" t="s">
        <v>30</v>
      </c>
      <c r="M1346" s="10" t="s">
        <v>31</v>
      </c>
      <c r="N1346" s="9" t="s">
        <v>248</v>
      </c>
      <c r="O1346" s="22">
        <v>0.56000000000000005</v>
      </c>
      <c r="P1346" s="10" t="s">
        <v>33</v>
      </c>
      <c r="Q1346" s="10" t="s">
        <v>136</v>
      </c>
      <c r="R1346" s="10" t="s">
        <v>244</v>
      </c>
      <c r="S1346" s="10" t="s">
        <v>249</v>
      </c>
      <c r="T1346" s="25">
        <v>37918</v>
      </c>
      <c r="U1346" s="11">
        <v>42019</v>
      </c>
      <c r="V1346" s="25">
        <f>YEAR(Table1[[#This Row],[Order Date]])</f>
        <v>2015</v>
      </c>
      <c r="W1346" s="25">
        <f>MONTH(Table1[[#This Row],[Order Date]])</f>
        <v>1</v>
      </c>
      <c r="X1346" s="25">
        <f>DAY(Table1[[#This Row],[Order Date]])</f>
        <v>15</v>
      </c>
      <c r="Y1346" s="11">
        <v>42020</v>
      </c>
      <c r="Z1346" s="25">
        <f>DATEDIF(Table1[[#This Row],[Order Date]],Table1[[#This Row],[Ship Date]],"D")</f>
        <v>1</v>
      </c>
      <c r="AA1346" s="25">
        <v>-172.71800000000002</v>
      </c>
      <c r="AB1346" s="10">
        <v>2</v>
      </c>
      <c r="AC1346" s="12">
        <v>5.5</v>
      </c>
      <c r="AD1346" s="10" t="str">
        <f>IF(Table1[[#This Row],[Profit]]&gt;0,"Profit","loss")</f>
        <v>loss</v>
      </c>
      <c r="AE1346" s="10" t="str">
        <f>_xlfn.CONCAT(Table1[[#This Row],[Customer Name]]," ",Table1[[#This Row],[Product Name]]," ",Table1[[#This Row],[Country]])</f>
        <v>Kent Kerr Newell 335 United States</v>
      </c>
      <c r="AF1346" s="10" t="str">
        <f>LEFT(Table1[[#This Row],[Product Name]],4)</f>
        <v>Newe</v>
      </c>
    </row>
    <row r="1347" spans="1:32" ht="12.75" customHeight="1" x14ac:dyDescent="0.2">
      <c r="A1347" s="18">
        <v>19058</v>
      </c>
      <c r="B1347" s="25">
        <v>89521</v>
      </c>
      <c r="C1347" s="10" t="s">
        <v>47</v>
      </c>
      <c r="D1347" s="36">
        <v>0.09</v>
      </c>
      <c r="E1347" s="28">
        <v>32.979999999999997</v>
      </c>
      <c r="F1347" s="32">
        <v>5.5</v>
      </c>
      <c r="G1347" s="25">
        <v>151</v>
      </c>
      <c r="H1347" s="10" t="s">
        <v>242</v>
      </c>
      <c r="I1347" s="10" t="s">
        <v>49</v>
      </c>
      <c r="J1347" s="10" t="s">
        <v>40</v>
      </c>
      <c r="K1347" s="10" t="s">
        <v>77</v>
      </c>
      <c r="L1347" s="10" t="s">
        <v>180</v>
      </c>
      <c r="M1347" s="10" t="s">
        <v>59</v>
      </c>
      <c r="N1347" s="9" t="s">
        <v>243</v>
      </c>
      <c r="O1347" s="22">
        <v>0.75</v>
      </c>
      <c r="P1347" s="10" t="s">
        <v>33</v>
      </c>
      <c r="Q1347" s="10" t="s">
        <v>136</v>
      </c>
      <c r="R1347" s="10" t="s">
        <v>244</v>
      </c>
      <c r="S1347" s="10" t="s">
        <v>245</v>
      </c>
      <c r="T1347" s="25">
        <v>37664</v>
      </c>
      <c r="U1347" s="11">
        <v>42026</v>
      </c>
      <c r="V1347" s="25">
        <f>YEAR(Table1[[#This Row],[Order Date]])</f>
        <v>2015</v>
      </c>
      <c r="W1347" s="25">
        <f>MONTH(Table1[[#This Row],[Order Date]])</f>
        <v>1</v>
      </c>
      <c r="X1347" s="25">
        <f>DAY(Table1[[#This Row],[Order Date]])</f>
        <v>22</v>
      </c>
      <c r="Y1347" s="11">
        <v>42027</v>
      </c>
      <c r="Z1347" s="25">
        <f>DATEDIF(Table1[[#This Row],[Order Date]],Table1[[#This Row],[Ship Date]],"D")</f>
        <v>1</v>
      </c>
      <c r="AA1347" s="25">
        <v>-20.258000000000003</v>
      </c>
      <c r="AB1347" s="10">
        <v>2</v>
      </c>
      <c r="AC1347" s="12">
        <v>62.46</v>
      </c>
      <c r="AD1347" s="10" t="str">
        <f>IF(Table1[[#This Row],[Profit]]&gt;0,"Profit","loss")</f>
        <v>loss</v>
      </c>
      <c r="AE1347" s="10" t="str">
        <f>_xlfn.CONCAT(Table1[[#This Row],[Customer Name]]," ",Table1[[#This Row],[Product Name]]," ",Table1[[#This Row],[Country]])</f>
        <v>Geoffrey Zhu PC Concepts 116 Key Quantum 3000 Keyboard United States</v>
      </c>
      <c r="AF1347" s="10" t="str">
        <f>LEFT(Table1[[#This Row],[Product Name]],4)</f>
        <v>PC C</v>
      </c>
    </row>
    <row r="1348" spans="1:32" ht="12.75" customHeight="1" x14ac:dyDescent="0.2">
      <c r="A1348" s="18">
        <v>22243</v>
      </c>
      <c r="B1348" s="25">
        <v>89522</v>
      </c>
      <c r="C1348" s="10" t="s">
        <v>106</v>
      </c>
      <c r="D1348" s="36">
        <v>0.01</v>
      </c>
      <c r="E1348" s="28">
        <v>79.52</v>
      </c>
      <c r="F1348" s="32">
        <v>48.2</v>
      </c>
      <c r="G1348" s="25">
        <v>152</v>
      </c>
      <c r="H1348" s="10" t="s">
        <v>247</v>
      </c>
      <c r="I1348" s="10" t="s">
        <v>49</v>
      </c>
      <c r="J1348" s="10" t="s">
        <v>40</v>
      </c>
      <c r="K1348" s="10" t="s">
        <v>41</v>
      </c>
      <c r="L1348" s="10" t="s">
        <v>50</v>
      </c>
      <c r="M1348" s="10" t="s">
        <v>86</v>
      </c>
      <c r="N1348" s="9" t="s">
        <v>250</v>
      </c>
      <c r="O1348" s="22">
        <v>0.74</v>
      </c>
      <c r="P1348" s="10" t="s">
        <v>33</v>
      </c>
      <c r="Q1348" s="10" t="s">
        <v>136</v>
      </c>
      <c r="R1348" s="10" t="s">
        <v>244</v>
      </c>
      <c r="S1348" s="10" t="s">
        <v>249</v>
      </c>
      <c r="T1348" s="25">
        <v>37918</v>
      </c>
      <c r="U1348" s="11">
        <v>42113</v>
      </c>
      <c r="V1348" s="25">
        <f>YEAR(Table1[[#This Row],[Order Date]])</f>
        <v>2015</v>
      </c>
      <c r="W1348" s="25">
        <f>MONTH(Table1[[#This Row],[Order Date]])</f>
        <v>4</v>
      </c>
      <c r="X1348" s="25">
        <f>DAY(Table1[[#This Row],[Order Date]])</f>
        <v>19</v>
      </c>
      <c r="Y1348" s="11">
        <v>42120</v>
      </c>
      <c r="Z1348" s="25">
        <f>DATEDIF(Table1[[#This Row],[Order Date]],Table1[[#This Row],[Ship Date]],"D")</f>
        <v>7</v>
      </c>
      <c r="AA1348" s="25">
        <v>-40.683999999999997</v>
      </c>
      <c r="AB1348" s="10">
        <v>8</v>
      </c>
      <c r="AC1348" s="12">
        <v>667.84</v>
      </c>
      <c r="AD1348" s="10" t="str">
        <f>IF(Table1[[#This Row],[Profit]]&gt;0,"Profit","loss")</f>
        <v>loss</v>
      </c>
      <c r="AE1348" s="10" t="str">
        <f>_xlfn.CONCAT(Table1[[#This Row],[Customer Name]]," ",Table1[[#This Row],[Product Name]]," ",Table1[[#This Row],[Country]])</f>
        <v>Kent Kerr Eldon Cleatmat Plus™ Chair Mats for High Pile Carpets United States</v>
      </c>
      <c r="AF1348" s="10" t="str">
        <f>LEFT(Table1[[#This Row],[Product Name]],4)</f>
        <v>Eldo</v>
      </c>
    </row>
    <row r="1349" spans="1:32" ht="12.75" customHeight="1" x14ac:dyDescent="0.2">
      <c r="A1349" s="18">
        <v>20679</v>
      </c>
      <c r="B1349" s="25">
        <v>89523</v>
      </c>
      <c r="C1349" s="10" t="s">
        <v>25</v>
      </c>
      <c r="D1349" s="36">
        <v>0.09</v>
      </c>
      <c r="E1349" s="28">
        <v>5.98</v>
      </c>
      <c r="F1349" s="32">
        <v>2.5</v>
      </c>
      <c r="G1349" s="25">
        <v>151</v>
      </c>
      <c r="H1349" s="10" t="s">
        <v>242</v>
      </c>
      <c r="I1349" s="10" t="s">
        <v>49</v>
      </c>
      <c r="J1349" s="10" t="s">
        <v>40</v>
      </c>
      <c r="K1349" s="10" t="s">
        <v>29</v>
      </c>
      <c r="L1349" s="10" t="s">
        <v>69</v>
      </c>
      <c r="M1349" s="10" t="s">
        <v>59</v>
      </c>
      <c r="N1349" s="9" t="s">
        <v>246</v>
      </c>
      <c r="O1349" s="22">
        <v>0.36</v>
      </c>
      <c r="P1349" s="10" t="s">
        <v>33</v>
      </c>
      <c r="Q1349" s="10" t="s">
        <v>136</v>
      </c>
      <c r="R1349" s="10" t="s">
        <v>244</v>
      </c>
      <c r="S1349" s="10" t="s">
        <v>245</v>
      </c>
      <c r="T1349" s="25">
        <v>37664</v>
      </c>
      <c r="U1349" s="11">
        <v>42114</v>
      </c>
      <c r="V1349" s="25">
        <f>YEAR(Table1[[#This Row],[Order Date]])</f>
        <v>2015</v>
      </c>
      <c r="W1349" s="25">
        <f>MONTH(Table1[[#This Row],[Order Date]])</f>
        <v>4</v>
      </c>
      <c r="X1349" s="25">
        <f>DAY(Table1[[#This Row],[Order Date]])</f>
        <v>20</v>
      </c>
      <c r="Y1349" s="11">
        <v>42116</v>
      </c>
      <c r="Z1349" s="25">
        <f>DATEDIF(Table1[[#This Row],[Order Date]],Table1[[#This Row],[Ship Date]],"D")</f>
        <v>2</v>
      </c>
      <c r="AA1349" s="25">
        <v>13.895999999999999</v>
      </c>
      <c r="AB1349" s="10">
        <v>5</v>
      </c>
      <c r="AC1349" s="12">
        <v>28.11</v>
      </c>
      <c r="AD1349" s="10" t="str">
        <f>IF(Table1[[#This Row],[Profit]]&gt;0,"Profit","loss")</f>
        <v>Profit</v>
      </c>
      <c r="AE1349" s="10" t="str">
        <f>_xlfn.CONCAT(Table1[[#This Row],[Customer Name]]," ",Table1[[#This Row],[Product Name]]," ",Table1[[#This Row],[Country]])</f>
        <v>Geoffrey Zhu Wausau Papers Astrobrights® Colored Envelopes United States</v>
      </c>
      <c r="AF1349" s="10" t="str">
        <f>LEFT(Table1[[#This Row],[Product Name]],4)</f>
        <v>Waus</v>
      </c>
    </row>
    <row r="1350" spans="1:32" ht="12.75" customHeight="1" x14ac:dyDescent="0.2">
      <c r="A1350" s="18">
        <v>21767</v>
      </c>
      <c r="B1350" s="25">
        <v>89524</v>
      </c>
      <c r="C1350" s="10" t="s">
        <v>25</v>
      </c>
      <c r="D1350" s="36">
        <v>0.01</v>
      </c>
      <c r="E1350" s="28">
        <v>65.989999999999995</v>
      </c>
      <c r="F1350" s="32">
        <v>8.99</v>
      </c>
      <c r="G1350" s="25">
        <v>152</v>
      </c>
      <c r="H1350" s="10" t="s">
        <v>247</v>
      </c>
      <c r="I1350" s="10" t="s">
        <v>49</v>
      </c>
      <c r="J1350" s="10" t="s">
        <v>114</v>
      </c>
      <c r="K1350" s="10" t="s">
        <v>77</v>
      </c>
      <c r="L1350" s="10" t="s">
        <v>78</v>
      </c>
      <c r="M1350" s="10" t="s">
        <v>59</v>
      </c>
      <c r="N1350" s="9" t="s">
        <v>251</v>
      </c>
      <c r="O1350" s="22">
        <v>0.6</v>
      </c>
      <c r="P1350" s="10" t="s">
        <v>33</v>
      </c>
      <c r="Q1350" s="10" t="s">
        <v>136</v>
      </c>
      <c r="R1350" s="10" t="s">
        <v>244</v>
      </c>
      <c r="S1350" s="10" t="s">
        <v>249</v>
      </c>
      <c r="T1350" s="25">
        <v>37918</v>
      </c>
      <c r="U1350" s="11">
        <v>42092</v>
      </c>
      <c r="V1350" s="25">
        <f>YEAR(Table1[[#This Row],[Order Date]])</f>
        <v>2015</v>
      </c>
      <c r="W1350" s="25">
        <f>MONTH(Table1[[#This Row],[Order Date]])</f>
        <v>3</v>
      </c>
      <c r="X1350" s="25">
        <f>DAY(Table1[[#This Row],[Order Date]])</f>
        <v>29</v>
      </c>
      <c r="Y1350" s="11">
        <v>42095</v>
      </c>
      <c r="Z1350" s="25">
        <f>DATEDIF(Table1[[#This Row],[Order Date]],Table1[[#This Row],[Ship Date]],"D")</f>
        <v>3</v>
      </c>
      <c r="AA1350" s="25">
        <v>97.86</v>
      </c>
      <c r="AB1350" s="10">
        <v>5</v>
      </c>
      <c r="AC1350" s="12">
        <v>292.23</v>
      </c>
      <c r="AD1350" s="10" t="str">
        <f>IF(Table1[[#This Row],[Profit]]&gt;0,"Profit","loss")</f>
        <v>Profit</v>
      </c>
      <c r="AE1350" s="10" t="str">
        <f>_xlfn.CONCAT(Table1[[#This Row],[Customer Name]]," ",Table1[[#This Row],[Product Name]]," ",Table1[[#This Row],[Country]])</f>
        <v>Kent Kerr StarTAC Analog United States</v>
      </c>
      <c r="AF1350" s="10" t="str">
        <f>LEFT(Table1[[#This Row],[Product Name]],4)</f>
        <v>Star</v>
      </c>
    </row>
    <row r="1351" spans="1:32" ht="12.75" customHeight="1" x14ac:dyDescent="0.2">
      <c r="A1351" s="18">
        <v>22470</v>
      </c>
      <c r="B1351" s="25">
        <v>89525</v>
      </c>
      <c r="C1351" s="10" t="s">
        <v>106</v>
      </c>
      <c r="D1351" s="36">
        <v>0.1</v>
      </c>
      <c r="E1351" s="28">
        <v>39.979999999999997</v>
      </c>
      <c r="F1351" s="32">
        <v>4</v>
      </c>
      <c r="G1351" s="25">
        <v>152</v>
      </c>
      <c r="H1351" s="10" t="s">
        <v>247</v>
      </c>
      <c r="I1351" s="10" t="s">
        <v>49</v>
      </c>
      <c r="J1351" s="10" t="s">
        <v>58</v>
      </c>
      <c r="K1351" s="10" t="s">
        <v>77</v>
      </c>
      <c r="L1351" s="10" t="s">
        <v>180</v>
      </c>
      <c r="M1351" s="10" t="s">
        <v>59</v>
      </c>
      <c r="N1351" s="9" t="s">
        <v>252</v>
      </c>
      <c r="O1351" s="22">
        <v>0.7</v>
      </c>
      <c r="P1351" s="10" t="s">
        <v>33</v>
      </c>
      <c r="Q1351" s="10" t="s">
        <v>136</v>
      </c>
      <c r="R1351" s="10" t="s">
        <v>244</v>
      </c>
      <c r="S1351" s="10" t="s">
        <v>249</v>
      </c>
      <c r="T1351" s="25">
        <v>37918</v>
      </c>
      <c r="U1351" s="11">
        <v>42173</v>
      </c>
      <c r="V1351" s="25">
        <f>YEAR(Table1[[#This Row],[Order Date]])</f>
        <v>2015</v>
      </c>
      <c r="W1351" s="25">
        <f>MONTH(Table1[[#This Row],[Order Date]])</f>
        <v>6</v>
      </c>
      <c r="X1351" s="25">
        <f>DAY(Table1[[#This Row],[Order Date]])</f>
        <v>18</v>
      </c>
      <c r="Y1351" s="11">
        <v>42177</v>
      </c>
      <c r="Z1351" s="25">
        <f>DATEDIF(Table1[[#This Row],[Order Date]],Table1[[#This Row],[Ship Date]],"D")</f>
        <v>4</v>
      </c>
      <c r="AA1351" s="25">
        <v>360.24</v>
      </c>
      <c r="AB1351" s="10">
        <v>21</v>
      </c>
      <c r="AC1351" s="12">
        <v>772.56</v>
      </c>
      <c r="AD1351" s="10" t="str">
        <f>IF(Table1[[#This Row],[Profit]]&gt;0,"Profit","loss")</f>
        <v>Profit</v>
      </c>
      <c r="AE1351" s="10" t="str">
        <f>_xlfn.CONCAT(Table1[[#This Row],[Customer Name]]," ",Table1[[#This Row],[Product Name]]," ",Table1[[#This Row],[Country]])</f>
        <v>Kent Kerr Microsoft Natural Keyboard Elite United States</v>
      </c>
      <c r="AF1351" s="10" t="str">
        <f>LEFT(Table1[[#This Row],[Product Name]],4)</f>
        <v>Micr</v>
      </c>
    </row>
    <row r="1352" spans="1:32" ht="12.75" customHeight="1" x14ac:dyDescent="0.2">
      <c r="A1352" s="18">
        <v>26011</v>
      </c>
      <c r="B1352" s="25">
        <v>89536</v>
      </c>
      <c r="C1352" s="10" t="s">
        <v>47</v>
      </c>
      <c r="D1352" s="36">
        <v>0.08</v>
      </c>
      <c r="E1352" s="28">
        <v>1.81</v>
      </c>
      <c r="F1352" s="32">
        <v>0.75</v>
      </c>
      <c r="G1352" s="25">
        <v>890</v>
      </c>
      <c r="H1352" s="10" t="s">
        <v>1002</v>
      </c>
      <c r="I1352" s="10" t="s">
        <v>49</v>
      </c>
      <c r="J1352" s="10" t="s">
        <v>114</v>
      </c>
      <c r="K1352" s="10" t="s">
        <v>41</v>
      </c>
      <c r="L1352" s="10" t="s">
        <v>42</v>
      </c>
      <c r="M1352" s="10" t="s">
        <v>43</v>
      </c>
      <c r="N1352" s="9" t="s">
        <v>1003</v>
      </c>
      <c r="O1352" s="22">
        <v>0.57999999999999996</v>
      </c>
      <c r="P1352" s="10" t="s">
        <v>33</v>
      </c>
      <c r="Q1352" s="10" t="s">
        <v>61</v>
      </c>
      <c r="R1352" s="10" t="s">
        <v>130</v>
      </c>
      <c r="S1352" s="10" t="s">
        <v>1004</v>
      </c>
      <c r="T1352" s="25">
        <v>76021</v>
      </c>
      <c r="U1352" s="11">
        <v>42009</v>
      </c>
      <c r="V1352" s="25">
        <f>YEAR(Table1[[#This Row],[Order Date]])</f>
        <v>2015</v>
      </c>
      <c r="W1352" s="25">
        <f>MONTH(Table1[[#This Row],[Order Date]])</f>
        <v>1</v>
      </c>
      <c r="X1352" s="25">
        <f>DAY(Table1[[#This Row],[Order Date]])</f>
        <v>5</v>
      </c>
      <c r="Y1352" s="11">
        <v>42010</v>
      </c>
      <c r="Z1352" s="25">
        <f>DATEDIF(Table1[[#This Row],[Order Date]],Table1[[#This Row],[Ship Date]],"D")</f>
        <v>1</v>
      </c>
      <c r="AA1352" s="25">
        <v>1.3224</v>
      </c>
      <c r="AB1352" s="10">
        <v>11</v>
      </c>
      <c r="AC1352" s="12">
        <v>19.97</v>
      </c>
      <c r="AD1352" s="10" t="str">
        <f>IF(Table1[[#This Row],[Profit]]&gt;0,"Profit","loss")</f>
        <v>Profit</v>
      </c>
      <c r="AE1352" s="10" t="str">
        <f>_xlfn.CONCAT(Table1[[#This Row],[Customer Name]]," ",Table1[[#This Row],[Product Name]]," ",Table1[[#This Row],[Country]])</f>
        <v>Billie Fowler Metal Folding Chairs, Beige, 4/Carton United States</v>
      </c>
      <c r="AF1352" s="10" t="str">
        <f>LEFT(Table1[[#This Row],[Product Name]],4)</f>
        <v>Meta</v>
      </c>
    </row>
    <row r="1353" spans="1:32" ht="12.75" customHeight="1" x14ac:dyDescent="0.2">
      <c r="A1353" s="18">
        <v>26015</v>
      </c>
      <c r="B1353" s="25">
        <v>89536</v>
      </c>
      <c r="C1353" s="10" t="s">
        <v>47</v>
      </c>
      <c r="D1353" s="36">
        <v>0.04</v>
      </c>
      <c r="E1353" s="28">
        <v>125.99</v>
      </c>
      <c r="F1353" s="32">
        <v>5.26</v>
      </c>
      <c r="G1353" s="25">
        <v>890</v>
      </c>
      <c r="H1353" s="10" t="s">
        <v>1002</v>
      </c>
      <c r="I1353" s="10" t="s">
        <v>49</v>
      </c>
      <c r="J1353" s="10" t="s">
        <v>114</v>
      </c>
      <c r="K1353" s="10" t="s">
        <v>77</v>
      </c>
      <c r="L1353" s="10" t="s">
        <v>78</v>
      </c>
      <c r="M1353" s="10" t="s">
        <v>59</v>
      </c>
      <c r="N1353" s="9" t="s">
        <v>1005</v>
      </c>
      <c r="O1353" s="22">
        <v>0.55000000000000004</v>
      </c>
      <c r="P1353" s="10" t="s">
        <v>33</v>
      </c>
      <c r="Q1353" s="10" t="s">
        <v>61</v>
      </c>
      <c r="R1353" s="10" t="s">
        <v>130</v>
      </c>
      <c r="S1353" s="10" t="s">
        <v>1004</v>
      </c>
      <c r="T1353" s="25">
        <v>76021</v>
      </c>
      <c r="U1353" s="11">
        <v>42009</v>
      </c>
      <c r="V1353" s="25">
        <f>YEAR(Table1[[#This Row],[Order Date]])</f>
        <v>2015</v>
      </c>
      <c r="W1353" s="25">
        <f>MONTH(Table1[[#This Row],[Order Date]])</f>
        <v>1</v>
      </c>
      <c r="X1353" s="25">
        <f>DAY(Table1[[#This Row],[Order Date]])</f>
        <v>5</v>
      </c>
      <c r="Y1353" s="11">
        <v>42009</v>
      </c>
      <c r="Z1353" s="25">
        <f>DATEDIF(Table1[[#This Row],[Order Date]],Table1[[#This Row],[Ship Date]],"D")</f>
        <v>0</v>
      </c>
      <c r="AA1353" s="25">
        <v>455.42069999999995</v>
      </c>
      <c r="AB1353" s="10">
        <v>6</v>
      </c>
      <c r="AC1353" s="12">
        <v>660.03</v>
      </c>
      <c r="AD1353" s="10" t="str">
        <f>IF(Table1[[#This Row],[Profit]]&gt;0,"Profit","loss")</f>
        <v>Profit</v>
      </c>
      <c r="AE1353" s="10" t="str">
        <f>_xlfn.CONCAT(Table1[[#This Row],[Customer Name]]," ",Table1[[#This Row],[Product Name]]," ",Table1[[#This Row],[Country]])</f>
        <v>Billie Fowler 232 United States</v>
      </c>
      <c r="AF1353" s="10" t="str">
        <f>LEFT(Table1[[#This Row],[Product Name]],4)</f>
        <v>232</v>
      </c>
    </row>
    <row r="1354" spans="1:32" ht="12.75" customHeight="1" x14ac:dyDescent="0.2">
      <c r="A1354" s="18">
        <v>19401</v>
      </c>
      <c r="B1354" s="25">
        <v>89537</v>
      </c>
      <c r="C1354" s="10" t="s">
        <v>47</v>
      </c>
      <c r="D1354" s="36">
        <v>0.06</v>
      </c>
      <c r="E1354" s="28">
        <v>25.98</v>
      </c>
      <c r="F1354" s="32">
        <v>14.36</v>
      </c>
      <c r="G1354" s="25">
        <v>885</v>
      </c>
      <c r="H1354" s="10" t="s">
        <v>1000</v>
      </c>
      <c r="I1354" s="10" t="s">
        <v>39</v>
      </c>
      <c r="J1354" s="10" t="s">
        <v>28</v>
      </c>
      <c r="K1354" s="10" t="s">
        <v>41</v>
      </c>
      <c r="L1354" s="10" t="s">
        <v>42</v>
      </c>
      <c r="M1354" s="10" t="s">
        <v>43</v>
      </c>
      <c r="N1354" s="9" t="s">
        <v>1001</v>
      </c>
      <c r="O1354" s="22">
        <v>0.6</v>
      </c>
      <c r="P1354" s="10" t="s">
        <v>33</v>
      </c>
      <c r="Q1354" s="10" t="s">
        <v>61</v>
      </c>
      <c r="R1354" s="10" t="s">
        <v>130</v>
      </c>
      <c r="S1354" s="10" t="s">
        <v>956</v>
      </c>
      <c r="T1354" s="25">
        <v>79109</v>
      </c>
      <c r="U1354" s="11">
        <v>42148</v>
      </c>
      <c r="V1354" s="25">
        <f>YEAR(Table1[[#This Row],[Order Date]])</f>
        <v>2015</v>
      </c>
      <c r="W1354" s="25">
        <f>MONTH(Table1[[#This Row],[Order Date]])</f>
        <v>5</v>
      </c>
      <c r="X1354" s="25">
        <f>DAY(Table1[[#This Row],[Order Date]])</f>
        <v>24</v>
      </c>
      <c r="Y1354" s="11">
        <v>42149</v>
      </c>
      <c r="Z1354" s="25">
        <f>DATEDIF(Table1[[#This Row],[Order Date]],Table1[[#This Row],[Ship Date]],"D")</f>
        <v>1</v>
      </c>
      <c r="AA1354" s="25">
        <v>55.888000000000034</v>
      </c>
      <c r="AB1354" s="10">
        <v>41</v>
      </c>
      <c r="AC1354" s="12">
        <v>1033.56</v>
      </c>
      <c r="AD1354" s="10" t="str">
        <f>IF(Table1[[#This Row],[Profit]]&gt;0,"Profit","loss")</f>
        <v>Profit</v>
      </c>
      <c r="AE1354" s="10" t="str">
        <f>_xlfn.CONCAT(Table1[[#This Row],[Customer Name]]," ",Table1[[#This Row],[Product Name]]," ",Table1[[#This Row],[Country]])</f>
        <v>Malcolm Robertson Global Stack Chair without Arms, Black United States</v>
      </c>
      <c r="AF1354" s="10" t="str">
        <f>LEFT(Table1[[#This Row],[Product Name]],4)</f>
        <v>Glob</v>
      </c>
    </row>
    <row r="1355" spans="1:32" ht="12.75" customHeight="1" x14ac:dyDescent="0.2">
      <c r="A1355" s="18">
        <v>19179</v>
      </c>
      <c r="B1355" s="25">
        <v>89564</v>
      </c>
      <c r="C1355" s="10" t="s">
        <v>106</v>
      </c>
      <c r="D1355" s="36">
        <v>0.06</v>
      </c>
      <c r="E1355" s="28">
        <v>115.99</v>
      </c>
      <c r="F1355" s="32">
        <v>5.92</v>
      </c>
      <c r="G1355" s="25">
        <v>3238</v>
      </c>
      <c r="H1355" s="10" t="s">
        <v>2903</v>
      </c>
      <c r="I1355" s="10" t="s">
        <v>49</v>
      </c>
      <c r="J1355" s="10" t="s">
        <v>28</v>
      </c>
      <c r="K1355" s="10" t="s">
        <v>77</v>
      </c>
      <c r="L1355" s="10" t="s">
        <v>78</v>
      </c>
      <c r="M1355" s="10" t="s">
        <v>59</v>
      </c>
      <c r="N1355" s="9" t="s">
        <v>1772</v>
      </c>
      <c r="O1355" s="22">
        <v>0.57999999999999996</v>
      </c>
      <c r="P1355" s="10" t="s">
        <v>33</v>
      </c>
      <c r="Q1355" s="10" t="s">
        <v>34</v>
      </c>
      <c r="R1355" s="10" t="s">
        <v>102</v>
      </c>
      <c r="S1355" s="10" t="s">
        <v>2904</v>
      </c>
      <c r="T1355" s="25">
        <v>97330</v>
      </c>
      <c r="U1355" s="11">
        <v>42159</v>
      </c>
      <c r="V1355" s="25">
        <f>YEAR(Table1[[#This Row],[Order Date]])</f>
        <v>2015</v>
      </c>
      <c r="W1355" s="25">
        <f>MONTH(Table1[[#This Row],[Order Date]])</f>
        <v>6</v>
      </c>
      <c r="X1355" s="25">
        <f>DAY(Table1[[#This Row],[Order Date]])</f>
        <v>4</v>
      </c>
      <c r="Y1355" s="11">
        <v>42161</v>
      </c>
      <c r="Z1355" s="25">
        <f>DATEDIF(Table1[[#This Row],[Order Date]],Table1[[#This Row],[Ship Date]],"D")</f>
        <v>2</v>
      </c>
      <c r="AA1355" s="25">
        <v>-13.068000000000001</v>
      </c>
      <c r="AB1355" s="10">
        <v>5</v>
      </c>
      <c r="AC1355" s="12">
        <v>495.82</v>
      </c>
      <c r="AD1355" s="10" t="str">
        <f>IF(Table1[[#This Row],[Profit]]&gt;0,"Profit","loss")</f>
        <v>loss</v>
      </c>
      <c r="AE1355" s="10" t="str">
        <f>_xlfn.CONCAT(Table1[[#This Row],[Customer Name]]," ",Table1[[#This Row],[Product Name]]," ",Table1[[#This Row],[Country]])</f>
        <v>Kathleen P Bloom 8890 United States</v>
      </c>
      <c r="AF1355" s="10" t="str">
        <f>LEFT(Table1[[#This Row],[Product Name]],4)</f>
        <v>8890</v>
      </c>
    </row>
    <row r="1356" spans="1:32" ht="12.75" customHeight="1" x14ac:dyDescent="0.2">
      <c r="A1356" s="18">
        <v>19072</v>
      </c>
      <c r="B1356" s="25">
        <v>89571</v>
      </c>
      <c r="C1356" s="10" t="s">
        <v>106</v>
      </c>
      <c r="D1356" s="36">
        <v>0.08</v>
      </c>
      <c r="E1356" s="28">
        <v>259.70999999999998</v>
      </c>
      <c r="F1356" s="32">
        <v>66.67</v>
      </c>
      <c r="G1356" s="25">
        <v>2268</v>
      </c>
      <c r="H1356" s="10" t="s">
        <v>2151</v>
      </c>
      <c r="I1356" s="10" t="s">
        <v>39</v>
      </c>
      <c r="J1356" s="10" t="s">
        <v>58</v>
      </c>
      <c r="K1356" s="10" t="s">
        <v>41</v>
      </c>
      <c r="L1356" s="10" t="s">
        <v>152</v>
      </c>
      <c r="M1356" s="10" t="s">
        <v>121</v>
      </c>
      <c r="N1356" s="9" t="s">
        <v>342</v>
      </c>
      <c r="O1356" s="22">
        <v>0.61</v>
      </c>
      <c r="P1356" s="10" t="s">
        <v>33</v>
      </c>
      <c r="Q1356" s="10" t="s">
        <v>136</v>
      </c>
      <c r="R1356" s="10" t="s">
        <v>362</v>
      </c>
      <c r="S1356" s="10" t="s">
        <v>2152</v>
      </c>
      <c r="T1356" s="25">
        <v>34639</v>
      </c>
      <c r="U1356" s="11">
        <v>42158</v>
      </c>
      <c r="V1356" s="25">
        <f>YEAR(Table1[[#This Row],[Order Date]])</f>
        <v>2015</v>
      </c>
      <c r="W1356" s="25">
        <f>MONTH(Table1[[#This Row],[Order Date]])</f>
        <v>6</v>
      </c>
      <c r="X1356" s="25">
        <f>DAY(Table1[[#This Row],[Order Date]])</f>
        <v>3</v>
      </c>
      <c r="Y1356" s="11">
        <v>42162</v>
      </c>
      <c r="Z1356" s="25">
        <f>DATEDIF(Table1[[#This Row],[Order Date]],Table1[[#This Row],[Ship Date]],"D")</f>
        <v>4</v>
      </c>
      <c r="AA1356" s="25">
        <v>138.22199999999998</v>
      </c>
      <c r="AB1356" s="10">
        <v>17</v>
      </c>
      <c r="AC1356" s="12">
        <v>4086.5</v>
      </c>
      <c r="AD1356" s="10" t="str">
        <f>IF(Table1[[#This Row],[Profit]]&gt;0,"Profit","loss")</f>
        <v>Profit</v>
      </c>
      <c r="AE1356" s="10" t="str">
        <f>_xlfn.CONCAT(Table1[[#This Row],[Customer Name]]," ",Table1[[#This Row],[Product Name]]," ",Table1[[#This Row],[Country]])</f>
        <v>Carlos Adkins Bevis Round Bullnose 29" High Table Top United States</v>
      </c>
      <c r="AF1356" s="10" t="str">
        <f>LEFT(Table1[[#This Row],[Product Name]],4)</f>
        <v>Bevi</v>
      </c>
    </row>
    <row r="1357" spans="1:32" ht="12.75" customHeight="1" x14ac:dyDescent="0.2">
      <c r="A1357" s="18">
        <v>23963</v>
      </c>
      <c r="B1357" s="25">
        <v>89572</v>
      </c>
      <c r="C1357" s="10" t="s">
        <v>106</v>
      </c>
      <c r="D1357" s="36">
        <v>0.01</v>
      </c>
      <c r="E1357" s="28">
        <v>20.48</v>
      </c>
      <c r="F1357" s="32">
        <v>6.32</v>
      </c>
      <c r="G1357" s="25">
        <v>2270</v>
      </c>
      <c r="H1357" s="10" t="s">
        <v>2153</v>
      </c>
      <c r="I1357" s="10" t="s">
        <v>49</v>
      </c>
      <c r="J1357" s="10" t="s">
        <v>58</v>
      </c>
      <c r="K1357" s="10" t="s">
        <v>29</v>
      </c>
      <c r="L1357" s="10" t="s">
        <v>257</v>
      </c>
      <c r="M1357" s="10" t="s">
        <v>59</v>
      </c>
      <c r="N1357" s="9" t="s">
        <v>1920</v>
      </c>
      <c r="O1357" s="22">
        <v>0.57999999999999996</v>
      </c>
      <c r="P1357" s="10" t="s">
        <v>33</v>
      </c>
      <c r="Q1357" s="10" t="s">
        <v>136</v>
      </c>
      <c r="R1357" s="10" t="s">
        <v>932</v>
      </c>
      <c r="S1357" s="10" t="s">
        <v>2154</v>
      </c>
      <c r="T1357" s="25">
        <v>29662</v>
      </c>
      <c r="U1357" s="11">
        <v>42041</v>
      </c>
      <c r="V1357" s="25">
        <f>YEAR(Table1[[#This Row],[Order Date]])</f>
        <v>2015</v>
      </c>
      <c r="W1357" s="25">
        <f>MONTH(Table1[[#This Row],[Order Date]])</f>
        <v>2</v>
      </c>
      <c r="X1357" s="25">
        <f>DAY(Table1[[#This Row],[Order Date]])</f>
        <v>6</v>
      </c>
      <c r="Y1357" s="11">
        <v>42043</v>
      </c>
      <c r="Z1357" s="25">
        <f>DATEDIF(Table1[[#This Row],[Order Date]],Table1[[#This Row],[Ship Date]],"D")</f>
        <v>2</v>
      </c>
      <c r="AA1357" s="25">
        <v>711.24479999999994</v>
      </c>
      <c r="AB1357" s="10">
        <v>18</v>
      </c>
      <c r="AC1357" s="12">
        <v>375.03</v>
      </c>
      <c r="AD1357" s="10" t="str">
        <f>IF(Table1[[#This Row],[Profit]]&gt;0,"Profit","loss")</f>
        <v>Profit</v>
      </c>
      <c r="AE1357" s="10" t="str">
        <f>_xlfn.CONCAT(Table1[[#This Row],[Customer Name]]," ",Table1[[#This Row],[Product Name]]," ",Table1[[#This Row],[Country]])</f>
        <v>Kristine Holden Kensington 6 Outlet Guardian Standard Surge Protector United States</v>
      </c>
      <c r="AF1357" s="10" t="str">
        <f>LEFT(Table1[[#This Row],[Product Name]],4)</f>
        <v>Kens</v>
      </c>
    </row>
    <row r="1358" spans="1:32" ht="12.75" customHeight="1" x14ac:dyDescent="0.2">
      <c r="A1358" s="18">
        <v>23964</v>
      </c>
      <c r="B1358" s="25">
        <v>89572</v>
      </c>
      <c r="C1358" s="10" t="s">
        <v>106</v>
      </c>
      <c r="D1358" s="36">
        <v>0.09</v>
      </c>
      <c r="E1358" s="28">
        <v>1.86</v>
      </c>
      <c r="F1358" s="32">
        <v>2.58</v>
      </c>
      <c r="G1358" s="25">
        <v>2270</v>
      </c>
      <c r="H1358" s="10" t="s">
        <v>2153</v>
      </c>
      <c r="I1358" s="10" t="s">
        <v>49</v>
      </c>
      <c r="J1358" s="10" t="s">
        <v>58</v>
      </c>
      <c r="K1358" s="10" t="s">
        <v>29</v>
      </c>
      <c r="L1358" s="10" t="s">
        <v>66</v>
      </c>
      <c r="M1358" s="10" t="s">
        <v>31</v>
      </c>
      <c r="N1358" s="9" t="s">
        <v>308</v>
      </c>
      <c r="O1358" s="22">
        <v>0.82</v>
      </c>
      <c r="P1358" s="10" t="s">
        <v>33</v>
      </c>
      <c r="Q1358" s="10" t="s">
        <v>136</v>
      </c>
      <c r="R1358" s="10" t="s">
        <v>932</v>
      </c>
      <c r="S1358" s="10" t="s">
        <v>2154</v>
      </c>
      <c r="T1358" s="25">
        <v>29662</v>
      </c>
      <c r="U1358" s="11">
        <v>42041</v>
      </c>
      <c r="V1358" s="25">
        <f>YEAR(Table1[[#This Row],[Order Date]])</f>
        <v>2015</v>
      </c>
      <c r="W1358" s="25">
        <f>MONTH(Table1[[#This Row],[Order Date]])</f>
        <v>2</v>
      </c>
      <c r="X1358" s="25">
        <f>DAY(Table1[[#This Row],[Order Date]])</f>
        <v>6</v>
      </c>
      <c r="Y1358" s="11">
        <v>42046</v>
      </c>
      <c r="Z1358" s="25">
        <f>DATEDIF(Table1[[#This Row],[Order Date]],Table1[[#This Row],[Ship Date]],"D")</f>
        <v>5</v>
      </c>
      <c r="AA1358" s="25">
        <v>-1084.8469632000001</v>
      </c>
      <c r="AB1358" s="10">
        <v>12</v>
      </c>
      <c r="AC1358" s="12">
        <v>22.11</v>
      </c>
      <c r="AD1358" s="10" t="str">
        <f>IF(Table1[[#This Row],[Profit]]&gt;0,"Profit","loss")</f>
        <v>loss</v>
      </c>
      <c r="AE1358" s="10" t="str">
        <f>_xlfn.CONCAT(Table1[[#This Row],[Customer Name]]," ",Table1[[#This Row],[Product Name]]," ",Table1[[#This Row],[Country]])</f>
        <v>Kristine Holden Super Bands, 12/Pack United States</v>
      </c>
      <c r="AF1358" s="10" t="str">
        <f>LEFT(Table1[[#This Row],[Product Name]],4)</f>
        <v>Supe</v>
      </c>
    </row>
    <row r="1359" spans="1:32" ht="12.75" customHeight="1" x14ac:dyDescent="0.2">
      <c r="A1359" s="18">
        <v>23965</v>
      </c>
      <c r="B1359" s="25">
        <v>89572</v>
      </c>
      <c r="C1359" s="10" t="s">
        <v>106</v>
      </c>
      <c r="D1359" s="36">
        <v>0.08</v>
      </c>
      <c r="E1359" s="28">
        <v>205.99</v>
      </c>
      <c r="F1359" s="32">
        <v>2.5</v>
      </c>
      <c r="G1359" s="25">
        <v>2270</v>
      </c>
      <c r="H1359" s="10" t="s">
        <v>2153</v>
      </c>
      <c r="I1359" s="10" t="s">
        <v>49</v>
      </c>
      <c r="J1359" s="10" t="s">
        <v>58</v>
      </c>
      <c r="K1359" s="10" t="s">
        <v>77</v>
      </c>
      <c r="L1359" s="10" t="s">
        <v>78</v>
      </c>
      <c r="M1359" s="10" t="s">
        <v>59</v>
      </c>
      <c r="N1359" s="9" t="s">
        <v>2155</v>
      </c>
      <c r="O1359" s="22">
        <v>0.59</v>
      </c>
      <c r="P1359" s="10" t="s">
        <v>33</v>
      </c>
      <c r="Q1359" s="10" t="s">
        <v>136</v>
      </c>
      <c r="R1359" s="10" t="s">
        <v>932</v>
      </c>
      <c r="S1359" s="10" t="s">
        <v>2154</v>
      </c>
      <c r="T1359" s="25">
        <v>29662</v>
      </c>
      <c r="U1359" s="11">
        <v>42041</v>
      </c>
      <c r="V1359" s="25">
        <f>YEAR(Table1[[#This Row],[Order Date]])</f>
        <v>2015</v>
      </c>
      <c r="W1359" s="25">
        <f>MONTH(Table1[[#This Row],[Order Date]])</f>
        <v>2</v>
      </c>
      <c r="X1359" s="25">
        <f>DAY(Table1[[#This Row],[Order Date]])</f>
        <v>6</v>
      </c>
      <c r="Y1359" s="11">
        <v>42046</v>
      </c>
      <c r="Z1359" s="25">
        <f>DATEDIF(Table1[[#This Row],[Order Date]],Table1[[#This Row],[Ship Date]],"D")</f>
        <v>5</v>
      </c>
      <c r="AA1359" s="25">
        <v>-156.77199999999999</v>
      </c>
      <c r="AB1359" s="10">
        <v>17</v>
      </c>
      <c r="AC1359" s="12">
        <v>2875.35</v>
      </c>
      <c r="AD1359" s="10" t="str">
        <f>IF(Table1[[#This Row],[Profit]]&gt;0,"Profit","loss")</f>
        <v>loss</v>
      </c>
      <c r="AE1359" s="10" t="str">
        <f>_xlfn.CONCAT(Table1[[#This Row],[Customer Name]]," ",Table1[[#This Row],[Product Name]]," ",Table1[[#This Row],[Country]])</f>
        <v>Kristine Holden V70 United States</v>
      </c>
      <c r="AF1359" s="10" t="str">
        <f>LEFT(Table1[[#This Row],[Product Name]],4)</f>
        <v>V70</v>
      </c>
    </row>
    <row r="1360" spans="1:32" ht="12.75" customHeight="1" x14ac:dyDescent="0.2">
      <c r="A1360" s="18">
        <v>19073</v>
      </c>
      <c r="B1360" s="25">
        <v>89579</v>
      </c>
      <c r="C1360" s="10" t="s">
        <v>56</v>
      </c>
      <c r="D1360" s="36">
        <v>0.03</v>
      </c>
      <c r="E1360" s="28">
        <v>25.98</v>
      </c>
      <c r="F1360" s="32">
        <v>5.37</v>
      </c>
      <c r="G1360" s="25">
        <v>377</v>
      </c>
      <c r="H1360" s="10" t="s">
        <v>485</v>
      </c>
      <c r="I1360" s="10" t="s">
        <v>49</v>
      </c>
      <c r="J1360" s="10" t="s">
        <v>114</v>
      </c>
      <c r="K1360" s="10" t="s">
        <v>29</v>
      </c>
      <c r="L1360" s="10" t="s">
        <v>257</v>
      </c>
      <c r="M1360" s="10" t="s">
        <v>86</v>
      </c>
      <c r="N1360" s="9" t="s">
        <v>486</v>
      </c>
      <c r="O1360" s="22">
        <v>0.5</v>
      </c>
      <c r="P1360" s="10" t="s">
        <v>33</v>
      </c>
      <c r="Q1360" s="10" t="s">
        <v>61</v>
      </c>
      <c r="R1360" s="10" t="s">
        <v>178</v>
      </c>
      <c r="S1360" s="10" t="s">
        <v>431</v>
      </c>
      <c r="T1360" s="25">
        <v>60510</v>
      </c>
      <c r="U1360" s="11">
        <v>42111</v>
      </c>
      <c r="V1360" s="25">
        <f>YEAR(Table1[[#This Row],[Order Date]])</f>
        <v>2015</v>
      </c>
      <c r="W1360" s="25">
        <f>MONTH(Table1[[#This Row],[Order Date]])</f>
        <v>4</v>
      </c>
      <c r="X1360" s="25">
        <f>DAY(Table1[[#This Row],[Order Date]])</f>
        <v>17</v>
      </c>
      <c r="Y1360" s="11">
        <v>42111</v>
      </c>
      <c r="Z1360" s="25">
        <f>DATEDIF(Table1[[#This Row],[Order Date]],Table1[[#This Row],[Ship Date]],"D")</f>
        <v>0</v>
      </c>
      <c r="AA1360" s="25">
        <v>250.03759999999997</v>
      </c>
      <c r="AB1360" s="10">
        <v>17</v>
      </c>
      <c r="AC1360" s="12">
        <v>460.87</v>
      </c>
      <c r="AD1360" s="10" t="str">
        <f>IF(Table1[[#This Row],[Profit]]&gt;0,"Profit","loss")</f>
        <v>Profit</v>
      </c>
      <c r="AE1360" s="10" t="str">
        <f>_xlfn.CONCAT(Table1[[#This Row],[Customer Name]]," ",Table1[[#This Row],[Product Name]]," ",Table1[[#This Row],[Country]])</f>
        <v>Sylvia Bush 3M Office Air Cleaner United States</v>
      </c>
      <c r="AF1360" s="10" t="str">
        <f>LEFT(Table1[[#This Row],[Product Name]],4)</f>
        <v>3M O</v>
      </c>
    </row>
    <row r="1361" spans="1:32" ht="12.75" customHeight="1" x14ac:dyDescent="0.2">
      <c r="A1361" s="18">
        <v>19074</v>
      </c>
      <c r="B1361" s="25">
        <v>89583</v>
      </c>
      <c r="C1361" s="10" t="s">
        <v>25</v>
      </c>
      <c r="D1361" s="36">
        <v>0.03</v>
      </c>
      <c r="E1361" s="28">
        <v>4.26</v>
      </c>
      <c r="F1361" s="32">
        <v>1.2</v>
      </c>
      <c r="G1361" s="25">
        <v>114</v>
      </c>
      <c r="H1361" s="10" t="s">
        <v>201</v>
      </c>
      <c r="I1361" s="10" t="s">
        <v>49</v>
      </c>
      <c r="J1361" s="10" t="s">
        <v>40</v>
      </c>
      <c r="K1361" s="10" t="s">
        <v>29</v>
      </c>
      <c r="L1361" s="10" t="s">
        <v>30</v>
      </c>
      <c r="M1361" s="10" t="s">
        <v>31</v>
      </c>
      <c r="N1361" s="9" t="s">
        <v>202</v>
      </c>
      <c r="O1361" s="22">
        <v>0.44</v>
      </c>
      <c r="P1361" s="10" t="s">
        <v>33</v>
      </c>
      <c r="Q1361" s="10" t="s">
        <v>34</v>
      </c>
      <c r="R1361" s="10" t="s">
        <v>102</v>
      </c>
      <c r="S1361" s="10" t="s">
        <v>203</v>
      </c>
      <c r="T1361" s="25">
        <v>97035</v>
      </c>
      <c r="U1361" s="11">
        <v>42007</v>
      </c>
      <c r="V1361" s="25">
        <f>YEAR(Table1[[#This Row],[Order Date]])</f>
        <v>2015</v>
      </c>
      <c r="W1361" s="25">
        <f>MONTH(Table1[[#This Row],[Order Date]])</f>
        <v>1</v>
      </c>
      <c r="X1361" s="25">
        <f>DAY(Table1[[#This Row],[Order Date]])</f>
        <v>3</v>
      </c>
      <c r="Y1361" s="11">
        <v>42008</v>
      </c>
      <c r="Z1361" s="25">
        <f>DATEDIF(Table1[[#This Row],[Order Date]],Table1[[#This Row],[Ship Date]],"D")</f>
        <v>1</v>
      </c>
      <c r="AA1361" s="25">
        <v>18.658000000000001</v>
      </c>
      <c r="AB1361" s="10">
        <v>7</v>
      </c>
      <c r="AC1361" s="12">
        <v>29.5</v>
      </c>
      <c r="AD1361" s="10" t="str">
        <f>IF(Table1[[#This Row],[Profit]]&gt;0,"Profit","loss")</f>
        <v>Profit</v>
      </c>
      <c r="AE1361" s="10" t="str">
        <f>_xlfn.CONCAT(Table1[[#This Row],[Customer Name]]," ",Table1[[#This Row],[Product Name]]," ",Table1[[#This Row],[Country]])</f>
        <v>Ron Newton Dixon Prang® Watercolor Pencils, 10-Color Set with Brush United States</v>
      </c>
      <c r="AF1361" s="10" t="str">
        <f>LEFT(Table1[[#This Row],[Product Name]],4)</f>
        <v>Dixo</v>
      </c>
    </row>
    <row r="1362" spans="1:32" ht="12.75" customHeight="1" x14ac:dyDescent="0.2">
      <c r="A1362" s="18">
        <v>19950</v>
      </c>
      <c r="B1362" s="25">
        <v>89584</v>
      </c>
      <c r="C1362" s="10" t="s">
        <v>56</v>
      </c>
      <c r="D1362" s="36">
        <v>0.01</v>
      </c>
      <c r="E1362" s="28">
        <v>4.91</v>
      </c>
      <c r="F1362" s="32">
        <v>0.5</v>
      </c>
      <c r="G1362" s="25">
        <v>114</v>
      </c>
      <c r="H1362" s="10" t="s">
        <v>201</v>
      </c>
      <c r="I1362" s="10" t="s">
        <v>49</v>
      </c>
      <c r="J1362" s="10" t="s">
        <v>40</v>
      </c>
      <c r="K1362" s="10" t="s">
        <v>29</v>
      </c>
      <c r="L1362" s="10" t="s">
        <v>134</v>
      </c>
      <c r="M1362" s="10" t="s">
        <v>59</v>
      </c>
      <c r="N1362" s="9" t="s">
        <v>163</v>
      </c>
      <c r="O1362" s="22">
        <v>0.36</v>
      </c>
      <c r="P1362" s="10" t="s">
        <v>33</v>
      </c>
      <c r="Q1362" s="10" t="s">
        <v>34</v>
      </c>
      <c r="R1362" s="10" t="s">
        <v>102</v>
      </c>
      <c r="S1362" s="10" t="s">
        <v>203</v>
      </c>
      <c r="T1362" s="25">
        <v>97035</v>
      </c>
      <c r="U1362" s="11">
        <v>42098</v>
      </c>
      <c r="V1362" s="25">
        <f>YEAR(Table1[[#This Row],[Order Date]])</f>
        <v>2015</v>
      </c>
      <c r="W1362" s="25">
        <f>MONTH(Table1[[#This Row],[Order Date]])</f>
        <v>4</v>
      </c>
      <c r="X1362" s="25">
        <f>DAY(Table1[[#This Row],[Order Date]])</f>
        <v>4</v>
      </c>
      <c r="Y1362" s="11">
        <v>42100</v>
      </c>
      <c r="Z1362" s="25">
        <f>DATEDIF(Table1[[#This Row],[Order Date]],Table1[[#This Row],[Ship Date]],"D")</f>
        <v>2</v>
      </c>
      <c r="AA1362" s="25">
        <v>40.247699999999995</v>
      </c>
      <c r="AB1362" s="10">
        <v>12</v>
      </c>
      <c r="AC1362" s="12">
        <v>58.33</v>
      </c>
      <c r="AD1362" s="10" t="str">
        <f>IF(Table1[[#This Row],[Profit]]&gt;0,"Profit","loss")</f>
        <v>Profit</v>
      </c>
      <c r="AE1362" s="10" t="str">
        <f>_xlfn.CONCAT(Table1[[#This Row],[Customer Name]]," ",Table1[[#This Row],[Product Name]]," ",Table1[[#This Row],[Country]])</f>
        <v>Ron Newton Avery 493 United States</v>
      </c>
      <c r="AF1362" s="10" t="str">
        <f>LEFT(Table1[[#This Row],[Product Name]],4)</f>
        <v>Aver</v>
      </c>
    </row>
    <row r="1363" spans="1:32" ht="12.75" customHeight="1" x14ac:dyDescent="0.2">
      <c r="A1363" s="18">
        <v>19951</v>
      </c>
      <c r="B1363" s="25">
        <v>89584</v>
      </c>
      <c r="C1363" s="10" t="s">
        <v>56</v>
      </c>
      <c r="D1363" s="36">
        <v>0.09</v>
      </c>
      <c r="E1363" s="28">
        <v>4</v>
      </c>
      <c r="F1363" s="32">
        <v>1.3</v>
      </c>
      <c r="G1363" s="25">
        <v>114</v>
      </c>
      <c r="H1363" s="10" t="s">
        <v>201</v>
      </c>
      <c r="I1363" s="10" t="s">
        <v>27</v>
      </c>
      <c r="J1363" s="10" t="s">
        <v>40</v>
      </c>
      <c r="K1363" s="10" t="s">
        <v>29</v>
      </c>
      <c r="L1363" s="10" t="s">
        <v>93</v>
      </c>
      <c r="M1363" s="10" t="s">
        <v>31</v>
      </c>
      <c r="N1363" s="9" t="s">
        <v>204</v>
      </c>
      <c r="O1363" s="22">
        <v>0.37</v>
      </c>
      <c r="P1363" s="10" t="s">
        <v>33</v>
      </c>
      <c r="Q1363" s="10" t="s">
        <v>34</v>
      </c>
      <c r="R1363" s="10" t="s">
        <v>102</v>
      </c>
      <c r="S1363" s="10" t="s">
        <v>203</v>
      </c>
      <c r="T1363" s="25">
        <v>97035</v>
      </c>
      <c r="U1363" s="11">
        <v>42098</v>
      </c>
      <c r="V1363" s="25">
        <f>YEAR(Table1[[#This Row],[Order Date]])</f>
        <v>2015</v>
      </c>
      <c r="W1363" s="25">
        <f>MONTH(Table1[[#This Row],[Order Date]])</f>
        <v>4</v>
      </c>
      <c r="X1363" s="25">
        <f>DAY(Table1[[#This Row],[Order Date]])</f>
        <v>4</v>
      </c>
      <c r="Y1363" s="11">
        <v>42100</v>
      </c>
      <c r="Z1363" s="25">
        <f>DATEDIF(Table1[[#This Row],[Order Date]],Table1[[#This Row],[Ship Date]],"D")</f>
        <v>2</v>
      </c>
      <c r="AA1363" s="25">
        <v>14.0898</v>
      </c>
      <c r="AB1363" s="10">
        <v>5</v>
      </c>
      <c r="AC1363" s="12">
        <v>20.420000000000002</v>
      </c>
      <c r="AD1363" s="10" t="str">
        <f>IF(Table1[[#This Row],[Profit]]&gt;0,"Profit","loss")</f>
        <v>Profit</v>
      </c>
      <c r="AE1363" s="10" t="str">
        <f>_xlfn.CONCAT(Table1[[#This Row],[Customer Name]]," ",Table1[[#This Row],[Product Name]]," ",Table1[[#This Row],[Country]])</f>
        <v>Ron Newton EcoTones® Memo Sheets United States</v>
      </c>
      <c r="AF1363" s="10" t="str">
        <f>LEFT(Table1[[#This Row],[Product Name]],4)</f>
        <v>EcoT</v>
      </c>
    </row>
    <row r="1364" spans="1:32" ht="12.75" customHeight="1" x14ac:dyDescent="0.2">
      <c r="A1364" s="18">
        <v>26241</v>
      </c>
      <c r="B1364" s="25">
        <v>89585</v>
      </c>
      <c r="C1364" s="10" t="s">
        <v>106</v>
      </c>
      <c r="D1364" s="36">
        <v>7.0000000000000007E-2</v>
      </c>
      <c r="E1364" s="28">
        <v>2.12</v>
      </c>
      <c r="F1364" s="32">
        <v>1.99</v>
      </c>
      <c r="G1364" s="25">
        <v>115</v>
      </c>
      <c r="H1364" s="10" t="s">
        <v>205</v>
      </c>
      <c r="I1364" s="10" t="s">
        <v>49</v>
      </c>
      <c r="J1364" s="10" t="s">
        <v>40</v>
      </c>
      <c r="K1364" s="10" t="s">
        <v>77</v>
      </c>
      <c r="L1364" s="10" t="s">
        <v>180</v>
      </c>
      <c r="M1364" s="10" t="s">
        <v>51</v>
      </c>
      <c r="N1364" s="9" t="s">
        <v>206</v>
      </c>
      <c r="O1364" s="22">
        <v>0.55000000000000004</v>
      </c>
      <c r="P1364" s="10" t="s">
        <v>33</v>
      </c>
      <c r="Q1364" s="10" t="s">
        <v>34</v>
      </c>
      <c r="R1364" s="10" t="s">
        <v>102</v>
      </c>
      <c r="S1364" s="10" t="s">
        <v>207</v>
      </c>
      <c r="T1364" s="25">
        <v>97128</v>
      </c>
      <c r="U1364" s="11">
        <v>42103</v>
      </c>
      <c r="V1364" s="25">
        <f>YEAR(Table1[[#This Row],[Order Date]])</f>
        <v>2015</v>
      </c>
      <c r="W1364" s="25">
        <f>MONTH(Table1[[#This Row],[Order Date]])</f>
        <v>4</v>
      </c>
      <c r="X1364" s="25">
        <f>DAY(Table1[[#This Row],[Order Date]])</f>
        <v>9</v>
      </c>
      <c r="Y1364" s="11">
        <v>42105</v>
      </c>
      <c r="Z1364" s="25">
        <f>DATEDIF(Table1[[#This Row],[Order Date]],Table1[[#This Row],[Ship Date]],"D")</f>
        <v>2</v>
      </c>
      <c r="AA1364" s="25">
        <v>-55.84</v>
      </c>
      <c r="AB1364" s="10">
        <v>12</v>
      </c>
      <c r="AC1364" s="12">
        <v>26.07</v>
      </c>
      <c r="AD1364" s="10" t="str">
        <f>IF(Table1[[#This Row],[Profit]]&gt;0,"Profit","loss")</f>
        <v>loss</v>
      </c>
      <c r="AE1364" s="10" t="str">
        <f>_xlfn.CONCAT(Table1[[#This Row],[Customer Name]]," ",Table1[[#This Row],[Product Name]]," ",Table1[[#This Row],[Country]])</f>
        <v>Dwight M Carr Fuji Slim Jewel Case CD-R United States</v>
      </c>
      <c r="AF1364" s="10" t="str">
        <f>LEFT(Table1[[#This Row],[Product Name]],4)</f>
        <v>Fuji</v>
      </c>
    </row>
    <row r="1365" spans="1:32" ht="12.75" customHeight="1" x14ac:dyDescent="0.2">
      <c r="A1365" s="18">
        <v>20830</v>
      </c>
      <c r="B1365" s="25">
        <v>89595</v>
      </c>
      <c r="C1365" s="10" t="s">
        <v>25</v>
      </c>
      <c r="D1365" s="36">
        <v>0.03</v>
      </c>
      <c r="E1365" s="28">
        <v>14.34</v>
      </c>
      <c r="F1365" s="32">
        <v>5</v>
      </c>
      <c r="G1365" s="25">
        <v>1360</v>
      </c>
      <c r="H1365" s="10" t="s">
        <v>1426</v>
      </c>
      <c r="I1365" s="10" t="s">
        <v>49</v>
      </c>
      <c r="J1365" s="10" t="s">
        <v>114</v>
      </c>
      <c r="K1365" s="10" t="s">
        <v>41</v>
      </c>
      <c r="L1365" s="10" t="s">
        <v>50</v>
      </c>
      <c r="M1365" s="10" t="s">
        <v>51</v>
      </c>
      <c r="N1365" s="9" t="s">
        <v>1427</v>
      </c>
      <c r="O1365" s="22">
        <v>0.49</v>
      </c>
      <c r="P1365" s="10" t="s">
        <v>33</v>
      </c>
      <c r="Q1365" s="10" t="s">
        <v>61</v>
      </c>
      <c r="R1365" s="10" t="s">
        <v>330</v>
      </c>
      <c r="S1365" s="10" t="s">
        <v>1428</v>
      </c>
      <c r="T1365" s="25">
        <v>52761</v>
      </c>
      <c r="U1365" s="11">
        <v>42030</v>
      </c>
      <c r="V1365" s="25">
        <f>YEAR(Table1[[#This Row],[Order Date]])</f>
        <v>2015</v>
      </c>
      <c r="W1365" s="25">
        <f>MONTH(Table1[[#This Row],[Order Date]])</f>
        <v>1</v>
      </c>
      <c r="X1365" s="25">
        <f>DAY(Table1[[#This Row],[Order Date]])</f>
        <v>26</v>
      </c>
      <c r="Y1365" s="11">
        <v>42031</v>
      </c>
      <c r="Z1365" s="25">
        <f>DATEDIF(Table1[[#This Row],[Order Date]],Table1[[#This Row],[Ship Date]],"D")</f>
        <v>1</v>
      </c>
      <c r="AA1365" s="25">
        <v>82.310099999999991</v>
      </c>
      <c r="AB1365" s="10">
        <v>8</v>
      </c>
      <c r="AC1365" s="12">
        <v>119.29</v>
      </c>
      <c r="AD1365" s="10" t="str">
        <f>IF(Table1[[#This Row],[Profit]]&gt;0,"Profit","loss")</f>
        <v>Profit</v>
      </c>
      <c r="AE1365" s="10" t="str">
        <f>_xlfn.CONCAT(Table1[[#This Row],[Customer Name]]," ",Table1[[#This Row],[Product Name]]," ",Table1[[#This Row],[Country]])</f>
        <v>Arlene Gibbons Nu-Dell Leatherette Frames United States</v>
      </c>
      <c r="AF1365" s="10" t="str">
        <f>LEFT(Table1[[#This Row],[Product Name]],4)</f>
        <v>Nu-D</v>
      </c>
    </row>
    <row r="1366" spans="1:32" ht="12.75" customHeight="1" x14ac:dyDescent="0.2">
      <c r="A1366" s="18">
        <v>20829</v>
      </c>
      <c r="B1366" s="25">
        <v>89595</v>
      </c>
      <c r="C1366" s="10" t="s">
        <v>25</v>
      </c>
      <c r="D1366" s="36">
        <v>0.01</v>
      </c>
      <c r="E1366" s="28">
        <v>2.89</v>
      </c>
      <c r="F1366" s="32">
        <v>0.5</v>
      </c>
      <c r="G1366" s="25">
        <v>1361</v>
      </c>
      <c r="H1366" s="10" t="s">
        <v>1429</v>
      </c>
      <c r="I1366" s="10" t="s">
        <v>49</v>
      </c>
      <c r="J1366" s="10" t="s">
        <v>114</v>
      </c>
      <c r="K1366" s="10" t="s">
        <v>29</v>
      </c>
      <c r="L1366" s="10" t="s">
        <v>134</v>
      </c>
      <c r="M1366" s="10" t="s">
        <v>59</v>
      </c>
      <c r="N1366" s="9" t="s">
        <v>789</v>
      </c>
      <c r="O1366" s="22">
        <v>0.38</v>
      </c>
      <c r="P1366" s="10" t="s">
        <v>33</v>
      </c>
      <c r="Q1366" s="10" t="s">
        <v>61</v>
      </c>
      <c r="R1366" s="10" t="s">
        <v>300</v>
      </c>
      <c r="S1366" s="10" t="s">
        <v>1430</v>
      </c>
      <c r="T1366" s="25">
        <v>48101</v>
      </c>
      <c r="U1366" s="11">
        <v>42030</v>
      </c>
      <c r="V1366" s="25">
        <f>YEAR(Table1[[#This Row],[Order Date]])</f>
        <v>2015</v>
      </c>
      <c r="W1366" s="25">
        <f>MONTH(Table1[[#This Row],[Order Date]])</f>
        <v>1</v>
      </c>
      <c r="X1366" s="25">
        <f>DAY(Table1[[#This Row],[Order Date]])</f>
        <v>26</v>
      </c>
      <c r="Y1366" s="11">
        <v>42032</v>
      </c>
      <c r="Z1366" s="25">
        <f>DATEDIF(Table1[[#This Row],[Order Date]],Table1[[#This Row],[Ship Date]],"D")</f>
        <v>2</v>
      </c>
      <c r="AA1366" s="25">
        <v>1.2236</v>
      </c>
      <c r="AB1366" s="10">
        <v>1</v>
      </c>
      <c r="AC1366" s="12">
        <v>3.08</v>
      </c>
      <c r="AD1366" s="10" t="str">
        <f>IF(Table1[[#This Row],[Profit]]&gt;0,"Profit","loss")</f>
        <v>Profit</v>
      </c>
      <c r="AE1366" s="10" t="str">
        <f>_xlfn.CONCAT(Table1[[#This Row],[Customer Name]]," ",Table1[[#This Row],[Product Name]]," ",Table1[[#This Row],[Country]])</f>
        <v>Kristina Collier Avery 498 United States</v>
      </c>
      <c r="AF1366" s="10" t="str">
        <f>LEFT(Table1[[#This Row],[Product Name]],4)</f>
        <v>Aver</v>
      </c>
    </row>
    <row r="1367" spans="1:32" ht="12.75" customHeight="1" x14ac:dyDescent="0.2">
      <c r="A1367" s="18">
        <v>24432</v>
      </c>
      <c r="B1367" s="25">
        <v>89596</v>
      </c>
      <c r="C1367" s="10" t="s">
        <v>47</v>
      </c>
      <c r="D1367" s="36">
        <v>0.01</v>
      </c>
      <c r="E1367" s="28">
        <v>6.48</v>
      </c>
      <c r="F1367" s="32">
        <v>6.22</v>
      </c>
      <c r="G1367" s="25">
        <v>1361</v>
      </c>
      <c r="H1367" s="10" t="s">
        <v>1429</v>
      </c>
      <c r="I1367" s="10" t="s">
        <v>27</v>
      </c>
      <c r="J1367" s="10" t="s">
        <v>114</v>
      </c>
      <c r="K1367" s="10" t="s">
        <v>29</v>
      </c>
      <c r="L1367" s="10" t="s">
        <v>93</v>
      </c>
      <c r="M1367" s="10" t="s">
        <v>59</v>
      </c>
      <c r="N1367" s="9" t="s">
        <v>1431</v>
      </c>
      <c r="O1367" s="22">
        <v>0.37</v>
      </c>
      <c r="P1367" s="10" t="s">
        <v>33</v>
      </c>
      <c r="Q1367" s="10" t="s">
        <v>61</v>
      </c>
      <c r="R1367" s="10" t="s">
        <v>300</v>
      </c>
      <c r="S1367" s="10" t="s">
        <v>1430</v>
      </c>
      <c r="T1367" s="25">
        <v>48101</v>
      </c>
      <c r="U1367" s="11">
        <v>42045</v>
      </c>
      <c r="V1367" s="25">
        <f>YEAR(Table1[[#This Row],[Order Date]])</f>
        <v>2015</v>
      </c>
      <c r="W1367" s="25">
        <f>MONTH(Table1[[#This Row],[Order Date]])</f>
        <v>2</v>
      </c>
      <c r="X1367" s="25">
        <f>DAY(Table1[[#This Row],[Order Date]])</f>
        <v>10</v>
      </c>
      <c r="Y1367" s="11">
        <v>42046</v>
      </c>
      <c r="Z1367" s="25">
        <f>DATEDIF(Table1[[#This Row],[Order Date]],Table1[[#This Row],[Ship Date]],"D")</f>
        <v>1</v>
      </c>
      <c r="AA1367" s="25">
        <v>-15.6312</v>
      </c>
      <c r="AB1367" s="10">
        <v>9</v>
      </c>
      <c r="AC1367" s="12">
        <v>69.459999999999994</v>
      </c>
      <c r="AD1367" s="10" t="str">
        <f>IF(Table1[[#This Row],[Profit]]&gt;0,"Profit","loss")</f>
        <v>loss</v>
      </c>
      <c r="AE1367" s="10" t="str">
        <f>_xlfn.CONCAT(Table1[[#This Row],[Customer Name]]," ",Table1[[#This Row],[Product Name]]," ",Table1[[#This Row],[Country]])</f>
        <v>Kristina Collier Xerox 1894 United States</v>
      </c>
      <c r="AF1367" s="10" t="str">
        <f>LEFT(Table1[[#This Row],[Product Name]],4)</f>
        <v>Xero</v>
      </c>
    </row>
    <row r="1368" spans="1:32" ht="12.75" customHeight="1" x14ac:dyDescent="0.2">
      <c r="A1368" s="18">
        <v>24433</v>
      </c>
      <c r="B1368" s="25">
        <v>89596</v>
      </c>
      <c r="C1368" s="10" t="s">
        <v>47</v>
      </c>
      <c r="D1368" s="36">
        <v>0.03</v>
      </c>
      <c r="E1368" s="28">
        <v>85.99</v>
      </c>
      <c r="F1368" s="32">
        <v>3.3</v>
      </c>
      <c r="G1368" s="25">
        <v>1361</v>
      </c>
      <c r="H1368" s="10" t="s">
        <v>1429</v>
      </c>
      <c r="I1368" s="10" t="s">
        <v>49</v>
      </c>
      <c r="J1368" s="10" t="s">
        <v>114</v>
      </c>
      <c r="K1368" s="10" t="s">
        <v>77</v>
      </c>
      <c r="L1368" s="10" t="s">
        <v>78</v>
      </c>
      <c r="M1368" s="10" t="s">
        <v>51</v>
      </c>
      <c r="N1368" s="9" t="s">
        <v>535</v>
      </c>
      <c r="O1368" s="22">
        <v>0.37</v>
      </c>
      <c r="P1368" s="10" t="s">
        <v>33</v>
      </c>
      <c r="Q1368" s="10" t="s">
        <v>61</v>
      </c>
      <c r="R1368" s="10" t="s">
        <v>300</v>
      </c>
      <c r="S1368" s="10" t="s">
        <v>1430</v>
      </c>
      <c r="T1368" s="25">
        <v>48101</v>
      </c>
      <c r="U1368" s="11">
        <v>42045</v>
      </c>
      <c r="V1368" s="25">
        <f>YEAR(Table1[[#This Row],[Order Date]])</f>
        <v>2015</v>
      </c>
      <c r="W1368" s="25">
        <f>MONTH(Table1[[#This Row],[Order Date]])</f>
        <v>2</v>
      </c>
      <c r="X1368" s="25">
        <f>DAY(Table1[[#This Row],[Order Date]])</f>
        <v>10</v>
      </c>
      <c r="Y1368" s="11">
        <v>42047</v>
      </c>
      <c r="Z1368" s="25">
        <f>DATEDIF(Table1[[#This Row],[Order Date]],Table1[[#This Row],[Ship Date]],"D")</f>
        <v>2</v>
      </c>
      <c r="AA1368" s="25">
        <v>790.54679999999996</v>
      </c>
      <c r="AB1368" s="10">
        <v>16</v>
      </c>
      <c r="AC1368" s="12">
        <v>1145.72</v>
      </c>
      <c r="AD1368" s="10" t="str">
        <f>IF(Table1[[#This Row],[Profit]]&gt;0,"Profit","loss")</f>
        <v>Profit</v>
      </c>
      <c r="AE1368" s="10" t="str">
        <f>_xlfn.CONCAT(Table1[[#This Row],[Customer Name]]," ",Table1[[#This Row],[Product Name]]," ",Table1[[#This Row],[Country]])</f>
        <v>Kristina Collier Accessory20 United States</v>
      </c>
      <c r="AF1368" s="10" t="str">
        <f>LEFT(Table1[[#This Row],[Product Name]],4)</f>
        <v>Acce</v>
      </c>
    </row>
    <row r="1369" spans="1:32" ht="12.75" customHeight="1" x14ac:dyDescent="0.2">
      <c r="A1369" s="18">
        <v>20187</v>
      </c>
      <c r="B1369" s="25">
        <v>89601</v>
      </c>
      <c r="C1369" s="10" t="s">
        <v>47</v>
      </c>
      <c r="D1369" s="36">
        <v>0.02</v>
      </c>
      <c r="E1369" s="28">
        <v>4.9800000000000004</v>
      </c>
      <c r="F1369" s="32">
        <v>0.49</v>
      </c>
      <c r="G1369" s="25">
        <v>2260</v>
      </c>
      <c r="H1369" s="10" t="s">
        <v>2139</v>
      </c>
      <c r="I1369" s="10" t="s">
        <v>49</v>
      </c>
      <c r="J1369" s="10" t="s">
        <v>28</v>
      </c>
      <c r="K1369" s="10" t="s">
        <v>29</v>
      </c>
      <c r="L1369" s="10" t="s">
        <v>134</v>
      </c>
      <c r="M1369" s="10" t="s">
        <v>59</v>
      </c>
      <c r="N1369" s="9" t="s">
        <v>1422</v>
      </c>
      <c r="O1369" s="22">
        <v>0.39</v>
      </c>
      <c r="P1369" s="10" t="s">
        <v>33</v>
      </c>
      <c r="Q1369" s="10" t="s">
        <v>136</v>
      </c>
      <c r="R1369" s="10" t="s">
        <v>387</v>
      </c>
      <c r="S1369" s="10" t="s">
        <v>2140</v>
      </c>
      <c r="T1369" s="25">
        <v>30161</v>
      </c>
      <c r="U1369" s="11">
        <v>42050</v>
      </c>
      <c r="V1369" s="25">
        <f>YEAR(Table1[[#This Row],[Order Date]])</f>
        <v>2015</v>
      </c>
      <c r="W1369" s="25">
        <f>MONTH(Table1[[#This Row],[Order Date]])</f>
        <v>2</v>
      </c>
      <c r="X1369" s="25">
        <f>DAY(Table1[[#This Row],[Order Date]])</f>
        <v>15</v>
      </c>
      <c r="Y1369" s="11">
        <v>42051</v>
      </c>
      <c r="Z1369" s="25">
        <f>DATEDIF(Table1[[#This Row],[Order Date]],Table1[[#This Row],[Ship Date]],"D")</f>
        <v>1</v>
      </c>
      <c r="AA1369" s="25">
        <v>-52.863999999999997</v>
      </c>
      <c r="AB1369" s="10">
        <v>17</v>
      </c>
      <c r="AC1369" s="12">
        <v>87.11</v>
      </c>
      <c r="AD1369" s="10" t="str">
        <f>IF(Table1[[#This Row],[Profit]]&gt;0,"Profit","loss")</f>
        <v>loss</v>
      </c>
      <c r="AE1369" s="10" t="str">
        <f>_xlfn.CONCAT(Table1[[#This Row],[Customer Name]]," ",Table1[[#This Row],[Product Name]]," ",Table1[[#This Row],[Country]])</f>
        <v>Geoffrey H Wong Avery White Multi-Purpose Labels United States</v>
      </c>
      <c r="AF1369" s="10" t="str">
        <f>LEFT(Table1[[#This Row],[Product Name]],4)</f>
        <v>Aver</v>
      </c>
    </row>
    <row r="1370" spans="1:32" ht="12.75" customHeight="1" x14ac:dyDescent="0.2">
      <c r="A1370" s="18">
        <v>20188</v>
      </c>
      <c r="B1370" s="25">
        <v>89601</v>
      </c>
      <c r="C1370" s="10" t="s">
        <v>47</v>
      </c>
      <c r="D1370" s="36">
        <v>0.01</v>
      </c>
      <c r="E1370" s="28">
        <v>20.99</v>
      </c>
      <c r="F1370" s="32">
        <v>0.99</v>
      </c>
      <c r="G1370" s="25">
        <v>2260</v>
      </c>
      <c r="H1370" s="10" t="s">
        <v>2139</v>
      </c>
      <c r="I1370" s="10" t="s">
        <v>49</v>
      </c>
      <c r="J1370" s="10" t="s">
        <v>28</v>
      </c>
      <c r="K1370" s="10" t="s">
        <v>77</v>
      </c>
      <c r="L1370" s="10" t="s">
        <v>78</v>
      </c>
      <c r="M1370" s="10" t="s">
        <v>51</v>
      </c>
      <c r="N1370" s="9" t="s">
        <v>2141</v>
      </c>
      <c r="O1370" s="22">
        <v>0.83</v>
      </c>
      <c r="P1370" s="10" t="s">
        <v>33</v>
      </c>
      <c r="Q1370" s="10" t="s">
        <v>136</v>
      </c>
      <c r="R1370" s="10" t="s">
        <v>387</v>
      </c>
      <c r="S1370" s="10" t="s">
        <v>2140</v>
      </c>
      <c r="T1370" s="25">
        <v>30161</v>
      </c>
      <c r="U1370" s="11">
        <v>42050</v>
      </c>
      <c r="V1370" s="25">
        <f>YEAR(Table1[[#This Row],[Order Date]])</f>
        <v>2015</v>
      </c>
      <c r="W1370" s="25">
        <f>MONTH(Table1[[#This Row],[Order Date]])</f>
        <v>2</v>
      </c>
      <c r="X1370" s="25">
        <f>DAY(Table1[[#This Row],[Order Date]])</f>
        <v>15</v>
      </c>
      <c r="Y1370" s="11">
        <v>42051</v>
      </c>
      <c r="Z1370" s="25">
        <f>DATEDIF(Table1[[#This Row],[Order Date]],Table1[[#This Row],[Ship Date]],"D")</f>
        <v>1</v>
      </c>
      <c r="AA1370" s="25">
        <v>45.378</v>
      </c>
      <c r="AB1370" s="10">
        <v>9</v>
      </c>
      <c r="AC1370" s="12">
        <v>170.46</v>
      </c>
      <c r="AD1370" s="10" t="str">
        <f>IF(Table1[[#This Row],[Profit]]&gt;0,"Profit","loss")</f>
        <v>Profit</v>
      </c>
      <c r="AE1370" s="10" t="str">
        <f>_xlfn.CONCAT(Table1[[#This Row],[Customer Name]]," ",Table1[[#This Row],[Product Name]]," ",Table1[[#This Row],[Country]])</f>
        <v>Geoffrey H Wong Accessory15 United States</v>
      </c>
      <c r="AF1370" s="10" t="str">
        <f>LEFT(Table1[[#This Row],[Product Name]],4)</f>
        <v>Acce</v>
      </c>
    </row>
    <row r="1371" spans="1:32" ht="12.75" customHeight="1" x14ac:dyDescent="0.2">
      <c r="A1371" s="18">
        <v>19569</v>
      </c>
      <c r="B1371" s="25">
        <v>89602</v>
      </c>
      <c r="C1371" s="10" t="s">
        <v>25</v>
      </c>
      <c r="D1371" s="36">
        <v>0.08</v>
      </c>
      <c r="E1371" s="28">
        <v>4.9800000000000004</v>
      </c>
      <c r="F1371" s="32">
        <v>0.49</v>
      </c>
      <c r="G1371" s="25">
        <v>2260</v>
      </c>
      <c r="H1371" s="10" t="s">
        <v>2139</v>
      </c>
      <c r="I1371" s="10" t="s">
        <v>49</v>
      </c>
      <c r="J1371" s="10" t="s">
        <v>28</v>
      </c>
      <c r="K1371" s="10" t="s">
        <v>29</v>
      </c>
      <c r="L1371" s="10" t="s">
        <v>134</v>
      </c>
      <c r="M1371" s="10" t="s">
        <v>59</v>
      </c>
      <c r="N1371" s="9" t="s">
        <v>1422</v>
      </c>
      <c r="O1371" s="22">
        <v>0.39</v>
      </c>
      <c r="P1371" s="10" t="s">
        <v>33</v>
      </c>
      <c r="Q1371" s="10" t="s">
        <v>136</v>
      </c>
      <c r="R1371" s="10" t="s">
        <v>387</v>
      </c>
      <c r="S1371" s="10" t="s">
        <v>2140</v>
      </c>
      <c r="T1371" s="25">
        <v>30161</v>
      </c>
      <c r="U1371" s="11">
        <v>42115</v>
      </c>
      <c r="V1371" s="25">
        <f>YEAR(Table1[[#This Row],[Order Date]])</f>
        <v>2015</v>
      </c>
      <c r="W1371" s="25">
        <f>MONTH(Table1[[#This Row],[Order Date]])</f>
        <v>4</v>
      </c>
      <c r="X1371" s="25">
        <f>DAY(Table1[[#This Row],[Order Date]])</f>
        <v>21</v>
      </c>
      <c r="Y1371" s="11">
        <v>42116</v>
      </c>
      <c r="Z1371" s="25">
        <f>DATEDIF(Table1[[#This Row],[Order Date]],Table1[[#This Row],[Ship Date]],"D")</f>
        <v>1</v>
      </c>
      <c r="AA1371" s="25">
        <v>4949.9160000000002</v>
      </c>
      <c r="AB1371" s="10">
        <v>1</v>
      </c>
      <c r="AC1371" s="12">
        <v>4.95</v>
      </c>
      <c r="AD1371" s="10" t="str">
        <f>IF(Table1[[#This Row],[Profit]]&gt;0,"Profit","loss")</f>
        <v>Profit</v>
      </c>
      <c r="AE1371" s="10" t="str">
        <f>_xlfn.CONCAT(Table1[[#This Row],[Customer Name]]," ",Table1[[#This Row],[Product Name]]," ",Table1[[#This Row],[Country]])</f>
        <v>Geoffrey H Wong Avery White Multi-Purpose Labels United States</v>
      </c>
      <c r="AF1371" s="10" t="str">
        <f>LEFT(Table1[[#This Row],[Product Name]],4)</f>
        <v>Aver</v>
      </c>
    </row>
    <row r="1372" spans="1:32" ht="12.75" customHeight="1" x14ac:dyDescent="0.2">
      <c r="A1372" s="18">
        <v>19570</v>
      </c>
      <c r="B1372" s="25">
        <v>89602</v>
      </c>
      <c r="C1372" s="10" t="s">
        <v>25</v>
      </c>
      <c r="D1372" s="36">
        <v>0.09</v>
      </c>
      <c r="E1372" s="28">
        <v>119.99</v>
      </c>
      <c r="F1372" s="32">
        <v>14</v>
      </c>
      <c r="G1372" s="25">
        <v>2260</v>
      </c>
      <c r="H1372" s="10" t="s">
        <v>2139</v>
      </c>
      <c r="I1372" s="10" t="s">
        <v>39</v>
      </c>
      <c r="J1372" s="10" t="s">
        <v>28</v>
      </c>
      <c r="K1372" s="10" t="s">
        <v>77</v>
      </c>
      <c r="L1372" s="10" t="s">
        <v>85</v>
      </c>
      <c r="M1372" s="10" t="s">
        <v>43</v>
      </c>
      <c r="N1372" s="9" t="s">
        <v>890</v>
      </c>
      <c r="O1372" s="22">
        <v>0.36</v>
      </c>
      <c r="P1372" s="10" t="s">
        <v>33</v>
      </c>
      <c r="Q1372" s="10" t="s">
        <v>136</v>
      </c>
      <c r="R1372" s="10" t="s">
        <v>387</v>
      </c>
      <c r="S1372" s="10" t="s">
        <v>2140</v>
      </c>
      <c r="T1372" s="25">
        <v>30161</v>
      </c>
      <c r="U1372" s="11">
        <v>42115</v>
      </c>
      <c r="V1372" s="25">
        <f>YEAR(Table1[[#This Row],[Order Date]])</f>
        <v>2015</v>
      </c>
      <c r="W1372" s="25">
        <f>MONTH(Table1[[#This Row],[Order Date]])</f>
        <v>4</v>
      </c>
      <c r="X1372" s="25">
        <f>DAY(Table1[[#This Row],[Order Date]])</f>
        <v>21</v>
      </c>
      <c r="Y1372" s="11">
        <v>42117</v>
      </c>
      <c r="Z1372" s="25">
        <f>DATEDIF(Table1[[#This Row],[Order Date]],Table1[[#This Row],[Ship Date]],"D")</f>
        <v>2</v>
      </c>
      <c r="AA1372" s="25">
        <v>1055.6039999999998</v>
      </c>
      <c r="AB1372" s="10">
        <v>4</v>
      </c>
      <c r="AC1372" s="12">
        <v>461.24</v>
      </c>
      <c r="AD1372" s="10" t="str">
        <f>IF(Table1[[#This Row],[Profit]]&gt;0,"Profit","loss")</f>
        <v>Profit</v>
      </c>
      <c r="AE1372" s="10" t="str">
        <f>_xlfn.CONCAT(Table1[[#This Row],[Customer Name]]," ",Table1[[#This Row],[Product Name]]," ",Table1[[#This Row],[Country]])</f>
        <v>Geoffrey H Wong Epson C82 Color Inkjet Printer United States</v>
      </c>
      <c r="AF1372" s="10" t="str">
        <f>LEFT(Table1[[#This Row],[Product Name]],4)</f>
        <v>Epso</v>
      </c>
    </row>
    <row r="1373" spans="1:32" ht="12.75" customHeight="1" x14ac:dyDescent="0.2">
      <c r="A1373" s="18">
        <v>23721</v>
      </c>
      <c r="B1373" s="25">
        <v>89608</v>
      </c>
      <c r="C1373" s="10" t="s">
        <v>106</v>
      </c>
      <c r="D1373" s="36">
        <v>0.06</v>
      </c>
      <c r="E1373" s="28">
        <v>60.65</v>
      </c>
      <c r="F1373" s="32">
        <v>12.23</v>
      </c>
      <c r="G1373" s="25">
        <v>2334</v>
      </c>
      <c r="H1373" s="10" t="s">
        <v>2204</v>
      </c>
      <c r="I1373" s="10" t="s">
        <v>49</v>
      </c>
      <c r="J1373" s="10" t="s">
        <v>114</v>
      </c>
      <c r="K1373" s="10" t="s">
        <v>41</v>
      </c>
      <c r="L1373" s="10" t="s">
        <v>50</v>
      </c>
      <c r="M1373" s="10" t="s">
        <v>86</v>
      </c>
      <c r="N1373" s="9" t="s">
        <v>1761</v>
      </c>
      <c r="O1373" s="22">
        <v>0.64</v>
      </c>
      <c r="P1373" s="10" t="s">
        <v>33</v>
      </c>
      <c r="Q1373" s="10" t="s">
        <v>61</v>
      </c>
      <c r="R1373" s="10" t="s">
        <v>1858</v>
      </c>
      <c r="S1373" s="10" t="s">
        <v>2205</v>
      </c>
      <c r="T1373" s="25">
        <v>53220</v>
      </c>
      <c r="U1373" s="11">
        <v>42100</v>
      </c>
      <c r="V1373" s="25">
        <f>YEAR(Table1[[#This Row],[Order Date]])</f>
        <v>2015</v>
      </c>
      <c r="W1373" s="25">
        <f>MONTH(Table1[[#This Row],[Order Date]])</f>
        <v>4</v>
      </c>
      <c r="X1373" s="25">
        <f>DAY(Table1[[#This Row],[Order Date]])</f>
        <v>6</v>
      </c>
      <c r="Y1373" s="11">
        <v>42102</v>
      </c>
      <c r="Z1373" s="25">
        <f>DATEDIF(Table1[[#This Row],[Order Date]],Table1[[#This Row],[Ship Date]],"D")</f>
        <v>2</v>
      </c>
      <c r="AA1373" s="25">
        <v>427.00649999999996</v>
      </c>
      <c r="AB1373" s="10">
        <v>10</v>
      </c>
      <c r="AC1373" s="12">
        <v>618.85</v>
      </c>
      <c r="AD1373" s="10" t="str">
        <f>IF(Table1[[#This Row],[Profit]]&gt;0,"Profit","loss")</f>
        <v>Profit</v>
      </c>
      <c r="AE1373" s="10" t="str">
        <f>_xlfn.CONCAT(Table1[[#This Row],[Customer Name]]," ",Table1[[#This Row],[Product Name]]," ",Table1[[#This Row],[Country]])</f>
        <v>Stephanie Hawkins Tenex Traditional Chairmats for Medium Pile Carpet, Standard Lip, 36" x 48" United States</v>
      </c>
      <c r="AF1373" s="10" t="str">
        <f>LEFT(Table1[[#This Row],[Product Name]],4)</f>
        <v>Tene</v>
      </c>
    </row>
    <row r="1374" spans="1:32" ht="12.75" customHeight="1" x14ac:dyDescent="0.2">
      <c r="A1374" s="18">
        <v>23693</v>
      </c>
      <c r="B1374" s="25">
        <v>89609</v>
      </c>
      <c r="C1374" s="10" t="s">
        <v>37</v>
      </c>
      <c r="D1374" s="36">
        <v>0.05</v>
      </c>
      <c r="E1374" s="28">
        <v>14.81</v>
      </c>
      <c r="F1374" s="32">
        <v>13.32</v>
      </c>
      <c r="G1374" s="25">
        <v>2334</v>
      </c>
      <c r="H1374" s="10" t="s">
        <v>2204</v>
      </c>
      <c r="I1374" s="10" t="s">
        <v>49</v>
      </c>
      <c r="J1374" s="10" t="s">
        <v>58</v>
      </c>
      <c r="K1374" s="10" t="s">
        <v>29</v>
      </c>
      <c r="L1374" s="10" t="s">
        <v>257</v>
      </c>
      <c r="M1374" s="10" t="s">
        <v>59</v>
      </c>
      <c r="N1374" s="9" t="s">
        <v>833</v>
      </c>
      <c r="O1374" s="22">
        <v>0.43</v>
      </c>
      <c r="P1374" s="10" t="s">
        <v>33</v>
      </c>
      <c r="Q1374" s="10" t="s">
        <v>61</v>
      </c>
      <c r="R1374" s="10" t="s">
        <v>1858</v>
      </c>
      <c r="S1374" s="10" t="s">
        <v>2205</v>
      </c>
      <c r="T1374" s="25">
        <v>53220</v>
      </c>
      <c r="U1374" s="11">
        <v>42103</v>
      </c>
      <c r="V1374" s="25">
        <f>YEAR(Table1[[#This Row],[Order Date]])</f>
        <v>2015</v>
      </c>
      <c r="W1374" s="25">
        <f>MONTH(Table1[[#This Row],[Order Date]])</f>
        <v>4</v>
      </c>
      <c r="X1374" s="25">
        <f>DAY(Table1[[#This Row],[Order Date]])</f>
        <v>9</v>
      </c>
      <c r="Y1374" s="11">
        <v>42105</v>
      </c>
      <c r="Z1374" s="25">
        <f>DATEDIF(Table1[[#This Row],[Order Date]],Table1[[#This Row],[Ship Date]],"D")</f>
        <v>2</v>
      </c>
      <c r="AA1374" s="25">
        <v>-190.49</v>
      </c>
      <c r="AB1374" s="10">
        <v>8</v>
      </c>
      <c r="AC1374" s="12">
        <v>115.99</v>
      </c>
      <c r="AD1374" s="10" t="str">
        <f>IF(Table1[[#This Row],[Profit]]&gt;0,"Profit","loss")</f>
        <v>loss</v>
      </c>
      <c r="AE1374" s="10" t="str">
        <f>_xlfn.CONCAT(Table1[[#This Row],[Customer Name]]," ",Table1[[#This Row],[Product Name]]," ",Table1[[#This Row],[Country]])</f>
        <v>Stephanie Hawkins Holmes Replacement Filter for HEPA Air Cleaner, Large Room United States</v>
      </c>
      <c r="AF1374" s="10" t="str">
        <f>LEFT(Table1[[#This Row],[Product Name]],4)</f>
        <v>Holm</v>
      </c>
    </row>
    <row r="1375" spans="1:32" ht="12.75" customHeight="1" x14ac:dyDescent="0.2">
      <c r="A1375" s="18">
        <v>23694</v>
      </c>
      <c r="B1375" s="25">
        <v>89609</v>
      </c>
      <c r="C1375" s="10" t="s">
        <v>37</v>
      </c>
      <c r="D1375" s="36">
        <v>0.08</v>
      </c>
      <c r="E1375" s="28">
        <v>2.78</v>
      </c>
      <c r="F1375" s="32">
        <v>1.25</v>
      </c>
      <c r="G1375" s="25">
        <v>2334</v>
      </c>
      <c r="H1375" s="10" t="s">
        <v>2204</v>
      </c>
      <c r="I1375" s="10" t="s">
        <v>49</v>
      </c>
      <c r="J1375" s="10" t="s">
        <v>58</v>
      </c>
      <c r="K1375" s="10" t="s">
        <v>29</v>
      </c>
      <c r="L1375" s="10" t="s">
        <v>30</v>
      </c>
      <c r="M1375" s="10" t="s">
        <v>31</v>
      </c>
      <c r="N1375" s="9" t="s">
        <v>2206</v>
      </c>
      <c r="O1375" s="22">
        <v>0.59</v>
      </c>
      <c r="P1375" s="10" t="s">
        <v>33</v>
      </c>
      <c r="Q1375" s="10" t="s">
        <v>61</v>
      </c>
      <c r="R1375" s="10" t="s">
        <v>1858</v>
      </c>
      <c r="S1375" s="10" t="s">
        <v>2205</v>
      </c>
      <c r="T1375" s="25">
        <v>53220</v>
      </c>
      <c r="U1375" s="11">
        <v>42103</v>
      </c>
      <c r="V1375" s="25">
        <f>YEAR(Table1[[#This Row],[Order Date]])</f>
        <v>2015</v>
      </c>
      <c r="W1375" s="25">
        <f>MONTH(Table1[[#This Row],[Order Date]])</f>
        <v>4</v>
      </c>
      <c r="X1375" s="25">
        <f>DAY(Table1[[#This Row],[Order Date]])</f>
        <v>9</v>
      </c>
      <c r="Y1375" s="11">
        <v>42104</v>
      </c>
      <c r="Z1375" s="25">
        <f>DATEDIF(Table1[[#This Row],[Order Date]],Table1[[#This Row],[Ship Date]],"D")</f>
        <v>1</v>
      </c>
      <c r="AA1375" s="25">
        <v>-8.77</v>
      </c>
      <c r="AB1375" s="10">
        <v>7</v>
      </c>
      <c r="AC1375" s="12">
        <v>19.46</v>
      </c>
      <c r="AD1375" s="10" t="str">
        <f>IF(Table1[[#This Row],[Profit]]&gt;0,"Profit","loss")</f>
        <v>loss</v>
      </c>
      <c r="AE1375" s="10" t="str">
        <f>_xlfn.CONCAT(Table1[[#This Row],[Customer Name]]," ",Table1[[#This Row],[Product Name]]," ",Table1[[#This Row],[Country]])</f>
        <v>Stephanie Hawkins Newell 318 United States</v>
      </c>
      <c r="AF1375" s="10" t="str">
        <f>LEFT(Table1[[#This Row],[Product Name]],4)</f>
        <v>Newe</v>
      </c>
    </row>
    <row r="1376" spans="1:32" ht="12.75" customHeight="1" x14ac:dyDescent="0.2">
      <c r="A1376" s="18">
        <v>24952</v>
      </c>
      <c r="B1376" s="25">
        <v>89610</v>
      </c>
      <c r="C1376" s="10" t="s">
        <v>106</v>
      </c>
      <c r="D1376" s="36">
        <v>0.06</v>
      </c>
      <c r="E1376" s="28">
        <v>3.74</v>
      </c>
      <c r="F1376" s="32">
        <v>0.94</v>
      </c>
      <c r="G1376" s="25">
        <v>2334</v>
      </c>
      <c r="H1376" s="10" t="s">
        <v>2204</v>
      </c>
      <c r="I1376" s="10" t="s">
        <v>49</v>
      </c>
      <c r="J1376" s="10" t="s">
        <v>40</v>
      </c>
      <c r="K1376" s="10" t="s">
        <v>29</v>
      </c>
      <c r="L1376" s="10" t="s">
        <v>66</v>
      </c>
      <c r="M1376" s="10" t="s">
        <v>31</v>
      </c>
      <c r="N1376" s="9" t="s">
        <v>2207</v>
      </c>
      <c r="O1376" s="22">
        <v>0.83</v>
      </c>
      <c r="P1376" s="10" t="s">
        <v>33</v>
      </c>
      <c r="Q1376" s="10" t="s">
        <v>61</v>
      </c>
      <c r="R1376" s="10" t="s">
        <v>1858</v>
      </c>
      <c r="S1376" s="10" t="s">
        <v>2205</v>
      </c>
      <c r="T1376" s="25">
        <v>53220</v>
      </c>
      <c r="U1376" s="11">
        <v>42157</v>
      </c>
      <c r="V1376" s="25">
        <f>YEAR(Table1[[#This Row],[Order Date]])</f>
        <v>2015</v>
      </c>
      <c r="W1376" s="25">
        <f>MONTH(Table1[[#This Row],[Order Date]])</f>
        <v>6</v>
      </c>
      <c r="X1376" s="25">
        <f>DAY(Table1[[#This Row],[Order Date]])</f>
        <v>2</v>
      </c>
      <c r="Y1376" s="11">
        <v>42164</v>
      </c>
      <c r="Z1376" s="25">
        <f>DATEDIF(Table1[[#This Row],[Order Date]],Table1[[#This Row],[Ship Date]],"D")</f>
        <v>7</v>
      </c>
      <c r="AA1376" s="25">
        <v>-7.6849999999999996</v>
      </c>
      <c r="AB1376" s="10">
        <v>12</v>
      </c>
      <c r="AC1376" s="12">
        <v>44.75</v>
      </c>
      <c r="AD1376" s="10" t="str">
        <f>IF(Table1[[#This Row],[Profit]]&gt;0,"Profit","loss")</f>
        <v>loss</v>
      </c>
      <c r="AE1376" s="10" t="str">
        <f>_xlfn.CONCAT(Table1[[#This Row],[Customer Name]]," ",Table1[[#This Row],[Product Name]]," ",Table1[[#This Row],[Country]])</f>
        <v>Stephanie Hawkins Rubber Band Ball United States</v>
      </c>
      <c r="AF1376" s="10" t="str">
        <f>LEFT(Table1[[#This Row],[Product Name]],4)</f>
        <v>Rubb</v>
      </c>
    </row>
    <row r="1377" spans="1:32" ht="12.75" customHeight="1" x14ac:dyDescent="0.2">
      <c r="A1377" s="18">
        <v>19441</v>
      </c>
      <c r="B1377" s="25">
        <v>89611</v>
      </c>
      <c r="C1377" s="10" t="s">
        <v>25</v>
      </c>
      <c r="D1377" s="36">
        <v>0.06</v>
      </c>
      <c r="E1377" s="28">
        <v>180.98</v>
      </c>
      <c r="F1377" s="32">
        <v>26.2</v>
      </c>
      <c r="G1377" s="25">
        <v>2333</v>
      </c>
      <c r="H1377" s="10" t="s">
        <v>2202</v>
      </c>
      <c r="I1377" s="10" t="s">
        <v>39</v>
      </c>
      <c r="J1377" s="10" t="s">
        <v>58</v>
      </c>
      <c r="K1377" s="10" t="s">
        <v>41</v>
      </c>
      <c r="L1377" s="10" t="s">
        <v>42</v>
      </c>
      <c r="M1377" s="10" t="s">
        <v>43</v>
      </c>
      <c r="N1377" s="9" t="s">
        <v>241</v>
      </c>
      <c r="O1377" s="22">
        <v>0.59</v>
      </c>
      <c r="P1377" s="10" t="s">
        <v>33</v>
      </c>
      <c r="Q1377" s="10" t="s">
        <v>61</v>
      </c>
      <c r="R1377" s="10" t="s">
        <v>1858</v>
      </c>
      <c r="S1377" s="10" t="s">
        <v>2203</v>
      </c>
      <c r="T1377" s="25">
        <v>54302</v>
      </c>
      <c r="U1377" s="11">
        <v>42178</v>
      </c>
      <c r="V1377" s="25">
        <f>YEAR(Table1[[#This Row],[Order Date]])</f>
        <v>2015</v>
      </c>
      <c r="W1377" s="25">
        <f>MONTH(Table1[[#This Row],[Order Date]])</f>
        <v>6</v>
      </c>
      <c r="X1377" s="25">
        <f>DAY(Table1[[#This Row],[Order Date]])</f>
        <v>23</v>
      </c>
      <c r="Y1377" s="11">
        <v>42179</v>
      </c>
      <c r="Z1377" s="25">
        <f>DATEDIF(Table1[[#This Row],[Order Date]],Table1[[#This Row],[Ship Date]],"D")</f>
        <v>1</v>
      </c>
      <c r="AA1377" s="25">
        <v>-122.235</v>
      </c>
      <c r="AB1377" s="10">
        <v>1</v>
      </c>
      <c r="AC1377" s="12">
        <v>191.73</v>
      </c>
      <c r="AD1377" s="10" t="str">
        <f>IF(Table1[[#This Row],[Profit]]&gt;0,"Profit","loss")</f>
        <v>loss</v>
      </c>
      <c r="AE1377" s="10" t="str">
        <f>_xlfn.CONCAT(Table1[[#This Row],[Customer Name]]," ",Table1[[#This Row],[Product Name]]," ",Table1[[#This Row],[Country]])</f>
        <v>Megan Woods Global Ergonomic Managers Chair United States</v>
      </c>
      <c r="AF1377" s="10" t="str">
        <f>LEFT(Table1[[#This Row],[Product Name]],4)</f>
        <v>Glob</v>
      </c>
    </row>
    <row r="1378" spans="1:32" ht="12.75" customHeight="1" x14ac:dyDescent="0.2">
      <c r="A1378" s="18">
        <v>22685</v>
      </c>
      <c r="B1378" s="25">
        <v>89631</v>
      </c>
      <c r="C1378" s="10" t="s">
        <v>37</v>
      </c>
      <c r="D1378" s="36">
        <v>0.01</v>
      </c>
      <c r="E1378" s="28">
        <v>150.88999999999999</v>
      </c>
      <c r="F1378" s="32">
        <v>60.2</v>
      </c>
      <c r="G1378" s="25">
        <v>1072</v>
      </c>
      <c r="H1378" s="10" t="s">
        <v>1185</v>
      </c>
      <c r="I1378" s="10" t="s">
        <v>39</v>
      </c>
      <c r="J1378" s="10" t="s">
        <v>28</v>
      </c>
      <c r="K1378" s="10" t="s">
        <v>41</v>
      </c>
      <c r="L1378" s="10" t="s">
        <v>42</v>
      </c>
      <c r="M1378" s="10" t="s">
        <v>43</v>
      </c>
      <c r="N1378" s="9" t="s">
        <v>1186</v>
      </c>
      <c r="O1378" s="22">
        <v>0.77</v>
      </c>
      <c r="P1378" s="10" t="s">
        <v>33</v>
      </c>
      <c r="Q1378" s="10" t="s">
        <v>53</v>
      </c>
      <c r="R1378" s="10" t="s">
        <v>234</v>
      </c>
      <c r="S1378" s="10" t="s">
        <v>1187</v>
      </c>
      <c r="T1378" s="25">
        <v>18018</v>
      </c>
      <c r="U1378" s="11">
        <v>42090</v>
      </c>
      <c r="V1378" s="25">
        <f>YEAR(Table1[[#This Row],[Order Date]])</f>
        <v>2015</v>
      </c>
      <c r="W1378" s="25">
        <f>MONTH(Table1[[#This Row],[Order Date]])</f>
        <v>3</v>
      </c>
      <c r="X1378" s="25">
        <f>DAY(Table1[[#This Row],[Order Date]])</f>
        <v>27</v>
      </c>
      <c r="Y1378" s="11">
        <v>42093</v>
      </c>
      <c r="Z1378" s="25">
        <f>DATEDIF(Table1[[#This Row],[Order Date]],Table1[[#This Row],[Ship Date]],"D")</f>
        <v>3</v>
      </c>
      <c r="AA1378" s="25">
        <v>-505.76</v>
      </c>
      <c r="AB1378" s="10">
        <v>3</v>
      </c>
      <c r="AC1378" s="12">
        <v>473.53</v>
      </c>
      <c r="AD1378" s="10" t="str">
        <f>IF(Table1[[#This Row],[Profit]]&gt;0,"Profit","loss")</f>
        <v>loss</v>
      </c>
      <c r="AE1378" s="10" t="str">
        <f>_xlfn.CONCAT(Table1[[#This Row],[Customer Name]]," ",Table1[[#This Row],[Product Name]]," ",Table1[[#This Row],[Country]])</f>
        <v>Marion Owens Global Leather &amp; Oak Executive Chair, Burgundy United States</v>
      </c>
      <c r="AF1378" s="10" t="str">
        <f>LEFT(Table1[[#This Row],[Product Name]],4)</f>
        <v>Glob</v>
      </c>
    </row>
    <row r="1379" spans="1:32" ht="12.75" customHeight="1" x14ac:dyDescent="0.2">
      <c r="A1379" s="18">
        <v>19104</v>
      </c>
      <c r="B1379" s="25">
        <v>89639</v>
      </c>
      <c r="C1379" s="10" t="s">
        <v>106</v>
      </c>
      <c r="D1379" s="36">
        <v>7.0000000000000007E-2</v>
      </c>
      <c r="E1379" s="28">
        <v>29.17</v>
      </c>
      <c r="F1379" s="32">
        <v>6.27</v>
      </c>
      <c r="G1379" s="25">
        <v>408</v>
      </c>
      <c r="H1379" s="10" t="s">
        <v>524</v>
      </c>
      <c r="I1379" s="10" t="s">
        <v>49</v>
      </c>
      <c r="J1379" s="10" t="s">
        <v>28</v>
      </c>
      <c r="K1379" s="10" t="s">
        <v>29</v>
      </c>
      <c r="L1379" s="10" t="s">
        <v>109</v>
      </c>
      <c r="M1379" s="10" t="s">
        <v>59</v>
      </c>
      <c r="N1379" s="9" t="s">
        <v>525</v>
      </c>
      <c r="O1379" s="22">
        <v>0.37</v>
      </c>
      <c r="P1379" s="10" t="s">
        <v>33</v>
      </c>
      <c r="Q1379" s="10" t="s">
        <v>61</v>
      </c>
      <c r="R1379" s="10" t="s">
        <v>130</v>
      </c>
      <c r="S1379" s="10" t="s">
        <v>526</v>
      </c>
      <c r="T1379" s="25">
        <v>78589</v>
      </c>
      <c r="U1379" s="11">
        <v>42126</v>
      </c>
      <c r="V1379" s="25">
        <f>YEAR(Table1[[#This Row],[Order Date]])</f>
        <v>2015</v>
      </c>
      <c r="W1379" s="25">
        <f>MONTH(Table1[[#This Row],[Order Date]])</f>
        <v>5</v>
      </c>
      <c r="X1379" s="25">
        <f>DAY(Table1[[#This Row],[Order Date]])</f>
        <v>2</v>
      </c>
      <c r="Y1379" s="11">
        <v>42130</v>
      </c>
      <c r="Z1379" s="25">
        <f>DATEDIF(Table1[[#This Row],[Order Date]],Table1[[#This Row],[Ship Date]],"D")</f>
        <v>4</v>
      </c>
      <c r="AA1379" s="25">
        <v>236.2371</v>
      </c>
      <c r="AB1379" s="10">
        <v>14</v>
      </c>
      <c r="AC1379" s="12">
        <v>400.47</v>
      </c>
      <c r="AD1379" s="10" t="str">
        <f>IF(Table1[[#This Row],[Profit]]&gt;0,"Profit","loss")</f>
        <v>Profit</v>
      </c>
      <c r="AE1379" s="10" t="str">
        <f>_xlfn.CONCAT(Table1[[#This Row],[Customer Name]]," ",Table1[[#This Row],[Product Name]]," ",Table1[[#This Row],[Country]])</f>
        <v>Calvin Parsons Walter Binding Machine Supplies United States</v>
      </c>
      <c r="AF1379" s="10" t="str">
        <f>LEFT(Table1[[#This Row],[Product Name]],4)</f>
        <v>Bind</v>
      </c>
    </row>
    <row r="1380" spans="1:32" ht="12.75" customHeight="1" x14ac:dyDescent="0.2">
      <c r="A1380" s="18">
        <v>19107</v>
      </c>
      <c r="B1380" s="25">
        <v>89647</v>
      </c>
      <c r="C1380" s="10" t="s">
        <v>106</v>
      </c>
      <c r="D1380" s="36">
        <v>0.08</v>
      </c>
      <c r="E1380" s="28">
        <v>4.8899999999999997</v>
      </c>
      <c r="F1380" s="32">
        <v>4.93</v>
      </c>
      <c r="G1380" s="25">
        <v>353</v>
      </c>
      <c r="H1380" s="10" t="s">
        <v>457</v>
      </c>
      <c r="I1380" s="10" t="s">
        <v>27</v>
      </c>
      <c r="J1380" s="10" t="s">
        <v>40</v>
      </c>
      <c r="K1380" s="10" t="s">
        <v>77</v>
      </c>
      <c r="L1380" s="10" t="s">
        <v>180</v>
      </c>
      <c r="M1380" s="10" t="s">
        <v>51</v>
      </c>
      <c r="N1380" s="9" t="s">
        <v>458</v>
      </c>
      <c r="O1380" s="22">
        <v>0.66</v>
      </c>
      <c r="P1380" s="10" t="s">
        <v>33</v>
      </c>
      <c r="Q1380" s="10" t="s">
        <v>34</v>
      </c>
      <c r="R1380" s="10" t="s">
        <v>378</v>
      </c>
      <c r="S1380" s="10" t="s">
        <v>459</v>
      </c>
      <c r="T1380" s="25">
        <v>85301</v>
      </c>
      <c r="U1380" s="11">
        <v>42138</v>
      </c>
      <c r="V1380" s="25">
        <f>YEAR(Table1[[#This Row],[Order Date]])</f>
        <v>2015</v>
      </c>
      <c r="W1380" s="25">
        <f>MONTH(Table1[[#This Row],[Order Date]])</f>
        <v>5</v>
      </c>
      <c r="X1380" s="25">
        <f>DAY(Table1[[#This Row],[Order Date]])</f>
        <v>14</v>
      </c>
      <c r="Y1380" s="11">
        <v>42138</v>
      </c>
      <c r="Z1380" s="25">
        <f>DATEDIF(Table1[[#This Row],[Order Date]],Table1[[#This Row],[Ship Date]],"D")</f>
        <v>0</v>
      </c>
      <c r="AA1380" s="25">
        <v>-165.45</v>
      </c>
      <c r="AB1380" s="10">
        <v>17</v>
      </c>
      <c r="AC1380" s="12">
        <v>84.76</v>
      </c>
      <c r="AD1380" s="10" t="str">
        <f>IF(Table1[[#This Row],[Profit]]&gt;0,"Profit","loss")</f>
        <v>loss</v>
      </c>
      <c r="AE1380" s="10" t="str">
        <f>_xlfn.CONCAT(Table1[[#This Row],[Customer Name]]," ",Table1[[#This Row],[Product Name]]," ",Table1[[#This Row],[Country]])</f>
        <v>Bonnie Chambers Maxell 3.5" DS/HD IBM-Formatted Diskettes, 10/Pack United States</v>
      </c>
      <c r="AF1380" s="10" t="str">
        <f>LEFT(Table1[[#This Row],[Product Name]],4)</f>
        <v>Maxe</v>
      </c>
    </row>
    <row r="1381" spans="1:32" ht="12.75" customHeight="1" x14ac:dyDescent="0.2">
      <c r="A1381" s="18">
        <v>19108</v>
      </c>
      <c r="B1381" s="25">
        <v>89647</v>
      </c>
      <c r="C1381" s="10" t="s">
        <v>106</v>
      </c>
      <c r="D1381" s="36">
        <v>7.0000000000000007E-2</v>
      </c>
      <c r="E1381" s="28">
        <v>6.68</v>
      </c>
      <c r="F1381" s="32">
        <v>6.92</v>
      </c>
      <c r="G1381" s="25">
        <v>353</v>
      </c>
      <c r="H1381" s="10" t="s">
        <v>457</v>
      </c>
      <c r="I1381" s="10" t="s">
        <v>49</v>
      </c>
      <c r="J1381" s="10" t="s">
        <v>40</v>
      </c>
      <c r="K1381" s="10" t="s">
        <v>29</v>
      </c>
      <c r="L1381" s="10" t="s">
        <v>93</v>
      </c>
      <c r="M1381" s="10" t="s">
        <v>59</v>
      </c>
      <c r="N1381" s="9" t="s">
        <v>460</v>
      </c>
      <c r="O1381" s="22">
        <v>0.37</v>
      </c>
      <c r="P1381" s="10" t="s">
        <v>33</v>
      </c>
      <c r="Q1381" s="10" t="s">
        <v>34</v>
      </c>
      <c r="R1381" s="10" t="s">
        <v>378</v>
      </c>
      <c r="S1381" s="10" t="s">
        <v>459</v>
      </c>
      <c r="T1381" s="25">
        <v>85301</v>
      </c>
      <c r="U1381" s="11">
        <v>42138</v>
      </c>
      <c r="V1381" s="25">
        <f>YEAR(Table1[[#This Row],[Order Date]])</f>
        <v>2015</v>
      </c>
      <c r="W1381" s="25">
        <f>MONTH(Table1[[#This Row],[Order Date]])</f>
        <v>5</v>
      </c>
      <c r="X1381" s="25">
        <f>DAY(Table1[[#This Row],[Order Date]])</f>
        <v>14</v>
      </c>
      <c r="Y1381" s="11">
        <v>42145</v>
      </c>
      <c r="Z1381" s="25">
        <f>DATEDIF(Table1[[#This Row],[Order Date]],Table1[[#This Row],[Ship Date]],"D")</f>
        <v>7</v>
      </c>
      <c r="AA1381" s="25">
        <v>-141.12</v>
      </c>
      <c r="AB1381" s="10">
        <v>16</v>
      </c>
      <c r="AC1381" s="12">
        <v>104.84</v>
      </c>
      <c r="AD1381" s="10" t="str">
        <f>IF(Table1[[#This Row],[Profit]]&gt;0,"Profit","loss")</f>
        <v>loss</v>
      </c>
      <c r="AE1381" s="10" t="str">
        <f>_xlfn.CONCAT(Table1[[#This Row],[Customer Name]]," ",Table1[[#This Row],[Product Name]]," ",Table1[[#This Row],[Country]])</f>
        <v>Bonnie Chambers Xerox 1898 United States</v>
      </c>
      <c r="AF1381" s="10" t="str">
        <f>LEFT(Table1[[#This Row],[Product Name]],4)</f>
        <v>Xero</v>
      </c>
    </row>
    <row r="1382" spans="1:32" ht="12.75" customHeight="1" x14ac:dyDescent="0.2">
      <c r="A1382" s="18">
        <v>19123</v>
      </c>
      <c r="B1382" s="25">
        <v>89657</v>
      </c>
      <c r="C1382" s="10" t="s">
        <v>56</v>
      </c>
      <c r="D1382" s="36">
        <v>0.04</v>
      </c>
      <c r="E1382" s="28">
        <v>510.14</v>
      </c>
      <c r="F1382" s="32">
        <v>14.7</v>
      </c>
      <c r="G1382" s="25">
        <v>2583</v>
      </c>
      <c r="H1382" s="10" t="s">
        <v>2411</v>
      </c>
      <c r="I1382" s="10" t="s">
        <v>39</v>
      </c>
      <c r="J1382" s="10" t="s">
        <v>40</v>
      </c>
      <c r="K1382" s="10" t="s">
        <v>77</v>
      </c>
      <c r="L1382" s="10" t="s">
        <v>85</v>
      </c>
      <c r="M1382" s="10" t="s">
        <v>43</v>
      </c>
      <c r="N1382" s="9" t="s">
        <v>2412</v>
      </c>
      <c r="O1382" s="22">
        <v>0.56000000000000005</v>
      </c>
      <c r="P1382" s="10" t="s">
        <v>33</v>
      </c>
      <c r="Q1382" s="10" t="s">
        <v>61</v>
      </c>
      <c r="R1382" s="10" t="s">
        <v>300</v>
      </c>
      <c r="S1382" s="10" t="s">
        <v>2413</v>
      </c>
      <c r="T1382" s="25">
        <v>49423</v>
      </c>
      <c r="U1382" s="11">
        <v>42162</v>
      </c>
      <c r="V1382" s="25">
        <f>YEAR(Table1[[#This Row],[Order Date]])</f>
        <v>2015</v>
      </c>
      <c r="W1382" s="25">
        <f>MONTH(Table1[[#This Row],[Order Date]])</f>
        <v>6</v>
      </c>
      <c r="X1382" s="25">
        <f>DAY(Table1[[#This Row],[Order Date]])</f>
        <v>7</v>
      </c>
      <c r="Y1382" s="11">
        <v>42164</v>
      </c>
      <c r="Z1382" s="25">
        <f>DATEDIF(Table1[[#This Row],[Order Date]],Table1[[#This Row],[Ship Date]],"D")</f>
        <v>2</v>
      </c>
      <c r="AA1382" s="25">
        <v>-251.40390000000002</v>
      </c>
      <c r="AB1382" s="10">
        <v>3</v>
      </c>
      <c r="AC1382" s="12">
        <v>1527.97</v>
      </c>
      <c r="AD1382" s="10" t="str">
        <f>IF(Table1[[#This Row],[Profit]]&gt;0,"Profit","loss")</f>
        <v>loss</v>
      </c>
      <c r="AE1382" s="10" t="str">
        <f>_xlfn.CONCAT(Table1[[#This Row],[Customer Name]]," ",Table1[[#This Row],[Product Name]]," ",Table1[[#This Row],[Country]])</f>
        <v>Wendy Pridgen Pearce Okidata ML520 Series Dot Matrix Printers United States</v>
      </c>
      <c r="AF1382" s="10" t="str">
        <f>LEFT(Table1[[#This Row],[Product Name]],4)</f>
        <v>Okid</v>
      </c>
    </row>
    <row r="1383" spans="1:32" ht="12.75" customHeight="1" x14ac:dyDescent="0.2">
      <c r="A1383" s="18">
        <v>19124</v>
      </c>
      <c r="B1383" s="25">
        <v>89657</v>
      </c>
      <c r="C1383" s="10" t="s">
        <v>56</v>
      </c>
      <c r="D1383" s="36">
        <v>0</v>
      </c>
      <c r="E1383" s="28">
        <v>4.76</v>
      </c>
      <c r="F1383" s="32">
        <v>3.01</v>
      </c>
      <c r="G1383" s="25">
        <v>2583</v>
      </c>
      <c r="H1383" s="10" t="s">
        <v>2411</v>
      </c>
      <c r="I1383" s="10" t="s">
        <v>49</v>
      </c>
      <c r="J1383" s="10" t="s">
        <v>40</v>
      </c>
      <c r="K1383" s="10" t="s">
        <v>29</v>
      </c>
      <c r="L1383" s="10" t="s">
        <v>93</v>
      </c>
      <c r="M1383" s="10" t="s">
        <v>31</v>
      </c>
      <c r="N1383" s="9" t="s">
        <v>2414</v>
      </c>
      <c r="O1383" s="22">
        <v>0.36</v>
      </c>
      <c r="P1383" s="10" t="s">
        <v>33</v>
      </c>
      <c r="Q1383" s="10" t="s">
        <v>61</v>
      </c>
      <c r="R1383" s="10" t="s">
        <v>300</v>
      </c>
      <c r="S1383" s="10" t="s">
        <v>2413</v>
      </c>
      <c r="T1383" s="25">
        <v>49423</v>
      </c>
      <c r="U1383" s="11">
        <v>42162</v>
      </c>
      <c r="V1383" s="25">
        <f>YEAR(Table1[[#This Row],[Order Date]])</f>
        <v>2015</v>
      </c>
      <c r="W1383" s="25">
        <f>MONTH(Table1[[#This Row],[Order Date]])</f>
        <v>6</v>
      </c>
      <c r="X1383" s="25">
        <f>DAY(Table1[[#This Row],[Order Date]])</f>
        <v>7</v>
      </c>
      <c r="Y1383" s="11">
        <v>42164</v>
      </c>
      <c r="Z1383" s="25">
        <f>DATEDIF(Table1[[#This Row],[Order Date]],Table1[[#This Row],[Ship Date]],"D")</f>
        <v>2</v>
      </c>
      <c r="AA1383" s="25">
        <v>-2.3450000000000002</v>
      </c>
      <c r="AB1383" s="10">
        <v>23</v>
      </c>
      <c r="AC1383" s="12">
        <v>110.86</v>
      </c>
      <c r="AD1383" s="10" t="str">
        <f>IF(Table1[[#This Row],[Profit]]&gt;0,"Profit","loss")</f>
        <v>loss</v>
      </c>
      <c r="AE1383" s="10" t="str">
        <f>_xlfn.CONCAT(Table1[[#This Row],[Customer Name]]," ",Table1[[#This Row],[Product Name]]," ",Table1[[#This Row],[Country]])</f>
        <v>Wendy Pridgen Pearce TOPS Voice Message Log Book, Flash Format United States</v>
      </c>
      <c r="AF1383" s="10" t="str">
        <f>LEFT(Table1[[#This Row],[Product Name]],4)</f>
        <v>TOPS</v>
      </c>
    </row>
    <row r="1384" spans="1:32" ht="12.75" customHeight="1" x14ac:dyDescent="0.2">
      <c r="A1384" s="18">
        <v>19134</v>
      </c>
      <c r="B1384" s="25">
        <v>89658</v>
      </c>
      <c r="C1384" s="10" t="s">
        <v>47</v>
      </c>
      <c r="D1384" s="36">
        <v>0.04</v>
      </c>
      <c r="E1384" s="28">
        <v>6.3</v>
      </c>
      <c r="F1384" s="32">
        <v>0.5</v>
      </c>
      <c r="G1384" s="25">
        <v>2584</v>
      </c>
      <c r="H1384" s="10" t="s">
        <v>2415</v>
      </c>
      <c r="I1384" s="10" t="s">
        <v>49</v>
      </c>
      <c r="J1384" s="10" t="s">
        <v>40</v>
      </c>
      <c r="K1384" s="10" t="s">
        <v>29</v>
      </c>
      <c r="L1384" s="10" t="s">
        <v>134</v>
      </c>
      <c r="M1384" s="10" t="s">
        <v>59</v>
      </c>
      <c r="N1384" s="9" t="s">
        <v>1158</v>
      </c>
      <c r="O1384" s="22">
        <v>0.39</v>
      </c>
      <c r="P1384" s="10" t="s">
        <v>33</v>
      </c>
      <c r="Q1384" s="10" t="s">
        <v>61</v>
      </c>
      <c r="R1384" s="10" t="s">
        <v>300</v>
      </c>
      <c r="S1384" s="10" t="s">
        <v>2416</v>
      </c>
      <c r="T1384" s="25">
        <v>48141</v>
      </c>
      <c r="U1384" s="11">
        <v>42164</v>
      </c>
      <c r="V1384" s="25">
        <f>YEAR(Table1[[#This Row],[Order Date]])</f>
        <v>2015</v>
      </c>
      <c r="W1384" s="25">
        <f>MONTH(Table1[[#This Row],[Order Date]])</f>
        <v>6</v>
      </c>
      <c r="X1384" s="25">
        <f>DAY(Table1[[#This Row],[Order Date]])</f>
        <v>9</v>
      </c>
      <c r="Y1384" s="11">
        <v>42166</v>
      </c>
      <c r="Z1384" s="25">
        <f>DATEDIF(Table1[[#This Row],[Order Date]],Table1[[#This Row],[Ship Date]],"D")</f>
        <v>2</v>
      </c>
      <c r="AA1384" s="25">
        <v>67.606200000000001</v>
      </c>
      <c r="AB1384" s="10">
        <v>15</v>
      </c>
      <c r="AC1384" s="12">
        <v>97.98</v>
      </c>
      <c r="AD1384" s="10" t="str">
        <f>IF(Table1[[#This Row],[Profit]]&gt;0,"Profit","loss")</f>
        <v>Profit</v>
      </c>
      <c r="AE1384" s="10" t="str">
        <f>_xlfn.CONCAT(Table1[[#This Row],[Customer Name]]," ",Table1[[#This Row],[Product Name]]," ",Table1[[#This Row],[Country]])</f>
        <v>Seth Matthews Avery 48 United States</v>
      </c>
      <c r="AF1384" s="10" t="str">
        <f>LEFT(Table1[[#This Row],[Product Name]],4)</f>
        <v>Aver</v>
      </c>
    </row>
    <row r="1385" spans="1:32" ht="12.75" customHeight="1" x14ac:dyDescent="0.2">
      <c r="A1385" s="18">
        <v>22231</v>
      </c>
      <c r="B1385" s="25">
        <v>89664</v>
      </c>
      <c r="C1385" s="10" t="s">
        <v>47</v>
      </c>
      <c r="D1385" s="36">
        <v>0.06</v>
      </c>
      <c r="E1385" s="28">
        <v>80.97</v>
      </c>
      <c r="F1385" s="32">
        <v>33.6</v>
      </c>
      <c r="G1385" s="25">
        <v>2122</v>
      </c>
      <c r="H1385" s="10" t="s">
        <v>2031</v>
      </c>
      <c r="I1385" s="10" t="s">
        <v>39</v>
      </c>
      <c r="J1385" s="10" t="s">
        <v>114</v>
      </c>
      <c r="K1385" s="10" t="s">
        <v>77</v>
      </c>
      <c r="L1385" s="10" t="s">
        <v>85</v>
      </c>
      <c r="M1385" s="10" t="s">
        <v>43</v>
      </c>
      <c r="N1385" s="9" t="s">
        <v>2032</v>
      </c>
      <c r="O1385" s="22">
        <v>0.37</v>
      </c>
      <c r="P1385" s="10" t="s">
        <v>33</v>
      </c>
      <c r="Q1385" s="10" t="s">
        <v>136</v>
      </c>
      <c r="R1385" s="10" t="s">
        <v>958</v>
      </c>
      <c r="S1385" s="10" t="s">
        <v>2033</v>
      </c>
      <c r="T1385" s="25">
        <v>72116</v>
      </c>
      <c r="U1385" s="11">
        <v>42036</v>
      </c>
      <c r="V1385" s="25">
        <f>YEAR(Table1[[#This Row],[Order Date]])</f>
        <v>2015</v>
      </c>
      <c r="W1385" s="25">
        <f>MONTH(Table1[[#This Row],[Order Date]])</f>
        <v>2</v>
      </c>
      <c r="X1385" s="25">
        <f>DAY(Table1[[#This Row],[Order Date]])</f>
        <v>1</v>
      </c>
      <c r="Y1385" s="11">
        <v>42038</v>
      </c>
      <c r="Z1385" s="25">
        <f>DATEDIF(Table1[[#This Row],[Order Date]],Table1[[#This Row],[Ship Date]],"D")</f>
        <v>2</v>
      </c>
      <c r="AA1385" s="25">
        <v>-15.1844</v>
      </c>
      <c r="AB1385" s="10">
        <v>10</v>
      </c>
      <c r="AC1385" s="12">
        <v>799.76</v>
      </c>
      <c r="AD1385" s="10" t="str">
        <f>IF(Table1[[#This Row],[Profit]]&gt;0,"Profit","loss")</f>
        <v>loss</v>
      </c>
      <c r="AE1385" s="10" t="str">
        <f>_xlfn.CONCAT(Table1[[#This Row],[Customer Name]]," ",Table1[[#This Row],[Product Name]]," ",Table1[[#This Row],[Country]])</f>
        <v>Carolyn Fisher Lexmark Z25 Color Inkjet Printer United States</v>
      </c>
      <c r="AF1385" s="10" t="str">
        <f>LEFT(Table1[[#This Row],[Product Name]],4)</f>
        <v>Lexm</v>
      </c>
    </row>
    <row r="1386" spans="1:32" ht="12.75" customHeight="1" x14ac:dyDescent="0.2">
      <c r="A1386" s="18">
        <v>24674</v>
      </c>
      <c r="B1386" s="25">
        <v>89665</v>
      </c>
      <c r="C1386" s="10" t="s">
        <v>25</v>
      </c>
      <c r="D1386" s="36">
        <v>0.04</v>
      </c>
      <c r="E1386" s="28">
        <v>45.19</v>
      </c>
      <c r="F1386" s="32">
        <v>1.99</v>
      </c>
      <c r="G1386" s="25">
        <v>2124</v>
      </c>
      <c r="H1386" s="10" t="s">
        <v>2034</v>
      </c>
      <c r="I1386" s="10" t="s">
        <v>49</v>
      </c>
      <c r="J1386" s="10" t="s">
        <v>114</v>
      </c>
      <c r="K1386" s="10" t="s">
        <v>77</v>
      </c>
      <c r="L1386" s="10" t="s">
        <v>180</v>
      </c>
      <c r="M1386" s="10" t="s">
        <v>51</v>
      </c>
      <c r="N1386" s="9" t="s">
        <v>1100</v>
      </c>
      <c r="O1386" s="22">
        <v>0.55000000000000004</v>
      </c>
      <c r="P1386" s="10" t="s">
        <v>33</v>
      </c>
      <c r="Q1386" s="10" t="s">
        <v>136</v>
      </c>
      <c r="R1386" s="10" t="s">
        <v>958</v>
      </c>
      <c r="S1386" s="10" t="s">
        <v>2035</v>
      </c>
      <c r="T1386" s="25">
        <v>72301</v>
      </c>
      <c r="U1386" s="11">
        <v>42005</v>
      </c>
      <c r="V1386" s="25">
        <f>YEAR(Table1[[#This Row],[Order Date]])</f>
        <v>2015</v>
      </c>
      <c r="W1386" s="25">
        <f>MONTH(Table1[[#This Row],[Order Date]])</f>
        <v>1</v>
      </c>
      <c r="X1386" s="25">
        <f>DAY(Table1[[#This Row],[Order Date]])</f>
        <v>1</v>
      </c>
      <c r="Y1386" s="11">
        <v>42006</v>
      </c>
      <c r="Z1386" s="25">
        <f>DATEDIF(Table1[[#This Row],[Order Date]],Table1[[#This Row],[Ship Date]],"D")</f>
        <v>1</v>
      </c>
      <c r="AA1386" s="25">
        <v>-61.194000000000003</v>
      </c>
      <c r="AB1386" s="10">
        <v>13</v>
      </c>
      <c r="AC1386" s="12">
        <v>609.09</v>
      </c>
      <c r="AD1386" s="10" t="str">
        <f>IF(Table1[[#This Row],[Profit]]&gt;0,"Profit","loss")</f>
        <v>loss</v>
      </c>
      <c r="AE1386" s="10" t="str">
        <f>_xlfn.CONCAT(Table1[[#This Row],[Customer Name]]," ",Table1[[#This Row],[Product Name]]," ",Table1[[#This Row],[Country]])</f>
        <v>Paige Powers Verbatim DVD-RAM, 9.4GB, Rewritable, Type 1, DS, DataLife Plus United States</v>
      </c>
      <c r="AF1386" s="10" t="str">
        <f>LEFT(Table1[[#This Row],[Product Name]],4)</f>
        <v>Verb</v>
      </c>
    </row>
    <row r="1387" spans="1:32" ht="12.75" customHeight="1" x14ac:dyDescent="0.2">
      <c r="A1387" s="18">
        <v>23852</v>
      </c>
      <c r="B1387" s="25">
        <v>89666</v>
      </c>
      <c r="C1387" s="10" t="s">
        <v>25</v>
      </c>
      <c r="D1387" s="36">
        <v>0.03</v>
      </c>
      <c r="E1387" s="28">
        <v>124.49</v>
      </c>
      <c r="F1387" s="32">
        <v>51.94</v>
      </c>
      <c r="G1387" s="25">
        <v>2124</v>
      </c>
      <c r="H1387" s="10" t="s">
        <v>2034</v>
      </c>
      <c r="I1387" s="10" t="s">
        <v>39</v>
      </c>
      <c r="J1387" s="10" t="s">
        <v>28</v>
      </c>
      <c r="K1387" s="10" t="s">
        <v>41</v>
      </c>
      <c r="L1387" s="10" t="s">
        <v>152</v>
      </c>
      <c r="M1387" s="10" t="s">
        <v>121</v>
      </c>
      <c r="N1387" s="9" t="s">
        <v>462</v>
      </c>
      <c r="O1387" s="22">
        <v>0.63</v>
      </c>
      <c r="P1387" s="10" t="s">
        <v>33</v>
      </c>
      <c r="Q1387" s="10" t="s">
        <v>136</v>
      </c>
      <c r="R1387" s="10" t="s">
        <v>958</v>
      </c>
      <c r="S1387" s="10" t="s">
        <v>2035</v>
      </c>
      <c r="T1387" s="25">
        <v>72301</v>
      </c>
      <c r="U1387" s="11">
        <v>42089</v>
      </c>
      <c r="V1387" s="25">
        <f>YEAR(Table1[[#This Row],[Order Date]])</f>
        <v>2015</v>
      </c>
      <c r="W1387" s="25">
        <f>MONTH(Table1[[#This Row],[Order Date]])</f>
        <v>3</v>
      </c>
      <c r="X1387" s="25">
        <f>DAY(Table1[[#This Row],[Order Date]])</f>
        <v>26</v>
      </c>
      <c r="Y1387" s="11">
        <v>42090</v>
      </c>
      <c r="Z1387" s="25">
        <f>DATEDIF(Table1[[#This Row],[Order Date]],Table1[[#This Row],[Ship Date]],"D")</f>
        <v>1</v>
      </c>
      <c r="AA1387" s="25">
        <v>18.173999999999999</v>
      </c>
      <c r="AB1387" s="10">
        <v>21</v>
      </c>
      <c r="AC1387" s="12">
        <v>2761.94</v>
      </c>
      <c r="AD1387" s="10" t="str">
        <f>IF(Table1[[#This Row],[Profit]]&gt;0,"Profit","loss")</f>
        <v>Profit</v>
      </c>
      <c r="AE1387" s="10" t="str">
        <f>_xlfn.CONCAT(Table1[[#This Row],[Customer Name]]," ",Table1[[#This Row],[Product Name]]," ",Table1[[#This Row],[Country]])</f>
        <v>Paige Powers Bevis 36 x 72 Conference Tables United States</v>
      </c>
      <c r="AF1387" s="10" t="str">
        <f>LEFT(Table1[[#This Row],[Product Name]],4)</f>
        <v>Bevi</v>
      </c>
    </row>
    <row r="1388" spans="1:32" ht="12.75" customHeight="1" x14ac:dyDescent="0.2">
      <c r="A1388" s="18">
        <v>23533</v>
      </c>
      <c r="B1388" s="25">
        <v>89679</v>
      </c>
      <c r="C1388" s="10" t="s">
        <v>47</v>
      </c>
      <c r="D1388" s="36">
        <v>0.09</v>
      </c>
      <c r="E1388" s="28">
        <v>2.1800000000000002</v>
      </c>
      <c r="F1388" s="32">
        <v>0.78</v>
      </c>
      <c r="G1388" s="25">
        <v>1603</v>
      </c>
      <c r="H1388" s="10" t="s">
        <v>1606</v>
      </c>
      <c r="I1388" s="10" t="s">
        <v>49</v>
      </c>
      <c r="J1388" s="10" t="s">
        <v>58</v>
      </c>
      <c r="K1388" s="10" t="s">
        <v>29</v>
      </c>
      <c r="L1388" s="10" t="s">
        <v>66</v>
      </c>
      <c r="M1388" s="10" t="s">
        <v>31</v>
      </c>
      <c r="N1388" s="9" t="s">
        <v>1607</v>
      </c>
      <c r="O1388" s="22">
        <v>0.52</v>
      </c>
      <c r="P1388" s="10" t="s">
        <v>33</v>
      </c>
      <c r="Q1388" s="10" t="s">
        <v>53</v>
      </c>
      <c r="R1388" s="10" t="s">
        <v>71</v>
      </c>
      <c r="S1388" s="10" t="s">
        <v>1608</v>
      </c>
      <c r="T1388" s="25">
        <v>11598</v>
      </c>
      <c r="U1388" s="11">
        <v>42020</v>
      </c>
      <c r="V1388" s="25">
        <f>YEAR(Table1[[#This Row],[Order Date]])</f>
        <v>2015</v>
      </c>
      <c r="W1388" s="25">
        <f>MONTH(Table1[[#This Row],[Order Date]])</f>
        <v>1</v>
      </c>
      <c r="X1388" s="25">
        <f>DAY(Table1[[#This Row],[Order Date]])</f>
        <v>16</v>
      </c>
      <c r="Y1388" s="11">
        <v>42022</v>
      </c>
      <c r="Z1388" s="25">
        <f>DATEDIF(Table1[[#This Row],[Order Date]],Table1[[#This Row],[Ship Date]],"D")</f>
        <v>2</v>
      </c>
      <c r="AA1388" s="25">
        <v>2.4548000000000001</v>
      </c>
      <c r="AB1388" s="10">
        <v>9</v>
      </c>
      <c r="AC1388" s="12">
        <v>19.12</v>
      </c>
      <c r="AD1388" s="10" t="str">
        <f>IF(Table1[[#This Row],[Profit]]&gt;0,"Profit","loss")</f>
        <v>Profit</v>
      </c>
      <c r="AE1388" s="10" t="str">
        <f>_xlfn.CONCAT(Table1[[#This Row],[Customer Name]]," ",Table1[[#This Row],[Product Name]]," ",Table1[[#This Row],[Country]])</f>
        <v>Alex Watkins Stockwell Push Pins United States</v>
      </c>
      <c r="AF1388" s="10" t="str">
        <f>LEFT(Table1[[#This Row],[Product Name]],4)</f>
        <v>Stoc</v>
      </c>
    </row>
    <row r="1389" spans="1:32" ht="12.75" customHeight="1" x14ac:dyDescent="0.2">
      <c r="A1389" s="18">
        <v>23534</v>
      </c>
      <c r="B1389" s="25">
        <v>89679</v>
      </c>
      <c r="C1389" s="10" t="s">
        <v>47</v>
      </c>
      <c r="D1389" s="36">
        <v>0.05</v>
      </c>
      <c r="E1389" s="28">
        <v>179.29</v>
      </c>
      <c r="F1389" s="32">
        <v>29.21</v>
      </c>
      <c r="G1389" s="25">
        <v>1603</v>
      </c>
      <c r="H1389" s="10" t="s">
        <v>1606</v>
      </c>
      <c r="I1389" s="10" t="s">
        <v>39</v>
      </c>
      <c r="J1389" s="10" t="s">
        <v>58</v>
      </c>
      <c r="K1389" s="10" t="s">
        <v>41</v>
      </c>
      <c r="L1389" s="10" t="s">
        <v>152</v>
      </c>
      <c r="M1389" s="10" t="s">
        <v>121</v>
      </c>
      <c r="N1389" s="9" t="s">
        <v>629</v>
      </c>
      <c r="O1389" s="22">
        <v>0.76</v>
      </c>
      <c r="P1389" s="10" t="s">
        <v>33</v>
      </c>
      <c r="Q1389" s="10" t="s">
        <v>53</v>
      </c>
      <c r="R1389" s="10" t="s">
        <v>71</v>
      </c>
      <c r="S1389" s="10" t="s">
        <v>1608</v>
      </c>
      <c r="T1389" s="25">
        <v>11598</v>
      </c>
      <c r="U1389" s="11">
        <v>42020</v>
      </c>
      <c r="V1389" s="25">
        <f>YEAR(Table1[[#This Row],[Order Date]])</f>
        <v>2015</v>
      </c>
      <c r="W1389" s="25">
        <f>MONTH(Table1[[#This Row],[Order Date]])</f>
        <v>1</v>
      </c>
      <c r="X1389" s="25">
        <f>DAY(Table1[[#This Row],[Order Date]])</f>
        <v>16</v>
      </c>
      <c r="Y1389" s="11">
        <v>42022</v>
      </c>
      <c r="Z1389" s="25">
        <f>DATEDIF(Table1[[#This Row],[Order Date]],Table1[[#This Row],[Ship Date]],"D")</f>
        <v>2</v>
      </c>
      <c r="AA1389" s="25">
        <v>-537.27977732000011</v>
      </c>
      <c r="AB1389" s="10">
        <v>1</v>
      </c>
      <c r="AC1389" s="12">
        <v>186.64</v>
      </c>
      <c r="AD1389" s="10" t="str">
        <f>IF(Table1[[#This Row],[Profit]]&gt;0,"Profit","loss")</f>
        <v>loss</v>
      </c>
      <c r="AE1389" s="10" t="str">
        <f>_xlfn.CONCAT(Table1[[#This Row],[Customer Name]]," ",Table1[[#This Row],[Product Name]]," ",Table1[[#This Row],[Country]])</f>
        <v>Alex Watkins Bevis Round Conference Table Top, X-Base United States</v>
      </c>
      <c r="AF1389" s="10" t="str">
        <f>LEFT(Table1[[#This Row],[Product Name]],4)</f>
        <v>Bevi</v>
      </c>
    </row>
    <row r="1390" spans="1:32" ht="12.75" customHeight="1" x14ac:dyDescent="0.2">
      <c r="A1390" s="18">
        <v>21928</v>
      </c>
      <c r="B1390" s="25">
        <v>89680</v>
      </c>
      <c r="C1390" s="10" t="s">
        <v>47</v>
      </c>
      <c r="D1390" s="36">
        <v>0.1</v>
      </c>
      <c r="E1390" s="28">
        <v>9.11</v>
      </c>
      <c r="F1390" s="32">
        <v>2.15</v>
      </c>
      <c r="G1390" s="25">
        <v>1602</v>
      </c>
      <c r="H1390" s="10" t="s">
        <v>1604</v>
      </c>
      <c r="I1390" s="10" t="s">
        <v>49</v>
      </c>
      <c r="J1390" s="10" t="s">
        <v>40</v>
      </c>
      <c r="K1390" s="10" t="s">
        <v>29</v>
      </c>
      <c r="L1390" s="10" t="s">
        <v>93</v>
      </c>
      <c r="M1390" s="10" t="s">
        <v>31</v>
      </c>
      <c r="N1390" s="9" t="s">
        <v>1258</v>
      </c>
      <c r="O1390" s="22">
        <v>0.4</v>
      </c>
      <c r="P1390" s="10" t="s">
        <v>33</v>
      </c>
      <c r="Q1390" s="10" t="s">
        <v>53</v>
      </c>
      <c r="R1390" s="10" t="s">
        <v>415</v>
      </c>
      <c r="S1390" s="10" t="s">
        <v>1605</v>
      </c>
      <c r="T1390" s="25">
        <v>20601</v>
      </c>
      <c r="U1390" s="11">
        <v>42104</v>
      </c>
      <c r="V1390" s="25">
        <f>YEAR(Table1[[#This Row],[Order Date]])</f>
        <v>2015</v>
      </c>
      <c r="W1390" s="25">
        <f>MONTH(Table1[[#This Row],[Order Date]])</f>
        <v>4</v>
      </c>
      <c r="X1390" s="25">
        <f>DAY(Table1[[#This Row],[Order Date]])</f>
        <v>10</v>
      </c>
      <c r="Y1390" s="11">
        <v>42106</v>
      </c>
      <c r="Z1390" s="25">
        <f>DATEDIF(Table1[[#This Row],[Order Date]],Table1[[#This Row],[Ship Date]],"D")</f>
        <v>2</v>
      </c>
      <c r="AA1390" s="25">
        <v>-3.9312</v>
      </c>
      <c r="AB1390" s="10">
        <v>2</v>
      </c>
      <c r="AC1390" s="12">
        <v>17.420000000000002</v>
      </c>
      <c r="AD1390" s="10" t="str">
        <f>IF(Table1[[#This Row],[Profit]]&gt;0,"Profit","loss")</f>
        <v>loss</v>
      </c>
      <c r="AE1390" s="10" t="str">
        <f>_xlfn.CONCAT(Table1[[#This Row],[Customer Name]]," ",Table1[[#This Row],[Product Name]]," ",Table1[[#This Row],[Country]])</f>
        <v>Frank Hess Black Print Carbonless Snap-Off® Rapid Letter, 8 1/2" x 7" United States</v>
      </c>
      <c r="AF1390" s="10" t="str">
        <f>LEFT(Table1[[#This Row],[Product Name]],4)</f>
        <v>Blac</v>
      </c>
    </row>
    <row r="1391" spans="1:32" ht="12.75" customHeight="1" x14ac:dyDescent="0.2">
      <c r="A1391" s="18">
        <v>20804</v>
      </c>
      <c r="B1391" s="25">
        <v>89686</v>
      </c>
      <c r="C1391" s="10" t="s">
        <v>106</v>
      </c>
      <c r="D1391" s="36">
        <v>0.1</v>
      </c>
      <c r="E1391" s="28">
        <v>2.62</v>
      </c>
      <c r="F1391" s="32">
        <v>0.8</v>
      </c>
      <c r="G1391" s="25">
        <v>1347</v>
      </c>
      <c r="H1391" s="10" t="s">
        <v>1408</v>
      </c>
      <c r="I1391" s="10" t="s">
        <v>49</v>
      </c>
      <c r="J1391" s="10" t="s">
        <v>40</v>
      </c>
      <c r="K1391" s="10" t="s">
        <v>29</v>
      </c>
      <c r="L1391" s="10" t="s">
        <v>66</v>
      </c>
      <c r="M1391" s="10" t="s">
        <v>31</v>
      </c>
      <c r="N1391" s="9" t="s">
        <v>1409</v>
      </c>
      <c r="O1391" s="22">
        <v>0.39</v>
      </c>
      <c r="P1391" s="10" t="s">
        <v>33</v>
      </c>
      <c r="Q1391" s="10" t="s">
        <v>136</v>
      </c>
      <c r="R1391" s="10" t="s">
        <v>362</v>
      </c>
      <c r="S1391" s="10" t="s">
        <v>1410</v>
      </c>
      <c r="T1391" s="25">
        <v>33511</v>
      </c>
      <c r="U1391" s="11">
        <v>42124</v>
      </c>
      <c r="V1391" s="25">
        <f>YEAR(Table1[[#This Row],[Order Date]])</f>
        <v>2015</v>
      </c>
      <c r="W1391" s="25">
        <f>MONTH(Table1[[#This Row],[Order Date]])</f>
        <v>4</v>
      </c>
      <c r="X1391" s="25">
        <f>DAY(Table1[[#This Row],[Order Date]])</f>
        <v>30</v>
      </c>
      <c r="Y1391" s="11">
        <v>42130</v>
      </c>
      <c r="Z1391" s="25">
        <f>DATEDIF(Table1[[#This Row],[Order Date]],Table1[[#This Row],[Ship Date]],"D")</f>
        <v>6</v>
      </c>
      <c r="AA1391" s="25">
        <v>-94.490899999999996</v>
      </c>
      <c r="AB1391" s="10">
        <v>21</v>
      </c>
      <c r="AC1391" s="12">
        <v>51.86</v>
      </c>
      <c r="AD1391" s="10" t="str">
        <f>IF(Table1[[#This Row],[Profit]]&gt;0,"Profit","loss")</f>
        <v>loss</v>
      </c>
      <c r="AE1391" s="10" t="str">
        <f>_xlfn.CONCAT(Table1[[#This Row],[Customer Name]]," ",Table1[[#This Row],[Product Name]]," ",Table1[[#This Row],[Country]])</f>
        <v>Vivian Goldstein Staples Metal Binder Clips United States</v>
      </c>
      <c r="AF1391" s="10" t="str">
        <f>LEFT(Table1[[#This Row],[Product Name]],4)</f>
        <v>Stap</v>
      </c>
    </row>
    <row r="1392" spans="1:32" ht="12.75" customHeight="1" x14ac:dyDescent="0.2">
      <c r="A1392" s="18">
        <v>19139</v>
      </c>
      <c r="B1392" s="25">
        <v>89697</v>
      </c>
      <c r="C1392" s="10" t="s">
        <v>25</v>
      </c>
      <c r="D1392" s="36">
        <v>0.09</v>
      </c>
      <c r="E1392" s="28">
        <v>35.99</v>
      </c>
      <c r="F1392" s="32">
        <v>1.1000000000000001</v>
      </c>
      <c r="G1392" s="25">
        <v>1849</v>
      </c>
      <c r="H1392" s="10" t="s">
        <v>1830</v>
      </c>
      <c r="I1392" s="10" t="s">
        <v>49</v>
      </c>
      <c r="J1392" s="10" t="s">
        <v>114</v>
      </c>
      <c r="K1392" s="10" t="s">
        <v>77</v>
      </c>
      <c r="L1392" s="10" t="s">
        <v>78</v>
      </c>
      <c r="M1392" s="10" t="s">
        <v>59</v>
      </c>
      <c r="N1392" s="9" t="s">
        <v>935</v>
      </c>
      <c r="O1392" s="22">
        <v>0.55000000000000004</v>
      </c>
      <c r="P1392" s="10" t="s">
        <v>33</v>
      </c>
      <c r="Q1392" s="10" t="s">
        <v>136</v>
      </c>
      <c r="R1392" s="10" t="s">
        <v>1278</v>
      </c>
      <c r="S1392" s="10" t="s">
        <v>1831</v>
      </c>
      <c r="T1392" s="25">
        <v>36330</v>
      </c>
      <c r="U1392" s="11">
        <v>42095</v>
      </c>
      <c r="V1392" s="25">
        <f>YEAR(Table1[[#This Row],[Order Date]])</f>
        <v>2015</v>
      </c>
      <c r="W1392" s="25">
        <f>MONTH(Table1[[#This Row],[Order Date]])</f>
        <v>4</v>
      </c>
      <c r="X1392" s="25">
        <f>DAY(Table1[[#This Row],[Order Date]])</f>
        <v>1</v>
      </c>
      <c r="Y1392" s="11">
        <v>42097</v>
      </c>
      <c r="Z1392" s="25">
        <f>DATEDIF(Table1[[#This Row],[Order Date]],Table1[[#This Row],[Ship Date]],"D")</f>
        <v>2</v>
      </c>
      <c r="AA1392" s="25">
        <v>19.350000000000001</v>
      </c>
      <c r="AB1392" s="10">
        <v>8</v>
      </c>
      <c r="AC1392" s="12">
        <v>222.71</v>
      </c>
      <c r="AD1392" s="10" t="str">
        <f>IF(Table1[[#This Row],[Profit]]&gt;0,"Profit","loss")</f>
        <v>Profit</v>
      </c>
      <c r="AE1392" s="10" t="str">
        <f>_xlfn.CONCAT(Table1[[#This Row],[Customer Name]]," ",Table1[[#This Row],[Product Name]]," ",Table1[[#This Row],[Country]])</f>
        <v>Michelle Steele Accessory35 United States</v>
      </c>
      <c r="AF1392" s="10" t="str">
        <f>LEFT(Table1[[#This Row],[Product Name]],4)</f>
        <v>Acce</v>
      </c>
    </row>
    <row r="1393" spans="1:32" ht="12.75" customHeight="1" x14ac:dyDescent="0.2">
      <c r="A1393" s="18">
        <v>19140</v>
      </c>
      <c r="B1393" s="25">
        <v>89697</v>
      </c>
      <c r="C1393" s="10" t="s">
        <v>25</v>
      </c>
      <c r="D1393" s="36">
        <v>0.01</v>
      </c>
      <c r="E1393" s="28">
        <v>125.99</v>
      </c>
      <c r="F1393" s="32">
        <v>2.5</v>
      </c>
      <c r="G1393" s="25">
        <v>1849</v>
      </c>
      <c r="H1393" s="10" t="s">
        <v>1830</v>
      </c>
      <c r="I1393" s="10" t="s">
        <v>49</v>
      </c>
      <c r="J1393" s="10" t="s">
        <v>114</v>
      </c>
      <c r="K1393" s="10" t="s">
        <v>77</v>
      </c>
      <c r="L1393" s="10" t="s">
        <v>78</v>
      </c>
      <c r="M1393" s="10" t="s">
        <v>59</v>
      </c>
      <c r="N1393" s="9" t="s">
        <v>1148</v>
      </c>
      <c r="O1393" s="22">
        <v>0.6</v>
      </c>
      <c r="P1393" s="10" t="s">
        <v>33</v>
      </c>
      <c r="Q1393" s="10" t="s">
        <v>136</v>
      </c>
      <c r="R1393" s="10" t="s">
        <v>1278</v>
      </c>
      <c r="S1393" s="10" t="s">
        <v>1831</v>
      </c>
      <c r="T1393" s="25">
        <v>36330</v>
      </c>
      <c r="U1393" s="11">
        <v>42095</v>
      </c>
      <c r="V1393" s="25">
        <f>YEAR(Table1[[#This Row],[Order Date]])</f>
        <v>2015</v>
      </c>
      <c r="W1393" s="25">
        <f>MONTH(Table1[[#This Row],[Order Date]])</f>
        <v>4</v>
      </c>
      <c r="X1393" s="25">
        <f>DAY(Table1[[#This Row],[Order Date]])</f>
        <v>1</v>
      </c>
      <c r="Y1393" s="11">
        <v>42096</v>
      </c>
      <c r="Z1393" s="25">
        <f>DATEDIF(Table1[[#This Row],[Order Date]],Table1[[#This Row],[Ship Date]],"D")</f>
        <v>1</v>
      </c>
      <c r="AA1393" s="25">
        <v>-967.83399999999995</v>
      </c>
      <c r="AB1393" s="10">
        <v>2</v>
      </c>
      <c r="AC1393" s="12">
        <v>220.52</v>
      </c>
      <c r="AD1393" s="10" t="str">
        <f>IF(Table1[[#This Row],[Profit]]&gt;0,"Profit","loss")</f>
        <v>loss</v>
      </c>
      <c r="AE1393" s="10" t="str">
        <f>_xlfn.CONCAT(Table1[[#This Row],[Customer Name]]," ",Table1[[#This Row],[Product Name]]," ",Table1[[#This Row],[Country]])</f>
        <v>Michelle Steele i2000 United States</v>
      </c>
      <c r="AF1393" s="10" t="str">
        <f>LEFT(Table1[[#This Row],[Product Name]],4)</f>
        <v>i200</v>
      </c>
    </row>
    <row r="1394" spans="1:32" ht="12.75" customHeight="1" x14ac:dyDescent="0.2">
      <c r="A1394" s="18">
        <v>19144</v>
      </c>
      <c r="B1394" s="25">
        <v>89704</v>
      </c>
      <c r="C1394" s="10" t="s">
        <v>47</v>
      </c>
      <c r="D1394" s="36">
        <v>0.08</v>
      </c>
      <c r="E1394" s="28">
        <v>115.99</v>
      </c>
      <c r="F1394" s="32">
        <v>56.14</v>
      </c>
      <c r="G1394" s="25">
        <v>1636</v>
      </c>
      <c r="H1394" s="10" t="s">
        <v>1645</v>
      </c>
      <c r="I1394" s="10" t="s">
        <v>39</v>
      </c>
      <c r="J1394" s="10" t="s">
        <v>40</v>
      </c>
      <c r="K1394" s="10" t="s">
        <v>77</v>
      </c>
      <c r="L1394" s="10" t="s">
        <v>85</v>
      </c>
      <c r="M1394" s="10" t="s">
        <v>43</v>
      </c>
      <c r="N1394" s="9" t="s">
        <v>1355</v>
      </c>
      <c r="O1394" s="22">
        <v>0.4</v>
      </c>
      <c r="P1394" s="10" t="s">
        <v>33</v>
      </c>
      <c r="Q1394" s="10" t="s">
        <v>34</v>
      </c>
      <c r="R1394" s="10" t="s">
        <v>45</v>
      </c>
      <c r="S1394" s="10" t="s">
        <v>1646</v>
      </c>
      <c r="T1394" s="25">
        <v>93905</v>
      </c>
      <c r="U1394" s="11">
        <v>42018</v>
      </c>
      <c r="V1394" s="25">
        <f>YEAR(Table1[[#This Row],[Order Date]])</f>
        <v>2015</v>
      </c>
      <c r="W1394" s="25">
        <f>MONTH(Table1[[#This Row],[Order Date]])</f>
        <v>1</v>
      </c>
      <c r="X1394" s="25">
        <f>DAY(Table1[[#This Row],[Order Date]])</f>
        <v>14</v>
      </c>
      <c r="Y1394" s="11">
        <v>42020</v>
      </c>
      <c r="Z1394" s="25">
        <f>DATEDIF(Table1[[#This Row],[Order Date]],Table1[[#This Row],[Ship Date]],"D")</f>
        <v>2</v>
      </c>
      <c r="AA1394" s="25">
        <v>-272.860884</v>
      </c>
      <c r="AB1394" s="10">
        <v>5</v>
      </c>
      <c r="AC1394" s="12">
        <v>562.92999999999995</v>
      </c>
      <c r="AD1394" s="10" t="str">
        <f>IF(Table1[[#This Row],[Profit]]&gt;0,"Profit","loss")</f>
        <v>loss</v>
      </c>
      <c r="AE1394" s="10" t="str">
        <f>_xlfn.CONCAT(Table1[[#This Row],[Customer Name]]," ",Table1[[#This Row],[Product Name]]," ",Table1[[#This Row],[Country]])</f>
        <v>Sidney Greenberg Hewlett-Packard Deskjet 5550 Color Inkjet Printer United States</v>
      </c>
      <c r="AF1394" s="10" t="str">
        <f>LEFT(Table1[[#This Row],[Product Name]],4)</f>
        <v>Hewl</v>
      </c>
    </row>
    <row r="1395" spans="1:32" ht="12.75" customHeight="1" x14ac:dyDescent="0.2">
      <c r="A1395" s="18">
        <v>19145</v>
      </c>
      <c r="B1395" s="25">
        <v>89704</v>
      </c>
      <c r="C1395" s="10" t="s">
        <v>47</v>
      </c>
      <c r="D1395" s="36">
        <v>0.08</v>
      </c>
      <c r="E1395" s="28">
        <v>4.28</v>
      </c>
      <c r="F1395" s="32">
        <v>0.94</v>
      </c>
      <c r="G1395" s="25">
        <v>1636</v>
      </c>
      <c r="H1395" s="10" t="s">
        <v>1645</v>
      </c>
      <c r="I1395" s="10" t="s">
        <v>49</v>
      </c>
      <c r="J1395" s="10" t="s">
        <v>40</v>
      </c>
      <c r="K1395" s="10" t="s">
        <v>29</v>
      </c>
      <c r="L1395" s="10" t="s">
        <v>30</v>
      </c>
      <c r="M1395" s="10" t="s">
        <v>31</v>
      </c>
      <c r="N1395" s="9" t="s">
        <v>1647</v>
      </c>
      <c r="O1395" s="22">
        <v>0.56000000000000005</v>
      </c>
      <c r="P1395" s="10" t="s">
        <v>33</v>
      </c>
      <c r="Q1395" s="10" t="s">
        <v>34</v>
      </c>
      <c r="R1395" s="10" t="s">
        <v>45</v>
      </c>
      <c r="S1395" s="10" t="s">
        <v>1646</v>
      </c>
      <c r="T1395" s="25">
        <v>93905</v>
      </c>
      <c r="U1395" s="11">
        <v>42018</v>
      </c>
      <c r="V1395" s="25">
        <f>YEAR(Table1[[#This Row],[Order Date]])</f>
        <v>2015</v>
      </c>
      <c r="W1395" s="25">
        <f>MONTH(Table1[[#This Row],[Order Date]])</f>
        <v>1</v>
      </c>
      <c r="X1395" s="25">
        <f>DAY(Table1[[#This Row],[Order Date]])</f>
        <v>14</v>
      </c>
      <c r="Y1395" s="11">
        <v>42021</v>
      </c>
      <c r="Z1395" s="25">
        <f>DATEDIF(Table1[[#This Row],[Order Date]],Table1[[#This Row],[Ship Date]],"D")</f>
        <v>3</v>
      </c>
      <c r="AA1395" s="25">
        <v>10.5792</v>
      </c>
      <c r="AB1395" s="10">
        <v>7</v>
      </c>
      <c r="AC1395" s="12">
        <v>29.18</v>
      </c>
      <c r="AD1395" s="10" t="str">
        <f>IF(Table1[[#This Row],[Profit]]&gt;0,"Profit","loss")</f>
        <v>Profit</v>
      </c>
      <c r="AE1395" s="10" t="str">
        <f>_xlfn.CONCAT(Table1[[#This Row],[Customer Name]]," ",Table1[[#This Row],[Product Name]]," ",Table1[[#This Row],[Country]])</f>
        <v>Sidney Greenberg Newell 336 United States</v>
      </c>
      <c r="AF1395" s="10" t="str">
        <f>LEFT(Table1[[#This Row],[Product Name]],4)</f>
        <v>Newe</v>
      </c>
    </row>
    <row r="1396" spans="1:32" ht="12.75" customHeight="1" x14ac:dyDescent="0.2">
      <c r="A1396" s="18">
        <v>26109</v>
      </c>
      <c r="B1396" s="25">
        <v>89705</v>
      </c>
      <c r="C1396" s="10" t="s">
        <v>47</v>
      </c>
      <c r="D1396" s="36">
        <v>0.08</v>
      </c>
      <c r="E1396" s="28">
        <v>55.48</v>
      </c>
      <c r="F1396" s="32">
        <v>6.79</v>
      </c>
      <c r="G1396" s="25">
        <v>1639</v>
      </c>
      <c r="H1396" s="10" t="s">
        <v>1649</v>
      </c>
      <c r="I1396" s="10" t="s">
        <v>49</v>
      </c>
      <c r="J1396" s="10" t="s">
        <v>40</v>
      </c>
      <c r="K1396" s="10" t="s">
        <v>29</v>
      </c>
      <c r="L1396" s="10" t="s">
        <v>93</v>
      </c>
      <c r="M1396" s="10" t="s">
        <v>59</v>
      </c>
      <c r="N1396" s="9" t="s">
        <v>1650</v>
      </c>
      <c r="O1396" s="22">
        <v>0.37</v>
      </c>
      <c r="P1396" s="10" t="s">
        <v>33</v>
      </c>
      <c r="Q1396" s="10" t="s">
        <v>53</v>
      </c>
      <c r="R1396" s="10" t="s">
        <v>228</v>
      </c>
      <c r="S1396" s="10" t="s">
        <v>1651</v>
      </c>
      <c r="T1396" s="25">
        <v>6901</v>
      </c>
      <c r="U1396" s="11">
        <v>42061</v>
      </c>
      <c r="V1396" s="25">
        <f>YEAR(Table1[[#This Row],[Order Date]])</f>
        <v>2015</v>
      </c>
      <c r="W1396" s="25">
        <f>MONTH(Table1[[#This Row],[Order Date]])</f>
        <v>2</v>
      </c>
      <c r="X1396" s="25">
        <f>DAY(Table1[[#This Row],[Order Date]])</f>
        <v>26</v>
      </c>
      <c r="Y1396" s="11">
        <v>42063</v>
      </c>
      <c r="Z1396" s="25">
        <f>DATEDIF(Table1[[#This Row],[Order Date]],Table1[[#This Row],[Ship Date]],"D")</f>
        <v>2</v>
      </c>
      <c r="AA1396" s="25">
        <v>147.75659999999999</v>
      </c>
      <c r="AB1396" s="10">
        <v>4</v>
      </c>
      <c r="AC1396" s="12">
        <v>214.14</v>
      </c>
      <c r="AD1396" s="10" t="str">
        <f>IF(Table1[[#This Row],[Profit]]&gt;0,"Profit","loss")</f>
        <v>Profit</v>
      </c>
      <c r="AE1396" s="10" t="str">
        <f>_xlfn.CONCAT(Table1[[#This Row],[Customer Name]]," ",Table1[[#This Row],[Product Name]]," ",Table1[[#This Row],[Country]])</f>
        <v>Marvin Rollins Eaton Premium Continuous-Feed Paper, 25% Cotton, Letter Size, White, 1000 Shts/Box United States</v>
      </c>
      <c r="AF1396" s="10" t="str">
        <f>LEFT(Table1[[#This Row],[Product Name]],4)</f>
        <v>Eato</v>
      </c>
    </row>
    <row r="1397" spans="1:32" ht="12.75" customHeight="1" x14ac:dyDescent="0.2">
      <c r="A1397" s="18">
        <v>20869</v>
      </c>
      <c r="B1397" s="25">
        <v>89706</v>
      </c>
      <c r="C1397" s="10" t="s">
        <v>25</v>
      </c>
      <c r="D1397" s="36">
        <v>0.04</v>
      </c>
      <c r="E1397" s="28">
        <v>136.97999999999999</v>
      </c>
      <c r="F1397" s="32">
        <v>24.49</v>
      </c>
      <c r="G1397" s="25">
        <v>1636</v>
      </c>
      <c r="H1397" s="10" t="s">
        <v>1645</v>
      </c>
      <c r="I1397" s="10" t="s">
        <v>27</v>
      </c>
      <c r="J1397" s="10" t="s">
        <v>40</v>
      </c>
      <c r="K1397" s="10" t="s">
        <v>41</v>
      </c>
      <c r="L1397" s="10" t="s">
        <v>50</v>
      </c>
      <c r="M1397" s="10" t="s">
        <v>236</v>
      </c>
      <c r="N1397" s="9" t="s">
        <v>1648</v>
      </c>
      <c r="O1397" s="22">
        <v>0.59</v>
      </c>
      <c r="P1397" s="10" t="s">
        <v>33</v>
      </c>
      <c r="Q1397" s="10" t="s">
        <v>34</v>
      </c>
      <c r="R1397" s="10" t="s">
        <v>45</v>
      </c>
      <c r="S1397" s="10" t="s">
        <v>1646</v>
      </c>
      <c r="T1397" s="25">
        <v>93905</v>
      </c>
      <c r="U1397" s="11">
        <v>42016</v>
      </c>
      <c r="V1397" s="25">
        <f>YEAR(Table1[[#This Row],[Order Date]])</f>
        <v>2015</v>
      </c>
      <c r="W1397" s="25">
        <f>MONTH(Table1[[#This Row],[Order Date]])</f>
        <v>1</v>
      </c>
      <c r="X1397" s="25">
        <f>DAY(Table1[[#This Row],[Order Date]])</f>
        <v>12</v>
      </c>
      <c r="Y1397" s="11">
        <v>42018</v>
      </c>
      <c r="Z1397" s="25">
        <f>DATEDIF(Table1[[#This Row],[Order Date]],Table1[[#This Row],[Ship Date]],"D")</f>
        <v>2</v>
      </c>
      <c r="AA1397" s="25">
        <v>1127.5497</v>
      </c>
      <c r="AB1397" s="10">
        <v>12</v>
      </c>
      <c r="AC1397" s="12">
        <v>1634.13</v>
      </c>
      <c r="AD1397" s="10" t="str">
        <f>IF(Table1[[#This Row],[Profit]]&gt;0,"Profit","loss")</f>
        <v>Profit</v>
      </c>
      <c r="AE1397" s="10" t="str">
        <f>_xlfn.CONCAT(Table1[[#This Row],[Customer Name]]," ",Table1[[#This Row],[Product Name]]," ",Table1[[#This Row],[Country]])</f>
        <v>Sidney Greenberg 3M Polarizing Task Lamp with Clamp Arm, Light Gray United States</v>
      </c>
      <c r="AF1397" s="10" t="str">
        <f>LEFT(Table1[[#This Row],[Product Name]],4)</f>
        <v>3M P</v>
      </c>
    </row>
    <row r="1398" spans="1:32" ht="12.75" customHeight="1" x14ac:dyDescent="0.2">
      <c r="A1398" s="18">
        <v>24200</v>
      </c>
      <c r="B1398" s="25">
        <v>89716</v>
      </c>
      <c r="C1398" s="10" t="s">
        <v>56</v>
      </c>
      <c r="D1398" s="36">
        <v>0.06</v>
      </c>
      <c r="E1398" s="28">
        <v>19.989999999999998</v>
      </c>
      <c r="F1398" s="32">
        <v>11.17</v>
      </c>
      <c r="G1398" s="25">
        <v>3148</v>
      </c>
      <c r="H1398" s="10" t="s">
        <v>2839</v>
      </c>
      <c r="I1398" s="10" t="s">
        <v>49</v>
      </c>
      <c r="J1398" s="10" t="s">
        <v>28</v>
      </c>
      <c r="K1398" s="10" t="s">
        <v>41</v>
      </c>
      <c r="L1398" s="10" t="s">
        <v>50</v>
      </c>
      <c r="M1398" s="10" t="s">
        <v>236</v>
      </c>
      <c r="N1398" s="9" t="s">
        <v>508</v>
      </c>
      <c r="O1398" s="22">
        <v>0.6</v>
      </c>
      <c r="P1398" s="10" t="s">
        <v>33</v>
      </c>
      <c r="Q1398" s="10" t="s">
        <v>34</v>
      </c>
      <c r="R1398" s="10" t="s">
        <v>1741</v>
      </c>
      <c r="S1398" s="10" t="s">
        <v>2840</v>
      </c>
      <c r="T1398" s="25">
        <v>83854</v>
      </c>
      <c r="U1398" s="11">
        <v>42018</v>
      </c>
      <c r="V1398" s="25">
        <f>YEAR(Table1[[#This Row],[Order Date]])</f>
        <v>2015</v>
      </c>
      <c r="W1398" s="25">
        <f>MONTH(Table1[[#This Row],[Order Date]])</f>
        <v>1</v>
      </c>
      <c r="X1398" s="25">
        <f>DAY(Table1[[#This Row],[Order Date]])</f>
        <v>14</v>
      </c>
      <c r="Y1398" s="11">
        <v>42018</v>
      </c>
      <c r="Z1398" s="25">
        <f>DATEDIF(Table1[[#This Row],[Order Date]],Table1[[#This Row],[Ship Date]],"D")</f>
        <v>0</v>
      </c>
      <c r="AA1398" s="25">
        <v>-66.823599999999999</v>
      </c>
      <c r="AB1398" s="10">
        <v>7</v>
      </c>
      <c r="AC1398" s="12">
        <v>139.49</v>
      </c>
      <c r="AD1398" s="10" t="str">
        <f>IF(Table1[[#This Row],[Profit]]&gt;0,"Profit","loss")</f>
        <v>loss</v>
      </c>
      <c r="AE1398" s="10" t="str">
        <f>_xlfn.CONCAT(Table1[[#This Row],[Customer Name]]," ",Table1[[#This Row],[Product Name]]," ",Table1[[#This Row],[Country]])</f>
        <v>Leroy Field Telescoping Adjustable Floor Lamp United States</v>
      </c>
      <c r="AF1398" s="10" t="str">
        <f>LEFT(Table1[[#This Row],[Product Name]],4)</f>
        <v>Tele</v>
      </c>
    </row>
    <row r="1399" spans="1:32" ht="12.75" customHeight="1" x14ac:dyDescent="0.2">
      <c r="A1399" s="18">
        <v>24202</v>
      </c>
      <c r="B1399" s="25">
        <v>89716</v>
      </c>
      <c r="C1399" s="10" t="s">
        <v>56</v>
      </c>
      <c r="D1399" s="36">
        <v>0.06</v>
      </c>
      <c r="E1399" s="28">
        <v>320.98</v>
      </c>
      <c r="F1399" s="32">
        <v>58.95</v>
      </c>
      <c r="G1399" s="25">
        <v>3149</v>
      </c>
      <c r="H1399" s="10" t="s">
        <v>2841</v>
      </c>
      <c r="I1399" s="10" t="s">
        <v>39</v>
      </c>
      <c r="J1399" s="10" t="s">
        <v>28</v>
      </c>
      <c r="K1399" s="10" t="s">
        <v>41</v>
      </c>
      <c r="L1399" s="10" t="s">
        <v>42</v>
      </c>
      <c r="M1399" s="10" t="s">
        <v>43</v>
      </c>
      <c r="N1399" s="9" t="s">
        <v>2842</v>
      </c>
      <c r="O1399" s="22">
        <v>0.56999999999999995</v>
      </c>
      <c r="P1399" s="10" t="s">
        <v>33</v>
      </c>
      <c r="Q1399" s="10" t="s">
        <v>34</v>
      </c>
      <c r="R1399" s="10" t="s">
        <v>1741</v>
      </c>
      <c r="S1399" s="10" t="s">
        <v>2843</v>
      </c>
      <c r="T1399" s="25">
        <v>83440</v>
      </c>
      <c r="U1399" s="11">
        <v>42018</v>
      </c>
      <c r="V1399" s="25">
        <f>YEAR(Table1[[#This Row],[Order Date]])</f>
        <v>2015</v>
      </c>
      <c r="W1399" s="25">
        <f>MONTH(Table1[[#This Row],[Order Date]])</f>
        <v>1</v>
      </c>
      <c r="X1399" s="25">
        <f>DAY(Table1[[#This Row],[Order Date]])</f>
        <v>14</v>
      </c>
      <c r="Y1399" s="11">
        <v>42020</v>
      </c>
      <c r="Z1399" s="25">
        <f>DATEDIF(Table1[[#This Row],[Order Date]],Table1[[#This Row],[Ship Date]],"D")</f>
        <v>2</v>
      </c>
      <c r="AA1399" s="25">
        <v>971.62200000000007</v>
      </c>
      <c r="AB1399" s="10">
        <v>6</v>
      </c>
      <c r="AC1399" s="12">
        <v>1952.43</v>
      </c>
      <c r="AD1399" s="10" t="str">
        <f>IF(Table1[[#This Row],[Profit]]&gt;0,"Profit","loss")</f>
        <v>Profit</v>
      </c>
      <c r="AE1399" s="10" t="str">
        <f>_xlfn.CONCAT(Table1[[#This Row],[Customer Name]]," ",Table1[[#This Row],[Product Name]]," ",Table1[[#This Row],[Country]])</f>
        <v>Harriet Moore Hon 4070 Series Pagoda™ Round Back Stacking Chairs United States</v>
      </c>
      <c r="AF1399" s="10" t="str">
        <f>LEFT(Table1[[#This Row],[Product Name]],4)</f>
        <v xml:space="preserve">Hon </v>
      </c>
    </row>
    <row r="1400" spans="1:32" ht="12.75" customHeight="1" x14ac:dyDescent="0.2">
      <c r="A1400" s="18">
        <v>19159</v>
      </c>
      <c r="B1400" s="25">
        <v>89726</v>
      </c>
      <c r="C1400" s="10" t="s">
        <v>56</v>
      </c>
      <c r="D1400" s="36">
        <v>0.06</v>
      </c>
      <c r="E1400" s="28">
        <v>296.18</v>
      </c>
      <c r="F1400" s="32">
        <v>54.12</v>
      </c>
      <c r="G1400" s="25">
        <v>329</v>
      </c>
      <c r="H1400" s="10" t="s">
        <v>432</v>
      </c>
      <c r="I1400" s="10" t="s">
        <v>39</v>
      </c>
      <c r="J1400" s="10" t="s">
        <v>40</v>
      </c>
      <c r="K1400" s="10" t="s">
        <v>41</v>
      </c>
      <c r="L1400" s="10" t="s">
        <v>152</v>
      </c>
      <c r="M1400" s="10" t="s">
        <v>121</v>
      </c>
      <c r="N1400" s="9" t="s">
        <v>153</v>
      </c>
      <c r="O1400" s="22">
        <v>0.76</v>
      </c>
      <c r="P1400" s="10" t="s">
        <v>33</v>
      </c>
      <c r="Q1400" s="10" t="s">
        <v>53</v>
      </c>
      <c r="R1400" s="10" t="s">
        <v>188</v>
      </c>
      <c r="S1400" s="10" t="s">
        <v>433</v>
      </c>
      <c r="T1400" s="25">
        <v>4073</v>
      </c>
      <c r="U1400" s="11">
        <v>42108</v>
      </c>
      <c r="V1400" s="25">
        <f>YEAR(Table1[[#This Row],[Order Date]])</f>
        <v>2015</v>
      </c>
      <c r="W1400" s="25">
        <f>MONTH(Table1[[#This Row],[Order Date]])</f>
        <v>4</v>
      </c>
      <c r="X1400" s="25">
        <f>DAY(Table1[[#This Row],[Order Date]])</f>
        <v>14</v>
      </c>
      <c r="Y1400" s="11">
        <v>42109</v>
      </c>
      <c r="Z1400" s="25">
        <f>DATEDIF(Table1[[#This Row],[Order Date]],Table1[[#This Row],[Ship Date]],"D")</f>
        <v>1</v>
      </c>
      <c r="AA1400" s="25">
        <v>-715.7782060000003</v>
      </c>
      <c r="AB1400" s="10">
        <v>5</v>
      </c>
      <c r="AC1400" s="12">
        <v>1170.21</v>
      </c>
      <c r="AD1400" s="10" t="str">
        <f>IF(Table1[[#This Row],[Profit]]&gt;0,"Profit","loss")</f>
        <v>loss</v>
      </c>
      <c r="AE1400" s="10" t="str">
        <f>_xlfn.CONCAT(Table1[[#This Row],[Customer Name]]," ",Table1[[#This Row],[Product Name]]," ",Table1[[#This Row],[Country]])</f>
        <v>Faye Dyer Hon 94000 Series Round Tables United States</v>
      </c>
      <c r="AF1400" s="10" t="str">
        <f>LEFT(Table1[[#This Row],[Product Name]],4)</f>
        <v xml:space="preserve">Hon </v>
      </c>
    </row>
    <row r="1401" spans="1:32" ht="12.75" customHeight="1" x14ac:dyDescent="0.2">
      <c r="A1401" s="18">
        <v>19158</v>
      </c>
      <c r="B1401" s="25">
        <v>89726</v>
      </c>
      <c r="C1401" s="10" t="s">
        <v>56</v>
      </c>
      <c r="D1401" s="36">
        <v>0.01</v>
      </c>
      <c r="E1401" s="28">
        <v>29.1</v>
      </c>
      <c r="F1401" s="32">
        <v>4</v>
      </c>
      <c r="G1401" s="25">
        <v>331</v>
      </c>
      <c r="H1401" s="10" t="s">
        <v>434</v>
      </c>
      <c r="I1401" s="10" t="s">
        <v>27</v>
      </c>
      <c r="J1401" s="10" t="s">
        <v>40</v>
      </c>
      <c r="K1401" s="10" t="s">
        <v>77</v>
      </c>
      <c r="L1401" s="10" t="s">
        <v>180</v>
      </c>
      <c r="M1401" s="10" t="s">
        <v>59</v>
      </c>
      <c r="N1401" s="9" t="s">
        <v>435</v>
      </c>
      <c r="O1401" s="22">
        <v>0.78</v>
      </c>
      <c r="P1401" s="10" t="s">
        <v>33</v>
      </c>
      <c r="Q1401" s="10" t="s">
        <v>53</v>
      </c>
      <c r="R1401" s="10" t="s">
        <v>197</v>
      </c>
      <c r="S1401" s="10" t="s">
        <v>436</v>
      </c>
      <c r="T1401" s="25">
        <v>3045</v>
      </c>
      <c r="U1401" s="11">
        <v>42108</v>
      </c>
      <c r="V1401" s="25">
        <f>YEAR(Table1[[#This Row],[Order Date]])</f>
        <v>2015</v>
      </c>
      <c r="W1401" s="25">
        <f>MONTH(Table1[[#This Row],[Order Date]])</f>
        <v>4</v>
      </c>
      <c r="X1401" s="25">
        <f>DAY(Table1[[#This Row],[Order Date]])</f>
        <v>14</v>
      </c>
      <c r="Y1401" s="11">
        <v>42110</v>
      </c>
      <c r="Z1401" s="25">
        <f>DATEDIF(Table1[[#This Row],[Order Date]],Table1[[#This Row],[Ship Date]],"D")</f>
        <v>2</v>
      </c>
      <c r="AA1401" s="25">
        <v>-22.82</v>
      </c>
      <c r="AB1401" s="10">
        <v>8</v>
      </c>
      <c r="AC1401" s="12">
        <v>243.32</v>
      </c>
      <c r="AD1401" s="10" t="str">
        <f>IF(Table1[[#This Row],[Profit]]&gt;0,"Profit","loss")</f>
        <v>loss</v>
      </c>
      <c r="AE1401" s="10" t="str">
        <f>_xlfn.CONCAT(Table1[[#This Row],[Customer Name]]," ",Table1[[#This Row],[Product Name]]," ",Table1[[#This Row],[Country]])</f>
        <v>Bradley Pollock Acco Keyboard-In-A-Box® United States</v>
      </c>
      <c r="AF1401" s="10" t="str">
        <f>LEFT(Table1[[#This Row],[Product Name]],4)</f>
        <v>Acco</v>
      </c>
    </row>
    <row r="1402" spans="1:32" ht="12.75" customHeight="1" x14ac:dyDescent="0.2">
      <c r="A1402" s="18">
        <v>24559</v>
      </c>
      <c r="B1402" s="25">
        <v>89729</v>
      </c>
      <c r="C1402" s="10" t="s">
        <v>47</v>
      </c>
      <c r="D1402" s="36">
        <v>0.05</v>
      </c>
      <c r="E1402" s="28">
        <v>5.28</v>
      </c>
      <c r="F1402" s="32">
        <v>6.26</v>
      </c>
      <c r="G1402" s="25">
        <v>1265</v>
      </c>
      <c r="H1402" s="10" t="s">
        <v>1362</v>
      </c>
      <c r="I1402" s="10" t="s">
        <v>49</v>
      </c>
      <c r="J1402" s="10" t="s">
        <v>40</v>
      </c>
      <c r="K1402" s="10" t="s">
        <v>29</v>
      </c>
      <c r="L1402" s="10" t="s">
        <v>93</v>
      </c>
      <c r="M1402" s="10" t="s">
        <v>59</v>
      </c>
      <c r="N1402" s="9" t="s">
        <v>1363</v>
      </c>
      <c r="O1402" s="22">
        <v>0.4</v>
      </c>
      <c r="P1402" s="10" t="s">
        <v>33</v>
      </c>
      <c r="Q1402" s="10" t="s">
        <v>61</v>
      </c>
      <c r="R1402" s="10" t="s">
        <v>304</v>
      </c>
      <c r="S1402" s="10" t="s">
        <v>1364</v>
      </c>
      <c r="T1402" s="25">
        <v>73521</v>
      </c>
      <c r="U1402" s="11">
        <v>42166</v>
      </c>
      <c r="V1402" s="25">
        <f>YEAR(Table1[[#This Row],[Order Date]])</f>
        <v>2015</v>
      </c>
      <c r="W1402" s="25">
        <f>MONTH(Table1[[#This Row],[Order Date]])</f>
        <v>6</v>
      </c>
      <c r="X1402" s="25">
        <f>DAY(Table1[[#This Row],[Order Date]])</f>
        <v>11</v>
      </c>
      <c r="Y1402" s="11">
        <v>42167</v>
      </c>
      <c r="Z1402" s="25">
        <f>DATEDIF(Table1[[#This Row],[Order Date]],Table1[[#This Row],[Ship Date]],"D")</f>
        <v>1</v>
      </c>
      <c r="AA1402" s="25">
        <v>-11.376000000000001</v>
      </c>
      <c r="AB1402" s="10">
        <v>1</v>
      </c>
      <c r="AC1402" s="12">
        <v>7.15</v>
      </c>
      <c r="AD1402" s="10" t="str">
        <f>IF(Table1[[#This Row],[Profit]]&gt;0,"Profit","loss")</f>
        <v>loss</v>
      </c>
      <c r="AE1402" s="10" t="str">
        <f>_xlfn.CONCAT(Table1[[#This Row],[Customer Name]]," ",Table1[[#This Row],[Product Name]]," ",Table1[[#This Row],[Country]])</f>
        <v>Danielle Kramer Xerox 1928 United States</v>
      </c>
      <c r="AF1402" s="10" t="str">
        <f>LEFT(Table1[[#This Row],[Product Name]],4)</f>
        <v>Xero</v>
      </c>
    </row>
    <row r="1403" spans="1:32" ht="12.75" customHeight="1" x14ac:dyDescent="0.2">
      <c r="A1403" s="18">
        <v>21771</v>
      </c>
      <c r="B1403" s="25">
        <v>89730</v>
      </c>
      <c r="C1403" s="10" t="s">
        <v>47</v>
      </c>
      <c r="D1403" s="36">
        <v>0.02</v>
      </c>
      <c r="E1403" s="28">
        <v>73.98</v>
      </c>
      <c r="F1403" s="32">
        <v>14.52</v>
      </c>
      <c r="G1403" s="25">
        <v>1261</v>
      </c>
      <c r="H1403" s="10" t="s">
        <v>1360</v>
      </c>
      <c r="I1403" s="10" t="s">
        <v>49</v>
      </c>
      <c r="J1403" s="10" t="s">
        <v>40</v>
      </c>
      <c r="K1403" s="10" t="s">
        <v>77</v>
      </c>
      <c r="L1403" s="10" t="s">
        <v>180</v>
      </c>
      <c r="M1403" s="10" t="s">
        <v>59</v>
      </c>
      <c r="N1403" s="9" t="s">
        <v>1140</v>
      </c>
      <c r="O1403" s="22">
        <v>0.65</v>
      </c>
      <c r="P1403" s="10" t="s">
        <v>33</v>
      </c>
      <c r="Q1403" s="10" t="s">
        <v>34</v>
      </c>
      <c r="R1403" s="10" t="s">
        <v>255</v>
      </c>
      <c r="S1403" s="10" t="s">
        <v>1361</v>
      </c>
      <c r="T1403" s="25">
        <v>80020</v>
      </c>
      <c r="U1403" s="11">
        <v>42131</v>
      </c>
      <c r="V1403" s="25">
        <f>YEAR(Table1[[#This Row],[Order Date]])</f>
        <v>2015</v>
      </c>
      <c r="W1403" s="25">
        <f>MONTH(Table1[[#This Row],[Order Date]])</f>
        <v>5</v>
      </c>
      <c r="X1403" s="25">
        <f>DAY(Table1[[#This Row],[Order Date]])</f>
        <v>7</v>
      </c>
      <c r="Y1403" s="11">
        <v>42134</v>
      </c>
      <c r="Z1403" s="25">
        <f>DATEDIF(Table1[[#This Row],[Order Date]],Table1[[#This Row],[Ship Date]],"D")</f>
        <v>3</v>
      </c>
      <c r="AA1403" s="25">
        <v>43.538000000000011</v>
      </c>
      <c r="AB1403" s="10">
        <v>5</v>
      </c>
      <c r="AC1403" s="12">
        <v>378.23</v>
      </c>
      <c r="AD1403" s="10" t="str">
        <f>IF(Table1[[#This Row],[Profit]]&gt;0,"Profit","loss")</f>
        <v>Profit</v>
      </c>
      <c r="AE1403" s="10" t="str">
        <f>_xlfn.CONCAT(Table1[[#This Row],[Customer Name]]," ",Table1[[#This Row],[Product Name]]," ",Table1[[#This Row],[Country]])</f>
        <v>Vickie Gonzalez Keytronic French Keyboard United States</v>
      </c>
      <c r="AF1403" s="10" t="str">
        <f>LEFT(Table1[[#This Row],[Product Name]],4)</f>
        <v>Keyt</v>
      </c>
    </row>
    <row r="1404" spans="1:32" ht="12.75" customHeight="1" x14ac:dyDescent="0.2">
      <c r="A1404" s="18">
        <v>24044</v>
      </c>
      <c r="B1404" s="25">
        <v>89743</v>
      </c>
      <c r="C1404" s="10" t="s">
        <v>25</v>
      </c>
      <c r="D1404" s="36">
        <v>0.05</v>
      </c>
      <c r="E1404" s="28">
        <v>4.71</v>
      </c>
      <c r="F1404" s="32">
        <v>0.7</v>
      </c>
      <c r="G1404" s="25">
        <v>2817</v>
      </c>
      <c r="H1404" s="10" t="s">
        <v>2582</v>
      </c>
      <c r="I1404" s="10" t="s">
        <v>27</v>
      </c>
      <c r="J1404" s="10" t="s">
        <v>28</v>
      </c>
      <c r="K1404" s="10" t="s">
        <v>29</v>
      </c>
      <c r="L1404" s="10" t="s">
        <v>66</v>
      </c>
      <c r="M1404" s="10" t="s">
        <v>31</v>
      </c>
      <c r="N1404" s="9" t="s">
        <v>1232</v>
      </c>
      <c r="O1404" s="22">
        <v>0.8</v>
      </c>
      <c r="P1404" s="10" t="s">
        <v>33</v>
      </c>
      <c r="Q1404" s="10" t="s">
        <v>53</v>
      </c>
      <c r="R1404" s="10" t="s">
        <v>154</v>
      </c>
      <c r="S1404" s="10" t="s">
        <v>401</v>
      </c>
      <c r="T1404" s="25">
        <v>43055</v>
      </c>
      <c r="U1404" s="11">
        <v>42156</v>
      </c>
      <c r="V1404" s="25">
        <f>YEAR(Table1[[#This Row],[Order Date]])</f>
        <v>2015</v>
      </c>
      <c r="W1404" s="25">
        <f>MONTH(Table1[[#This Row],[Order Date]])</f>
        <v>6</v>
      </c>
      <c r="X1404" s="25">
        <f>DAY(Table1[[#This Row],[Order Date]])</f>
        <v>1</v>
      </c>
      <c r="Y1404" s="11">
        <v>42157</v>
      </c>
      <c r="Z1404" s="25">
        <f>DATEDIF(Table1[[#This Row],[Order Date]],Table1[[#This Row],[Ship Date]],"D")</f>
        <v>1</v>
      </c>
      <c r="AA1404" s="25">
        <v>-2.3760000000000003</v>
      </c>
      <c r="AB1404" s="10">
        <v>2</v>
      </c>
      <c r="AC1404" s="12">
        <v>12.16</v>
      </c>
      <c r="AD1404" s="10" t="str">
        <f>IF(Table1[[#This Row],[Profit]]&gt;0,"Profit","loss")</f>
        <v>loss</v>
      </c>
      <c r="AE1404" s="10" t="str">
        <f>_xlfn.CONCAT(Table1[[#This Row],[Customer Name]]," ",Table1[[#This Row],[Product Name]]," ",Table1[[#This Row],[Country]])</f>
        <v>Paul W French Plymouth Boxed Rubber Bands by Plymouth United States</v>
      </c>
      <c r="AF1404" s="10" t="str">
        <f>LEFT(Table1[[#This Row],[Product Name]],4)</f>
        <v>Plym</v>
      </c>
    </row>
    <row r="1405" spans="1:32" ht="12.75" customHeight="1" x14ac:dyDescent="0.2">
      <c r="A1405" s="18">
        <v>24045</v>
      </c>
      <c r="B1405" s="25">
        <v>89743</v>
      </c>
      <c r="C1405" s="10" t="s">
        <v>25</v>
      </c>
      <c r="D1405" s="36">
        <v>0.04</v>
      </c>
      <c r="E1405" s="28">
        <v>55.99</v>
      </c>
      <c r="F1405" s="32">
        <v>1.25</v>
      </c>
      <c r="G1405" s="25">
        <v>2817</v>
      </c>
      <c r="H1405" s="10" t="s">
        <v>2582</v>
      </c>
      <c r="I1405" s="10" t="s">
        <v>27</v>
      </c>
      <c r="J1405" s="10" t="s">
        <v>28</v>
      </c>
      <c r="K1405" s="10" t="s">
        <v>77</v>
      </c>
      <c r="L1405" s="10" t="s">
        <v>78</v>
      </c>
      <c r="M1405" s="10" t="s">
        <v>51</v>
      </c>
      <c r="N1405" s="9" t="s">
        <v>2583</v>
      </c>
      <c r="O1405" s="22">
        <v>0.35</v>
      </c>
      <c r="P1405" s="10" t="s">
        <v>33</v>
      </c>
      <c r="Q1405" s="10" t="s">
        <v>53</v>
      </c>
      <c r="R1405" s="10" t="s">
        <v>154</v>
      </c>
      <c r="S1405" s="10" t="s">
        <v>401</v>
      </c>
      <c r="T1405" s="25">
        <v>43055</v>
      </c>
      <c r="U1405" s="11">
        <v>42156</v>
      </c>
      <c r="V1405" s="25">
        <f>YEAR(Table1[[#This Row],[Order Date]])</f>
        <v>2015</v>
      </c>
      <c r="W1405" s="25">
        <f>MONTH(Table1[[#This Row],[Order Date]])</f>
        <v>6</v>
      </c>
      <c r="X1405" s="25">
        <f>DAY(Table1[[#This Row],[Order Date]])</f>
        <v>1</v>
      </c>
      <c r="Y1405" s="11">
        <v>42157</v>
      </c>
      <c r="Z1405" s="25">
        <f>DATEDIF(Table1[[#This Row],[Order Date]],Table1[[#This Row],[Ship Date]],"D")</f>
        <v>1</v>
      </c>
      <c r="AA1405" s="25">
        <v>-18.3216</v>
      </c>
      <c r="AB1405" s="10">
        <v>3</v>
      </c>
      <c r="AC1405" s="12">
        <v>147.56</v>
      </c>
      <c r="AD1405" s="10" t="str">
        <f>IF(Table1[[#This Row],[Profit]]&gt;0,"Profit","loss")</f>
        <v>loss</v>
      </c>
      <c r="AE1405" s="10" t="str">
        <f>_xlfn.CONCAT(Table1[[#This Row],[Customer Name]]," ",Table1[[#This Row],[Product Name]]," ",Table1[[#This Row],[Country]])</f>
        <v>Paul W French Accessory32 United States</v>
      </c>
      <c r="AF1405" s="10" t="str">
        <f>LEFT(Table1[[#This Row],[Product Name]],4)</f>
        <v>Acce</v>
      </c>
    </row>
    <row r="1406" spans="1:32" ht="12.75" customHeight="1" x14ac:dyDescent="0.2">
      <c r="A1406" s="18">
        <v>19168</v>
      </c>
      <c r="B1406" s="25">
        <v>89761</v>
      </c>
      <c r="C1406" s="10" t="s">
        <v>106</v>
      </c>
      <c r="D1406" s="36">
        <v>0</v>
      </c>
      <c r="E1406" s="28">
        <v>4.13</v>
      </c>
      <c r="F1406" s="32">
        <v>5.34</v>
      </c>
      <c r="G1406" s="25">
        <v>286</v>
      </c>
      <c r="H1406" s="10" t="s">
        <v>402</v>
      </c>
      <c r="I1406" s="10" t="s">
        <v>49</v>
      </c>
      <c r="J1406" s="10" t="s">
        <v>58</v>
      </c>
      <c r="K1406" s="10" t="s">
        <v>29</v>
      </c>
      <c r="L1406" s="10" t="s">
        <v>109</v>
      </c>
      <c r="M1406" s="10" t="s">
        <v>59</v>
      </c>
      <c r="N1406" s="9" t="s">
        <v>403</v>
      </c>
      <c r="O1406" s="22">
        <v>0.38</v>
      </c>
      <c r="P1406" s="10" t="s">
        <v>33</v>
      </c>
      <c r="Q1406" s="10" t="s">
        <v>61</v>
      </c>
      <c r="R1406" s="10" t="s">
        <v>183</v>
      </c>
      <c r="S1406" s="10" t="s">
        <v>404</v>
      </c>
      <c r="T1406" s="25">
        <v>66203</v>
      </c>
      <c r="U1406" s="11">
        <v>42172</v>
      </c>
      <c r="V1406" s="25">
        <f>YEAR(Table1[[#This Row],[Order Date]])</f>
        <v>2015</v>
      </c>
      <c r="W1406" s="25">
        <f>MONTH(Table1[[#This Row],[Order Date]])</f>
        <v>6</v>
      </c>
      <c r="X1406" s="25">
        <f>DAY(Table1[[#This Row],[Order Date]])</f>
        <v>17</v>
      </c>
      <c r="Y1406" s="11">
        <v>42176</v>
      </c>
      <c r="Z1406" s="25">
        <f>DATEDIF(Table1[[#This Row],[Order Date]],Table1[[#This Row],[Ship Date]],"D")</f>
        <v>4</v>
      </c>
      <c r="AA1406" s="25">
        <v>-61.870000000000005</v>
      </c>
      <c r="AB1406" s="10">
        <v>9</v>
      </c>
      <c r="AC1406" s="12">
        <v>40.950000000000003</v>
      </c>
      <c r="AD1406" s="10" t="str">
        <f>IF(Table1[[#This Row],[Profit]]&gt;0,"Profit","loss")</f>
        <v>loss</v>
      </c>
      <c r="AE1406" s="10" t="str">
        <f>_xlfn.CONCAT(Table1[[#This Row],[Customer Name]]," ",Table1[[#This Row],[Product Name]]," ",Table1[[#This Row],[Country]])</f>
        <v>Virginia Gay ACCOHIDE® Binder by Acco United States</v>
      </c>
      <c r="AF1406" s="10" t="str">
        <f>LEFT(Table1[[#This Row],[Product Name]],4)</f>
        <v>ACCO</v>
      </c>
    </row>
    <row r="1407" spans="1:32" ht="12.75" customHeight="1" x14ac:dyDescent="0.2">
      <c r="A1407" s="18">
        <v>19169</v>
      </c>
      <c r="B1407" s="25">
        <v>89761</v>
      </c>
      <c r="C1407" s="10" t="s">
        <v>106</v>
      </c>
      <c r="D1407" s="36">
        <v>0.1</v>
      </c>
      <c r="E1407" s="28">
        <v>130.97999999999999</v>
      </c>
      <c r="F1407" s="32">
        <v>54.74</v>
      </c>
      <c r="G1407" s="25">
        <v>286</v>
      </c>
      <c r="H1407" s="10" t="s">
        <v>402</v>
      </c>
      <c r="I1407" s="10" t="s">
        <v>39</v>
      </c>
      <c r="J1407" s="10" t="s">
        <v>58</v>
      </c>
      <c r="K1407" s="10" t="s">
        <v>41</v>
      </c>
      <c r="L1407" s="10" t="s">
        <v>191</v>
      </c>
      <c r="M1407" s="10" t="s">
        <v>121</v>
      </c>
      <c r="N1407" s="9" t="s">
        <v>405</v>
      </c>
      <c r="O1407" s="22">
        <v>0.69</v>
      </c>
      <c r="P1407" s="10" t="s">
        <v>33</v>
      </c>
      <c r="Q1407" s="10" t="s">
        <v>61</v>
      </c>
      <c r="R1407" s="10" t="s">
        <v>183</v>
      </c>
      <c r="S1407" s="10" t="s">
        <v>404</v>
      </c>
      <c r="T1407" s="25">
        <v>66203</v>
      </c>
      <c r="U1407" s="11">
        <v>42172</v>
      </c>
      <c r="V1407" s="25">
        <f>YEAR(Table1[[#This Row],[Order Date]])</f>
        <v>2015</v>
      </c>
      <c r="W1407" s="25">
        <f>MONTH(Table1[[#This Row],[Order Date]])</f>
        <v>6</v>
      </c>
      <c r="X1407" s="25">
        <f>DAY(Table1[[#This Row],[Order Date]])</f>
        <v>17</v>
      </c>
      <c r="Y1407" s="11">
        <v>42176</v>
      </c>
      <c r="Z1407" s="25">
        <f>DATEDIF(Table1[[#This Row],[Order Date]],Table1[[#This Row],[Ship Date]],"D")</f>
        <v>4</v>
      </c>
      <c r="AA1407" s="25">
        <v>-530.24</v>
      </c>
      <c r="AB1407" s="10">
        <v>9</v>
      </c>
      <c r="AC1407" s="12">
        <v>1155.73</v>
      </c>
      <c r="AD1407" s="10" t="str">
        <f>IF(Table1[[#This Row],[Profit]]&gt;0,"Profit","loss")</f>
        <v>loss</v>
      </c>
      <c r="AE1407" s="10" t="str">
        <f>_xlfn.CONCAT(Table1[[#This Row],[Customer Name]]," ",Table1[[#This Row],[Product Name]]," ",Table1[[#This Row],[Country]])</f>
        <v>Virginia Gay O'Sullivan Elevations Bookcase, Cherry Finish United States</v>
      </c>
      <c r="AF1407" s="10" t="str">
        <f>LEFT(Table1[[#This Row],[Product Name]],4)</f>
        <v>O'Su</v>
      </c>
    </row>
    <row r="1408" spans="1:32" ht="12.75" customHeight="1" x14ac:dyDescent="0.2">
      <c r="A1408" s="18">
        <v>25624</v>
      </c>
      <c r="B1408" s="25">
        <v>89762</v>
      </c>
      <c r="C1408" s="10" t="s">
        <v>47</v>
      </c>
      <c r="D1408" s="36">
        <v>0.09</v>
      </c>
      <c r="E1408" s="28">
        <v>28.48</v>
      </c>
      <c r="F1408" s="32">
        <v>1.99</v>
      </c>
      <c r="G1408" s="25">
        <v>288</v>
      </c>
      <c r="H1408" s="10" t="s">
        <v>406</v>
      </c>
      <c r="I1408" s="10" t="s">
        <v>49</v>
      </c>
      <c r="J1408" s="10" t="s">
        <v>58</v>
      </c>
      <c r="K1408" s="10" t="s">
        <v>77</v>
      </c>
      <c r="L1408" s="10" t="s">
        <v>180</v>
      </c>
      <c r="M1408" s="10" t="s">
        <v>51</v>
      </c>
      <c r="N1408" s="9" t="s">
        <v>407</v>
      </c>
      <c r="O1408" s="22">
        <v>0.4</v>
      </c>
      <c r="P1408" s="10" t="s">
        <v>33</v>
      </c>
      <c r="Q1408" s="10" t="s">
        <v>61</v>
      </c>
      <c r="R1408" s="10" t="s">
        <v>183</v>
      </c>
      <c r="S1408" s="10" t="s">
        <v>408</v>
      </c>
      <c r="T1408" s="25">
        <v>67212</v>
      </c>
      <c r="U1408" s="11">
        <v>42020</v>
      </c>
      <c r="V1408" s="25">
        <f>YEAR(Table1[[#This Row],[Order Date]])</f>
        <v>2015</v>
      </c>
      <c r="W1408" s="25">
        <f>MONTH(Table1[[#This Row],[Order Date]])</f>
        <v>1</v>
      </c>
      <c r="X1408" s="25">
        <f>DAY(Table1[[#This Row],[Order Date]])</f>
        <v>16</v>
      </c>
      <c r="Y1408" s="11">
        <v>42023</v>
      </c>
      <c r="Z1408" s="25">
        <f>DATEDIF(Table1[[#This Row],[Order Date]],Table1[[#This Row],[Ship Date]],"D")</f>
        <v>3</v>
      </c>
      <c r="AA1408" s="25">
        <v>132.68699999999998</v>
      </c>
      <c r="AB1408" s="10">
        <v>7</v>
      </c>
      <c r="AC1408" s="12">
        <v>192.3</v>
      </c>
      <c r="AD1408" s="10" t="str">
        <f>IF(Table1[[#This Row],[Profit]]&gt;0,"Profit","loss")</f>
        <v>Profit</v>
      </c>
      <c r="AE1408" s="10" t="str">
        <f>_xlfn.CONCAT(Table1[[#This Row],[Customer Name]]," ",Table1[[#This Row],[Product Name]]," ",Table1[[#This Row],[Country]])</f>
        <v>Patricia Cole Blair Memorex 4.7GB DVD+RW, 3/Pack United States</v>
      </c>
      <c r="AF1408" s="10" t="str">
        <f>LEFT(Table1[[#This Row],[Product Name]],4)</f>
        <v>Memo</v>
      </c>
    </row>
    <row r="1409" spans="1:32" ht="12.75" customHeight="1" x14ac:dyDescent="0.2">
      <c r="A1409" s="18">
        <v>25625</v>
      </c>
      <c r="B1409" s="25">
        <v>89762</v>
      </c>
      <c r="C1409" s="10" t="s">
        <v>47</v>
      </c>
      <c r="D1409" s="36">
        <v>0.08</v>
      </c>
      <c r="E1409" s="28">
        <v>65.989999999999995</v>
      </c>
      <c r="F1409" s="32">
        <v>4.99</v>
      </c>
      <c r="G1409" s="25">
        <v>288</v>
      </c>
      <c r="H1409" s="10" t="s">
        <v>406</v>
      </c>
      <c r="I1409" s="10" t="s">
        <v>27</v>
      </c>
      <c r="J1409" s="10" t="s">
        <v>58</v>
      </c>
      <c r="K1409" s="10" t="s">
        <v>77</v>
      </c>
      <c r="L1409" s="10" t="s">
        <v>78</v>
      </c>
      <c r="M1409" s="10" t="s">
        <v>59</v>
      </c>
      <c r="N1409" s="9" t="s">
        <v>409</v>
      </c>
      <c r="O1409" s="22">
        <v>0.57999999999999996</v>
      </c>
      <c r="P1409" s="10" t="s">
        <v>33</v>
      </c>
      <c r="Q1409" s="10" t="s">
        <v>61</v>
      </c>
      <c r="R1409" s="10" t="s">
        <v>183</v>
      </c>
      <c r="S1409" s="10" t="s">
        <v>408</v>
      </c>
      <c r="T1409" s="25">
        <v>67212</v>
      </c>
      <c r="U1409" s="11">
        <v>42020</v>
      </c>
      <c r="V1409" s="25">
        <f>YEAR(Table1[[#This Row],[Order Date]])</f>
        <v>2015</v>
      </c>
      <c r="W1409" s="25">
        <f>MONTH(Table1[[#This Row],[Order Date]])</f>
        <v>1</v>
      </c>
      <c r="X1409" s="25">
        <f>DAY(Table1[[#This Row],[Order Date]])</f>
        <v>16</v>
      </c>
      <c r="Y1409" s="11">
        <v>42022</v>
      </c>
      <c r="Z1409" s="25">
        <f>DATEDIF(Table1[[#This Row],[Order Date]],Table1[[#This Row],[Ship Date]],"D")</f>
        <v>2</v>
      </c>
      <c r="AA1409" s="25">
        <v>496.89</v>
      </c>
      <c r="AB1409" s="10">
        <v>14</v>
      </c>
      <c r="AC1409" s="12">
        <v>748.1</v>
      </c>
      <c r="AD1409" s="10" t="str">
        <f>IF(Table1[[#This Row],[Profit]]&gt;0,"Profit","loss")</f>
        <v>Profit</v>
      </c>
      <c r="AE1409" s="10" t="str">
        <f>_xlfn.CONCAT(Table1[[#This Row],[Customer Name]]," ",Table1[[#This Row],[Product Name]]," ",Table1[[#This Row],[Country]])</f>
        <v>Patricia Cole Blair MicroTAC 650 United States</v>
      </c>
      <c r="AF1409" s="10" t="str">
        <f>LEFT(Table1[[#This Row],[Product Name]],4)</f>
        <v>Micr</v>
      </c>
    </row>
    <row r="1410" spans="1:32" ht="12.75" customHeight="1" x14ac:dyDescent="0.2">
      <c r="A1410" s="18">
        <v>19173</v>
      </c>
      <c r="B1410" s="25">
        <v>89770</v>
      </c>
      <c r="C1410" s="10" t="s">
        <v>25</v>
      </c>
      <c r="D1410" s="36">
        <v>0</v>
      </c>
      <c r="E1410" s="28">
        <v>11.66</v>
      </c>
      <c r="F1410" s="32">
        <v>8.99</v>
      </c>
      <c r="G1410" s="25">
        <v>833</v>
      </c>
      <c r="H1410" s="10" t="s">
        <v>962</v>
      </c>
      <c r="I1410" s="10" t="s">
        <v>27</v>
      </c>
      <c r="J1410" s="10" t="s">
        <v>28</v>
      </c>
      <c r="K1410" s="10" t="s">
        <v>29</v>
      </c>
      <c r="L1410" s="10" t="s">
        <v>30</v>
      </c>
      <c r="M1410" s="10" t="s">
        <v>51</v>
      </c>
      <c r="N1410" s="9" t="s">
        <v>963</v>
      </c>
      <c r="O1410" s="22">
        <v>0.59</v>
      </c>
      <c r="P1410" s="10" t="s">
        <v>33</v>
      </c>
      <c r="Q1410" s="10" t="s">
        <v>34</v>
      </c>
      <c r="R1410" s="10" t="s">
        <v>45</v>
      </c>
      <c r="S1410" s="10" t="s">
        <v>964</v>
      </c>
      <c r="T1410" s="25">
        <v>95020</v>
      </c>
      <c r="U1410" s="11">
        <v>42013</v>
      </c>
      <c r="V1410" s="25">
        <f>YEAR(Table1[[#This Row],[Order Date]])</f>
        <v>2015</v>
      </c>
      <c r="W1410" s="25">
        <f>MONTH(Table1[[#This Row],[Order Date]])</f>
        <v>1</v>
      </c>
      <c r="X1410" s="25">
        <f>DAY(Table1[[#This Row],[Order Date]])</f>
        <v>9</v>
      </c>
      <c r="Y1410" s="11">
        <v>42015</v>
      </c>
      <c r="Z1410" s="25">
        <f>DATEDIF(Table1[[#This Row],[Order Date]],Table1[[#This Row],[Ship Date]],"D")</f>
        <v>2</v>
      </c>
      <c r="AA1410" s="25">
        <v>-203.67000000000002</v>
      </c>
      <c r="AB1410" s="10">
        <v>11</v>
      </c>
      <c r="AC1410" s="12">
        <v>138.51</v>
      </c>
      <c r="AD1410" s="10" t="str">
        <f>IF(Table1[[#This Row],[Profit]]&gt;0,"Profit","loss")</f>
        <v>loss</v>
      </c>
      <c r="AE1410" s="10" t="str">
        <f>_xlfn.CONCAT(Table1[[#This Row],[Customer Name]]," ",Table1[[#This Row],[Product Name]]," ",Table1[[#This Row],[Country]])</f>
        <v>Gerald Love Boston 16765 Mini Stand Up Battery Pencil Sharpener United States</v>
      </c>
      <c r="AF1410" s="10" t="str">
        <f>LEFT(Table1[[#This Row],[Product Name]],4)</f>
        <v>Bost</v>
      </c>
    </row>
    <row r="1411" spans="1:32" ht="12.75" customHeight="1" x14ac:dyDescent="0.2">
      <c r="A1411" s="18">
        <v>25920</v>
      </c>
      <c r="B1411" s="25">
        <v>89775</v>
      </c>
      <c r="C1411" s="10" t="s">
        <v>25</v>
      </c>
      <c r="D1411" s="36">
        <v>0</v>
      </c>
      <c r="E1411" s="28">
        <v>115.99</v>
      </c>
      <c r="F1411" s="32">
        <v>5.92</v>
      </c>
      <c r="G1411" s="25">
        <v>1764</v>
      </c>
      <c r="H1411" s="10" t="s">
        <v>1771</v>
      </c>
      <c r="I1411" s="10" t="s">
        <v>49</v>
      </c>
      <c r="J1411" s="10" t="s">
        <v>114</v>
      </c>
      <c r="K1411" s="10" t="s">
        <v>77</v>
      </c>
      <c r="L1411" s="10" t="s">
        <v>78</v>
      </c>
      <c r="M1411" s="10" t="s">
        <v>59</v>
      </c>
      <c r="N1411" s="9" t="s">
        <v>1772</v>
      </c>
      <c r="O1411" s="22">
        <v>0.57999999999999996</v>
      </c>
      <c r="P1411" s="10" t="s">
        <v>33</v>
      </c>
      <c r="Q1411" s="10" t="s">
        <v>136</v>
      </c>
      <c r="R1411" s="10" t="s">
        <v>362</v>
      </c>
      <c r="S1411" s="10" t="s">
        <v>1773</v>
      </c>
      <c r="T1411" s="25">
        <v>34698</v>
      </c>
      <c r="U1411" s="11">
        <v>42026</v>
      </c>
      <c r="V1411" s="25">
        <f>YEAR(Table1[[#This Row],[Order Date]])</f>
        <v>2015</v>
      </c>
      <c r="W1411" s="25">
        <f>MONTH(Table1[[#This Row],[Order Date]])</f>
        <v>1</v>
      </c>
      <c r="X1411" s="25">
        <f>DAY(Table1[[#This Row],[Order Date]])</f>
        <v>22</v>
      </c>
      <c r="Y1411" s="11">
        <v>42026</v>
      </c>
      <c r="Z1411" s="25">
        <f>DATEDIF(Table1[[#This Row],[Order Date]],Table1[[#This Row],[Ship Date]],"D")</f>
        <v>0</v>
      </c>
      <c r="AA1411" s="25">
        <v>-16.772000000000002</v>
      </c>
      <c r="AB1411" s="10">
        <v>11</v>
      </c>
      <c r="AC1411" s="12">
        <v>1160.42</v>
      </c>
      <c r="AD1411" s="10" t="str">
        <f>IF(Table1[[#This Row],[Profit]]&gt;0,"Profit","loss")</f>
        <v>loss</v>
      </c>
      <c r="AE1411" s="10" t="str">
        <f>_xlfn.CONCAT(Table1[[#This Row],[Customer Name]]," ",Table1[[#This Row],[Product Name]]," ",Table1[[#This Row],[Country]])</f>
        <v>Michele Bradshaw 8890 United States</v>
      </c>
      <c r="AF1411" s="10" t="str">
        <f>LEFT(Table1[[#This Row],[Product Name]],4)</f>
        <v>8890</v>
      </c>
    </row>
    <row r="1412" spans="1:32" ht="12.75" customHeight="1" x14ac:dyDescent="0.2">
      <c r="A1412" s="18">
        <v>25608</v>
      </c>
      <c r="B1412" s="25">
        <v>89776</v>
      </c>
      <c r="C1412" s="10" t="s">
        <v>25</v>
      </c>
      <c r="D1412" s="36">
        <v>0.06</v>
      </c>
      <c r="E1412" s="28">
        <v>19.98</v>
      </c>
      <c r="F1412" s="32">
        <v>10.49</v>
      </c>
      <c r="G1412" s="25">
        <v>1764</v>
      </c>
      <c r="H1412" s="10" t="s">
        <v>1771</v>
      </c>
      <c r="I1412" s="10" t="s">
        <v>49</v>
      </c>
      <c r="J1412" s="10" t="s">
        <v>114</v>
      </c>
      <c r="K1412" s="10" t="s">
        <v>41</v>
      </c>
      <c r="L1412" s="10" t="s">
        <v>50</v>
      </c>
      <c r="M1412" s="10" t="s">
        <v>59</v>
      </c>
      <c r="N1412" s="9" t="s">
        <v>1774</v>
      </c>
      <c r="O1412" s="22">
        <v>0.49</v>
      </c>
      <c r="P1412" s="10" t="s">
        <v>33</v>
      </c>
      <c r="Q1412" s="10" t="s">
        <v>136</v>
      </c>
      <c r="R1412" s="10" t="s">
        <v>362</v>
      </c>
      <c r="S1412" s="10" t="s">
        <v>1773</v>
      </c>
      <c r="T1412" s="25">
        <v>34698</v>
      </c>
      <c r="U1412" s="11">
        <v>42064</v>
      </c>
      <c r="V1412" s="25">
        <f>YEAR(Table1[[#This Row],[Order Date]])</f>
        <v>2015</v>
      </c>
      <c r="W1412" s="25">
        <f>MONTH(Table1[[#This Row],[Order Date]])</f>
        <v>3</v>
      </c>
      <c r="X1412" s="25">
        <f>DAY(Table1[[#This Row],[Order Date]])</f>
        <v>1</v>
      </c>
      <c r="Y1412" s="11">
        <v>42066</v>
      </c>
      <c r="Z1412" s="25">
        <f>DATEDIF(Table1[[#This Row],[Order Date]],Table1[[#This Row],[Ship Date]],"D")</f>
        <v>2</v>
      </c>
      <c r="AA1412" s="25">
        <v>514.17719999999997</v>
      </c>
      <c r="AB1412" s="10">
        <v>5</v>
      </c>
      <c r="AC1412" s="12">
        <v>103.37</v>
      </c>
      <c r="AD1412" s="10" t="str">
        <f>IF(Table1[[#This Row],[Profit]]&gt;0,"Profit","loss")</f>
        <v>Profit</v>
      </c>
      <c r="AE1412" s="10" t="str">
        <f>_xlfn.CONCAT(Table1[[#This Row],[Customer Name]]," ",Table1[[#This Row],[Product Name]]," ",Table1[[#This Row],[Country]])</f>
        <v>Michele Bradshaw 12-1/2 Diameter Round Wall Clock United States</v>
      </c>
      <c r="AF1412" s="10" t="str">
        <f>LEFT(Table1[[#This Row],[Product Name]],4)</f>
        <v>12-1</v>
      </c>
    </row>
    <row r="1413" spans="1:32" ht="12.75" customHeight="1" x14ac:dyDescent="0.2">
      <c r="A1413" s="18">
        <v>25609</v>
      </c>
      <c r="B1413" s="25">
        <v>89776</v>
      </c>
      <c r="C1413" s="10" t="s">
        <v>25</v>
      </c>
      <c r="D1413" s="36">
        <v>0.08</v>
      </c>
      <c r="E1413" s="28">
        <v>1.76</v>
      </c>
      <c r="F1413" s="32">
        <v>4.8600000000000003</v>
      </c>
      <c r="G1413" s="25">
        <v>1764</v>
      </c>
      <c r="H1413" s="10" t="s">
        <v>1771</v>
      </c>
      <c r="I1413" s="10" t="s">
        <v>49</v>
      </c>
      <c r="J1413" s="10" t="s">
        <v>114</v>
      </c>
      <c r="K1413" s="10" t="s">
        <v>41</v>
      </c>
      <c r="L1413" s="10" t="s">
        <v>50</v>
      </c>
      <c r="M1413" s="10" t="s">
        <v>59</v>
      </c>
      <c r="N1413" s="9" t="s">
        <v>1775</v>
      </c>
      <c r="O1413" s="22">
        <v>0.41</v>
      </c>
      <c r="P1413" s="10" t="s">
        <v>33</v>
      </c>
      <c r="Q1413" s="10" t="s">
        <v>136</v>
      </c>
      <c r="R1413" s="10" t="s">
        <v>362</v>
      </c>
      <c r="S1413" s="10" t="s">
        <v>1773</v>
      </c>
      <c r="T1413" s="25">
        <v>34698</v>
      </c>
      <c r="U1413" s="11">
        <v>42064</v>
      </c>
      <c r="V1413" s="25">
        <f>YEAR(Table1[[#This Row],[Order Date]])</f>
        <v>2015</v>
      </c>
      <c r="W1413" s="25">
        <f>MONTH(Table1[[#This Row],[Order Date]])</f>
        <v>3</v>
      </c>
      <c r="X1413" s="25">
        <f>DAY(Table1[[#This Row],[Order Date]])</f>
        <v>1</v>
      </c>
      <c r="Y1413" s="11">
        <v>42065</v>
      </c>
      <c r="Z1413" s="25">
        <f>DATEDIF(Table1[[#This Row],[Order Date]],Table1[[#This Row],[Ship Date]],"D")</f>
        <v>1</v>
      </c>
      <c r="AA1413" s="25">
        <v>235.65599999999998</v>
      </c>
      <c r="AB1413" s="10">
        <v>23</v>
      </c>
      <c r="AC1413" s="12">
        <v>40.22</v>
      </c>
      <c r="AD1413" s="10" t="str">
        <f>IF(Table1[[#This Row],[Profit]]&gt;0,"Profit","loss")</f>
        <v>Profit</v>
      </c>
      <c r="AE1413" s="10" t="str">
        <f>_xlfn.CONCAT(Table1[[#This Row],[Customer Name]]," ",Table1[[#This Row],[Product Name]]," ",Table1[[#This Row],[Country]])</f>
        <v>Michele Bradshaw Regeneration Desk Collection United States</v>
      </c>
      <c r="AF1413" s="10" t="str">
        <f>LEFT(Table1[[#This Row],[Product Name]],4)</f>
        <v>Rege</v>
      </c>
    </row>
    <row r="1414" spans="1:32" ht="12.75" customHeight="1" x14ac:dyDescent="0.2">
      <c r="A1414" s="18">
        <v>25054</v>
      </c>
      <c r="B1414" s="25">
        <v>89777</v>
      </c>
      <c r="C1414" s="10" t="s">
        <v>37</v>
      </c>
      <c r="D1414" s="36">
        <v>0</v>
      </c>
      <c r="E1414" s="28">
        <v>5.77</v>
      </c>
      <c r="F1414" s="32">
        <v>4.97</v>
      </c>
      <c r="G1414" s="25">
        <v>1765</v>
      </c>
      <c r="H1414" s="10" t="s">
        <v>1776</v>
      </c>
      <c r="I1414" s="10" t="s">
        <v>49</v>
      </c>
      <c r="J1414" s="10" t="s">
        <v>114</v>
      </c>
      <c r="K1414" s="10" t="s">
        <v>29</v>
      </c>
      <c r="L1414" s="10" t="s">
        <v>109</v>
      </c>
      <c r="M1414" s="10" t="s">
        <v>59</v>
      </c>
      <c r="N1414" s="9" t="s">
        <v>1777</v>
      </c>
      <c r="O1414" s="22">
        <v>0.35</v>
      </c>
      <c r="P1414" s="10" t="s">
        <v>33</v>
      </c>
      <c r="Q1414" s="10" t="s">
        <v>61</v>
      </c>
      <c r="R1414" s="10" t="s">
        <v>506</v>
      </c>
      <c r="S1414" s="10" t="s">
        <v>1778</v>
      </c>
      <c r="T1414" s="25">
        <v>63141</v>
      </c>
      <c r="U1414" s="11">
        <v>42128</v>
      </c>
      <c r="V1414" s="25">
        <f>YEAR(Table1[[#This Row],[Order Date]])</f>
        <v>2015</v>
      </c>
      <c r="W1414" s="25">
        <f>MONTH(Table1[[#This Row],[Order Date]])</f>
        <v>5</v>
      </c>
      <c r="X1414" s="25">
        <f>DAY(Table1[[#This Row],[Order Date]])</f>
        <v>4</v>
      </c>
      <c r="Y1414" s="11">
        <v>42129</v>
      </c>
      <c r="Z1414" s="25">
        <f>DATEDIF(Table1[[#This Row],[Order Date]],Table1[[#This Row],[Ship Date]],"D")</f>
        <v>1</v>
      </c>
      <c r="AA1414" s="25">
        <v>3.5581000000000031</v>
      </c>
      <c r="AB1414" s="10">
        <v>8</v>
      </c>
      <c r="AC1414" s="12">
        <v>52.43</v>
      </c>
      <c r="AD1414" s="10" t="str">
        <f>IF(Table1[[#This Row],[Profit]]&gt;0,"Profit","loss")</f>
        <v>Profit</v>
      </c>
      <c r="AE1414" s="10" t="str">
        <f>_xlfn.CONCAT(Table1[[#This Row],[Customer Name]]," ",Table1[[#This Row],[Product Name]]," ",Table1[[#This Row],[Country]])</f>
        <v>Ralph Woods Scott Avery Binding System Hidden Tab™ Executive Style Index Sets United States</v>
      </c>
      <c r="AF1414" s="10" t="str">
        <f>LEFT(Table1[[#This Row],[Product Name]],4)</f>
        <v>Aver</v>
      </c>
    </row>
    <row r="1415" spans="1:32" ht="12.75" customHeight="1" x14ac:dyDescent="0.2">
      <c r="A1415" s="18">
        <v>19182</v>
      </c>
      <c r="B1415" s="25">
        <v>89787</v>
      </c>
      <c r="C1415" s="10" t="s">
        <v>25</v>
      </c>
      <c r="D1415" s="36">
        <v>0.03</v>
      </c>
      <c r="E1415" s="28">
        <v>4.4800000000000004</v>
      </c>
      <c r="F1415" s="32">
        <v>49</v>
      </c>
      <c r="G1415" s="25">
        <v>1178</v>
      </c>
      <c r="H1415" s="10" t="s">
        <v>1267</v>
      </c>
      <c r="I1415" s="10" t="s">
        <v>49</v>
      </c>
      <c r="J1415" s="10" t="s">
        <v>114</v>
      </c>
      <c r="K1415" s="10" t="s">
        <v>29</v>
      </c>
      <c r="L1415" s="10" t="s">
        <v>257</v>
      </c>
      <c r="M1415" s="10" t="s">
        <v>236</v>
      </c>
      <c r="N1415" s="9" t="s">
        <v>680</v>
      </c>
      <c r="O1415" s="22">
        <v>0.6</v>
      </c>
      <c r="P1415" s="10" t="s">
        <v>33</v>
      </c>
      <c r="Q1415" s="10" t="s">
        <v>136</v>
      </c>
      <c r="R1415" s="10" t="s">
        <v>362</v>
      </c>
      <c r="S1415" s="10" t="s">
        <v>1268</v>
      </c>
      <c r="T1415" s="25">
        <v>32701</v>
      </c>
      <c r="U1415" s="11">
        <v>42103</v>
      </c>
      <c r="V1415" s="25">
        <f>YEAR(Table1[[#This Row],[Order Date]])</f>
        <v>2015</v>
      </c>
      <c r="W1415" s="25">
        <f>MONTH(Table1[[#This Row],[Order Date]])</f>
        <v>4</v>
      </c>
      <c r="X1415" s="25">
        <f>DAY(Table1[[#This Row],[Order Date]])</f>
        <v>9</v>
      </c>
      <c r="Y1415" s="11">
        <v>42105</v>
      </c>
      <c r="Z1415" s="25">
        <f>DATEDIF(Table1[[#This Row],[Order Date]],Table1[[#This Row],[Ship Date]],"D")</f>
        <v>2</v>
      </c>
      <c r="AA1415" s="25">
        <v>64.265999999999991</v>
      </c>
      <c r="AB1415" s="10">
        <v>2</v>
      </c>
      <c r="AC1415" s="12">
        <v>21.46</v>
      </c>
      <c r="AD1415" s="10" t="str">
        <f>IF(Table1[[#This Row],[Profit]]&gt;0,"Profit","loss")</f>
        <v>Profit</v>
      </c>
      <c r="AE1415" s="10" t="str">
        <f>_xlfn.CONCAT(Table1[[#This Row],[Customer Name]]," ",Table1[[#This Row],[Product Name]]," ",Table1[[#This Row],[Country]])</f>
        <v>Sandy Hunt Hoover Portapower™ Portable Vacuum United States</v>
      </c>
      <c r="AF1415" s="10" t="str">
        <f>LEFT(Table1[[#This Row],[Product Name]],4)</f>
        <v>Hoov</v>
      </c>
    </row>
    <row r="1416" spans="1:32" ht="12.75" customHeight="1" x14ac:dyDescent="0.2">
      <c r="A1416" s="18">
        <v>19183</v>
      </c>
      <c r="B1416" s="25">
        <v>89787</v>
      </c>
      <c r="C1416" s="10" t="s">
        <v>25</v>
      </c>
      <c r="D1416" s="36">
        <v>0.06</v>
      </c>
      <c r="E1416" s="28">
        <v>350.99</v>
      </c>
      <c r="F1416" s="32">
        <v>39</v>
      </c>
      <c r="G1416" s="25">
        <v>1178</v>
      </c>
      <c r="H1416" s="10" t="s">
        <v>1267</v>
      </c>
      <c r="I1416" s="10" t="s">
        <v>39</v>
      </c>
      <c r="J1416" s="10" t="s">
        <v>114</v>
      </c>
      <c r="K1416" s="10" t="s">
        <v>41</v>
      </c>
      <c r="L1416" s="10" t="s">
        <v>42</v>
      </c>
      <c r="M1416" s="10" t="s">
        <v>43</v>
      </c>
      <c r="N1416" s="9" t="s">
        <v>1269</v>
      </c>
      <c r="O1416" s="22">
        <v>0.55000000000000004</v>
      </c>
      <c r="P1416" s="10" t="s">
        <v>33</v>
      </c>
      <c r="Q1416" s="10" t="s">
        <v>136</v>
      </c>
      <c r="R1416" s="10" t="s">
        <v>362</v>
      </c>
      <c r="S1416" s="10" t="s">
        <v>1268</v>
      </c>
      <c r="T1416" s="25">
        <v>32701</v>
      </c>
      <c r="U1416" s="11">
        <v>42103</v>
      </c>
      <c r="V1416" s="25">
        <f>YEAR(Table1[[#This Row],[Order Date]])</f>
        <v>2015</v>
      </c>
      <c r="W1416" s="25">
        <f>MONTH(Table1[[#This Row],[Order Date]])</f>
        <v>4</v>
      </c>
      <c r="X1416" s="25">
        <f>DAY(Table1[[#This Row],[Order Date]])</f>
        <v>9</v>
      </c>
      <c r="Y1416" s="11">
        <v>42105</v>
      </c>
      <c r="Z1416" s="25">
        <f>DATEDIF(Table1[[#This Row],[Order Date]],Table1[[#This Row],[Ship Date]],"D")</f>
        <v>2</v>
      </c>
      <c r="AA1416" s="25">
        <v>-302.61559999999997</v>
      </c>
      <c r="AB1416" s="10">
        <v>10</v>
      </c>
      <c r="AC1416" s="12">
        <v>3506.78</v>
      </c>
      <c r="AD1416" s="10" t="str">
        <f>IF(Table1[[#This Row],[Profit]]&gt;0,"Profit","loss")</f>
        <v>loss</v>
      </c>
      <c r="AE1416" s="10" t="str">
        <f>_xlfn.CONCAT(Table1[[#This Row],[Customer Name]]," ",Table1[[#This Row],[Product Name]]," ",Table1[[#This Row],[Country]])</f>
        <v>Sandy Hunt Global Leather Executive Chair United States</v>
      </c>
      <c r="AF1416" s="10" t="str">
        <f>LEFT(Table1[[#This Row],[Product Name]],4)</f>
        <v>Glob</v>
      </c>
    </row>
    <row r="1417" spans="1:32" ht="12.75" customHeight="1" x14ac:dyDescent="0.2">
      <c r="A1417" s="18">
        <v>19184</v>
      </c>
      <c r="B1417" s="25">
        <v>89787</v>
      </c>
      <c r="C1417" s="10" t="s">
        <v>25</v>
      </c>
      <c r="D1417" s="36">
        <v>0.09</v>
      </c>
      <c r="E1417" s="28">
        <v>40.98</v>
      </c>
      <c r="F1417" s="32">
        <v>6.5</v>
      </c>
      <c r="G1417" s="25">
        <v>1178</v>
      </c>
      <c r="H1417" s="10" t="s">
        <v>1267</v>
      </c>
      <c r="I1417" s="10" t="s">
        <v>27</v>
      </c>
      <c r="J1417" s="10" t="s">
        <v>114</v>
      </c>
      <c r="K1417" s="10" t="s">
        <v>77</v>
      </c>
      <c r="L1417" s="10" t="s">
        <v>180</v>
      </c>
      <c r="M1417" s="10" t="s">
        <v>59</v>
      </c>
      <c r="N1417" s="9" t="s">
        <v>1270</v>
      </c>
      <c r="O1417" s="22">
        <v>0.74</v>
      </c>
      <c r="P1417" s="10" t="s">
        <v>33</v>
      </c>
      <c r="Q1417" s="10" t="s">
        <v>136</v>
      </c>
      <c r="R1417" s="10" t="s">
        <v>362</v>
      </c>
      <c r="S1417" s="10" t="s">
        <v>1268</v>
      </c>
      <c r="T1417" s="25">
        <v>32701</v>
      </c>
      <c r="U1417" s="11">
        <v>42103</v>
      </c>
      <c r="V1417" s="25">
        <f>YEAR(Table1[[#This Row],[Order Date]])</f>
        <v>2015</v>
      </c>
      <c r="W1417" s="25">
        <f>MONTH(Table1[[#This Row],[Order Date]])</f>
        <v>4</v>
      </c>
      <c r="X1417" s="25">
        <f>DAY(Table1[[#This Row],[Order Date]])</f>
        <v>9</v>
      </c>
      <c r="Y1417" s="11">
        <v>42105</v>
      </c>
      <c r="Z1417" s="25">
        <f>DATEDIF(Table1[[#This Row],[Order Date]],Table1[[#This Row],[Ship Date]],"D")</f>
        <v>2</v>
      </c>
      <c r="AA1417" s="25">
        <v>5.6916000000000002</v>
      </c>
      <c r="AB1417" s="10">
        <v>7</v>
      </c>
      <c r="AC1417" s="12">
        <v>267.69</v>
      </c>
      <c r="AD1417" s="10" t="str">
        <f>IF(Table1[[#This Row],[Profit]]&gt;0,"Profit","loss")</f>
        <v>Profit</v>
      </c>
      <c r="AE1417" s="10" t="str">
        <f>_xlfn.CONCAT(Table1[[#This Row],[Customer Name]]," ",Table1[[#This Row],[Product Name]]," ",Table1[[#This Row],[Country]])</f>
        <v>Sandy Hunt Targus USB Numeric Keypad United States</v>
      </c>
      <c r="AF1417" s="10" t="str">
        <f>LEFT(Table1[[#This Row],[Product Name]],4)</f>
        <v>Targ</v>
      </c>
    </row>
    <row r="1418" spans="1:32" ht="12.75" customHeight="1" x14ac:dyDescent="0.2">
      <c r="A1418" s="18">
        <v>19185</v>
      </c>
      <c r="B1418" s="25">
        <v>89787</v>
      </c>
      <c r="C1418" s="10" t="s">
        <v>25</v>
      </c>
      <c r="D1418" s="36">
        <v>0.09</v>
      </c>
      <c r="E1418" s="28">
        <v>349.45</v>
      </c>
      <c r="F1418" s="32">
        <v>60</v>
      </c>
      <c r="G1418" s="25">
        <v>1178</v>
      </c>
      <c r="H1418" s="10" t="s">
        <v>1267</v>
      </c>
      <c r="I1418" s="10" t="s">
        <v>39</v>
      </c>
      <c r="J1418" s="10" t="s">
        <v>114</v>
      </c>
      <c r="K1418" s="10" t="s">
        <v>41</v>
      </c>
      <c r="L1418" s="10" t="s">
        <v>152</v>
      </c>
      <c r="M1418" s="10" t="s">
        <v>43</v>
      </c>
      <c r="N1418" s="9" t="s">
        <v>989</v>
      </c>
      <c r="O1418" s="25">
        <f ca="1">IF(O1418="",0,O1418)</f>
        <v>0</v>
      </c>
      <c r="P1418" s="10" t="s">
        <v>33</v>
      </c>
      <c r="Q1418" s="10" t="s">
        <v>136</v>
      </c>
      <c r="R1418" s="10" t="s">
        <v>362</v>
      </c>
      <c r="S1418" s="10" t="s">
        <v>1268</v>
      </c>
      <c r="T1418" s="25">
        <v>32701</v>
      </c>
      <c r="U1418" s="11">
        <v>42103</v>
      </c>
      <c r="V1418" s="25">
        <f>YEAR(Table1[[#This Row],[Order Date]])</f>
        <v>2015</v>
      </c>
      <c r="W1418" s="25">
        <f>MONTH(Table1[[#This Row],[Order Date]])</f>
        <v>4</v>
      </c>
      <c r="X1418" s="25">
        <f>DAY(Table1[[#This Row],[Order Date]])</f>
        <v>9</v>
      </c>
      <c r="Y1418" s="11">
        <v>42104</v>
      </c>
      <c r="Z1418" s="25">
        <f>DATEDIF(Table1[[#This Row],[Order Date]],Table1[[#This Row],[Ship Date]],"D")</f>
        <v>1</v>
      </c>
      <c r="AA1418" s="25">
        <v>-369.10999999999996</v>
      </c>
      <c r="AB1418" s="10">
        <v>7</v>
      </c>
      <c r="AC1418" s="12">
        <v>2307.2600000000002</v>
      </c>
      <c r="AD1418" s="10" t="str">
        <f>IF(Table1[[#This Row],[Profit]]&gt;0,"Profit","loss")</f>
        <v>loss</v>
      </c>
      <c r="AE1418" s="10" t="str">
        <f>_xlfn.CONCAT(Table1[[#This Row],[Customer Name]]," ",Table1[[#This Row],[Product Name]]," ",Table1[[#This Row],[Country]])</f>
        <v>Sandy Hunt SAFCO PlanMaster Heigh-Adjustable Drafting Table Base, 43w x 30d x 30-37h, Black United States</v>
      </c>
      <c r="AF1418" s="10" t="str">
        <f>LEFT(Table1[[#This Row],[Product Name]],4)</f>
        <v>SAFC</v>
      </c>
    </row>
    <row r="1419" spans="1:32" ht="12.75" customHeight="1" x14ac:dyDescent="0.2">
      <c r="A1419" s="18">
        <v>23188</v>
      </c>
      <c r="B1419" s="25">
        <v>89789</v>
      </c>
      <c r="C1419" s="10" t="s">
        <v>25</v>
      </c>
      <c r="D1419" s="36">
        <v>0.06</v>
      </c>
      <c r="E1419" s="28">
        <v>276.2</v>
      </c>
      <c r="F1419" s="32">
        <v>24.49</v>
      </c>
      <c r="G1419" s="25">
        <v>3048</v>
      </c>
      <c r="H1419" s="10" t="s">
        <v>2756</v>
      </c>
      <c r="I1419" s="10" t="s">
        <v>27</v>
      </c>
      <c r="J1419" s="10" t="s">
        <v>28</v>
      </c>
      <c r="K1419" s="10" t="s">
        <v>41</v>
      </c>
      <c r="L1419" s="10" t="s">
        <v>42</v>
      </c>
      <c r="M1419" s="10" t="s">
        <v>236</v>
      </c>
      <c r="N1419" s="9" t="s">
        <v>438</v>
      </c>
      <c r="O1419" s="25">
        <f ca="1">IF(O1419="",0,O1419)</f>
        <v>0</v>
      </c>
      <c r="P1419" s="10" t="s">
        <v>33</v>
      </c>
      <c r="Q1419" s="10" t="s">
        <v>34</v>
      </c>
      <c r="R1419" s="10" t="s">
        <v>45</v>
      </c>
      <c r="S1419" s="10" t="s">
        <v>2757</v>
      </c>
      <c r="T1419" s="25">
        <v>94704</v>
      </c>
      <c r="U1419" s="11">
        <v>42068</v>
      </c>
      <c r="V1419" s="25">
        <f>YEAR(Table1[[#This Row],[Order Date]])</f>
        <v>2015</v>
      </c>
      <c r="W1419" s="25">
        <f>MONTH(Table1[[#This Row],[Order Date]])</f>
        <v>3</v>
      </c>
      <c r="X1419" s="25">
        <f>DAY(Table1[[#This Row],[Order Date]])</f>
        <v>5</v>
      </c>
      <c r="Y1419" s="11">
        <v>42070</v>
      </c>
      <c r="Z1419" s="25">
        <f>DATEDIF(Table1[[#This Row],[Order Date]],Table1[[#This Row],[Ship Date]],"D")</f>
        <v>2</v>
      </c>
      <c r="AA1419" s="25">
        <v>1167.3800000000001</v>
      </c>
      <c r="AB1419" s="10">
        <v>10</v>
      </c>
      <c r="AC1419" s="12">
        <v>2610.56</v>
      </c>
      <c r="AD1419" s="10" t="str">
        <f>IF(Table1[[#This Row],[Profit]]&gt;0,"Profit","loss")</f>
        <v>Profit</v>
      </c>
      <c r="AE1419" s="10" t="str">
        <f>_xlfn.CONCAT(Table1[[#This Row],[Customer Name]]," ",Table1[[#This Row],[Product Name]]," ",Table1[[#This Row],[Country]])</f>
        <v>Tracy G Starr SAFCO Arco Folding Chair United States</v>
      </c>
      <c r="AF1419" s="10" t="str">
        <f>LEFT(Table1[[#This Row],[Product Name]],4)</f>
        <v>SAFC</v>
      </c>
    </row>
    <row r="1420" spans="1:32" ht="12.75" customHeight="1" x14ac:dyDescent="0.2">
      <c r="A1420" s="18">
        <v>19191</v>
      </c>
      <c r="B1420" s="25">
        <v>89801</v>
      </c>
      <c r="C1420" s="10" t="s">
        <v>25</v>
      </c>
      <c r="D1420" s="36">
        <v>7.0000000000000007E-2</v>
      </c>
      <c r="E1420" s="28">
        <v>51.98</v>
      </c>
      <c r="F1420" s="32">
        <v>10.17</v>
      </c>
      <c r="G1420" s="25">
        <v>2837</v>
      </c>
      <c r="H1420" s="10" t="s">
        <v>2594</v>
      </c>
      <c r="I1420" s="10" t="s">
        <v>49</v>
      </c>
      <c r="J1420" s="10" t="s">
        <v>40</v>
      </c>
      <c r="K1420" s="10" t="s">
        <v>77</v>
      </c>
      <c r="L1420" s="10" t="s">
        <v>85</v>
      </c>
      <c r="M1420" s="10" t="s">
        <v>86</v>
      </c>
      <c r="N1420" s="9" t="s">
        <v>1142</v>
      </c>
      <c r="O1420" s="22">
        <v>0.37</v>
      </c>
      <c r="P1420" s="10" t="s">
        <v>33</v>
      </c>
      <c r="Q1420" s="10" t="s">
        <v>61</v>
      </c>
      <c r="R1420" s="10" t="s">
        <v>304</v>
      </c>
      <c r="S1420" s="10" t="s">
        <v>2595</v>
      </c>
      <c r="T1420" s="25">
        <v>74133</v>
      </c>
      <c r="U1420" s="11">
        <v>42071</v>
      </c>
      <c r="V1420" s="25">
        <f>YEAR(Table1[[#This Row],[Order Date]])</f>
        <v>2015</v>
      </c>
      <c r="W1420" s="25">
        <f>MONTH(Table1[[#This Row],[Order Date]])</f>
        <v>3</v>
      </c>
      <c r="X1420" s="25">
        <f>DAY(Table1[[#This Row],[Order Date]])</f>
        <v>8</v>
      </c>
      <c r="Y1420" s="11">
        <v>42073</v>
      </c>
      <c r="Z1420" s="25">
        <f>DATEDIF(Table1[[#This Row],[Order Date]],Table1[[#This Row],[Ship Date]],"D")</f>
        <v>2</v>
      </c>
      <c r="AA1420" s="25">
        <v>439.78529999999995</v>
      </c>
      <c r="AB1420" s="10">
        <v>13</v>
      </c>
      <c r="AC1420" s="12">
        <v>637.37</v>
      </c>
      <c r="AD1420" s="10" t="str">
        <f>IF(Table1[[#This Row],[Profit]]&gt;0,"Profit","loss")</f>
        <v>Profit</v>
      </c>
      <c r="AE1420" s="10" t="str">
        <f>_xlfn.CONCAT(Table1[[#This Row],[Customer Name]]," ",Table1[[#This Row],[Product Name]]," ",Table1[[#This Row],[Country]])</f>
        <v>Leslie Hawley Canon MP25DIII Desktop Whisper-Quiet Printing Calculator United States</v>
      </c>
      <c r="AF1420" s="10" t="str">
        <f>LEFT(Table1[[#This Row],[Product Name]],4)</f>
        <v>Cano</v>
      </c>
    </row>
    <row r="1421" spans="1:32" ht="12.75" customHeight="1" x14ac:dyDescent="0.2">
      <c r="A1421" s="18">
        <v>19192</v>
      </c>
      <c r="B1421" s="25">
        <v>89801</v>
      </c>
      <c r="C1421" s="10" t="s">
        <v>25</v>
      </c>
      <c r="D1421" s="36">
        <v>0.1</v>
      </c>
      <c r="E1421" s="28">
        <v>80.97</v>
      </c>
      <c r="F1421" s="32">
        <v>33.6</v>
      </c>
      <c r="G1421" s="25">
        <v>2837</v>
      </c>
      <c r="H1421" s="10" t="s">
        <v>2594</v>
      </c>
      <c r="I1421" s="10" t="s">
        <v>39</v>
      </c>
      <c r="J1421" s="10" t="s">
        <v>40</v>
      </c>
      <c r="K1421" s="10" t="s">
        <v>77</v>
      </c>
      <c r="L1421" s="10" t="s">
        <v>85</v>
      </c>
      <c r="M1421" s="10" t="s">
        <v>43</v>
      </c>
      <c r="N1421" s="9" t="s">
        <v>2032</v>
      </c>
      <c r="O1421" s="22">
        <v>0.37</v>
      </c>
      <c r="P1421" s="10" t="s">
        <v>33</v>
      </c>
      <c r="Q1421" s="10" t="s">
        <v>61</v>
      </c>
      <c r="R1421" s="10" t="s">
        <v>304</v>
      </c>
      <c r="S1421" s="10" t="s">
        <v>2595</v>
      </c>
      <c r="T1421" s="25">
        <v>74133</v>
      </c>
      <c r="U1421" s="11">
        <v>42071</v>
      </c>
      <c r="V1421" s="25">
        <f>YEAR(Table1[[#This Row],[Order Date]])</f>
        <v>2015</v>
      </c>
      <c r="W1421" s="25">
        <f>MONTH(Table1[[#This Row],[Order Date]])</f>
        <v>3</v>
      </c>
      <c r="X1421" s="25">
        <f>DAY(Table1[[#This Row],[Order Date]])</f>
        <v>8</v>
      </c>
      <c r="Y1421" s="11">
        <v>42074</v>
      </c>
      <c r="Z1421" s="25">
        <f>DATEDIF(Table1[[#This Row],[Order Date]],Table1[[#This Row],[Ship Date]],"D")</f>
        <v>3</v>
      </c>
      <c r="AA1421" s="25">
        <v>-149.4573</v>
      </c>
      <c r="AB1421" s="10">
        <v>3</v>
      </c>
      <c r="AC1421" s="12">
        <v>232.16</v>
      </c>
      <c r="AD1421" s="10" t="str">
        <f>IF(Table1[[#This Row],[Profit]]&gt;0,"Profit","loss")</f>
        <v>loss</v>
      </c>
      <c r="AE1421" s="10" t="str">
        <f>_xlfn.CONCAT(Table1[[#This Row],[Customer Name]]," ",Table1[[#This Row],[Product Name]]," ",Table1[[#This Row],[Country]])</f>
        <v>Leslie Hawley Lexmark Z25 Color Inkjet Printer United States</v>
      </c>
      <c r="AF1421" s="10" t="str">
        <f>LEFT(Table1[[#This Row],[Product Name]],4)</f>
        <v>Lexm</v>
      </c>
    </row>
    <row r="1422" spans="1:32" ht="12.75" customHeight="1" x14ac:dyDescent="0.2">
      <c r="A1422" s="18">
        <v>22846</v>
      </c>
      <c r="B1422" s="25">
        <v>89805</v>
      </c>
      <c r="C1422" s="10" t="s">
        <v>56</v>
      </c>
      <c r="D1422" s="36">
        <v>0.1</v>
      </c>
      <c r="E1422" s="28">
        <v>4.9800000000000004</v>
      </c>
      <c r="F1422" s="32">
        <v>7.54</v>
      </c>
      <c r="G1422" s="25">
        <v>3194</v>
      </c>
      <c r="H1422" s="10" t="s">
        <v>2871</v>
      </c>
      <c r="I1422" s="10" t="s">
        <v>49</v>
      </c>
      <c r="J1422" s="10" t="s">
        <v>114</v>
      </c>
      <c r="K1422" s="10" t="s">
        <v>29</v>
      </c>
      <c r="L1422" s="10" t="s">
        <v>93</v>
      </c>
      <c r="M1422" s="10" t="s">
        <v>59</v>
      </c>
      <c r="N1422" s="9" t="s">
        <v>2872</v>
      </c>
      <c r="O1422" s="22">
        <v>0.38</v>
      </c>
      <c r="P1422" s="10" t="s">
        <v>33</v>
      </c>
      <c r="Q1422" s="10" t="s">
        <v>136</v>
      </c>
      <c r="R1422" s="10" t="s">
        <v>362</v>
      </c>
      <c r="S1422" s="10" t="s">
        <v>951</v>
      </c>
      <c r="T1422" s="25">
        <v>34609</v>
      </c>
      <c r="U1422" s="11">
        <v>42073</v>
      </c>
      <c r="V1422" s="25">
        <f>YEAR(Table1[[#This Row],[Order Date]])</f>
        <v>2015</v>
      </c>
      <c r="W1422" s="25">
        <f>MONTH(Table1[[#This Row],[Order Date]])</f>
        <v>3</v>
      </c>
      <c r="X1422" s="25">
        <f>DAY(Table1[[#This Row],[Order Date]])</f>
        <v>10</v>
      </c>
      <c r="Y1422" s="11">
        <v>42074</v>
      </c>
      <c r="Z1422" s="25">
        <f>DATEDIF(Table1[[#This Row],[Order Date]],Table1[[#This Row],[Ship Date]],"D")</f>
        <v>1</v>
      </c>
      <c r="AA1422" s="25">
        <v>45.077999999999996</v>
      </c>
      <c r="AB1422" s="10">
        <v>9</v>
      </c>
      <c r="AC1422" s="12">
        <v>43.84</v>
      </c>
      <c r="AD1422" s="10" t="str">
        <f>IF(Table1[[#This Row],[Profit]]&gt;0,"Profit","loss")</f>
        <v>Profit</v>
      </c>
      <c r="AE1422" s="10" t="str">
        <f>_xlfn.CONCAT(Table1[[#This Row],[Customer Name]]," ",Table1[[#This Row],[Product Name]]," ",Table1[[#This Row],[Country]])</f>
        <v>Angela Rose Xerox 1961 United States</v>
      </c>
      <c r="AF1422" s="10" t="str">
        <f>LEFT(Table1[[#This Row],[Product Name]],4)</f>
        <v>Xero</v>
      </c>
    </row>
    <row r="1423" spans="1:32" ht="12.75" customHeight="1" x14ac:dyDescent="0.2">
      <c r="A1423" s="18">
        <v>22847</v>
      </c>
      <c r="B1423" s="25">
        <v>89805</v>
      </c>
      <c r="C1423" s="10" t="s">
        <v>56</v>
      </c>
      <c r="D1423" s="36">
        <v>0</v>
      </c>
      <c r="E1423" s="28">
        <v>22.84</v>
      </c>
      <c r="F1423" s="32">
        <v>8.18</v>
      </c>
      <c r="G1423" s="25">
        <v>3194</v>
      </c>
      <c r="H1423" s="10" t="s">
        <v>2871</v>
      </c>
      <c r="I1423" s="10" t="s">
        <v>49</v>
      </c>
      <c r="J1423" s="10" t="s">
        <v>114</v>
      </c>
      <c r="K1423" s="10" t="s">
        <v>29</v>
      </c>
      <c r="L1423" s="10" t="s">
        <v>93</v>
      </c>
      <c r="M1423" s="10" t="s">
        <v>59</v>
      </c>
      <c r="N1423" s="9" t="s">
        <v>1842</v>
      </c>
      <c r="O1423" s="22">
        <v>0.39</v>
      </c>
      <c r="P1423" s="10" t="s">
        <v>33</v>
      </c>
      <c r="Q1423" s="10" t="s">
        <v>136</v>
      </c>
      <c r="R1423" s="10" t="s">
        <v>362</v>
      </c>
      <c r="S1423" s="10" t="s">
        <v>951</v>
      </c>
      <c r="T1423" s="25">
        <v>34609</v>
      </c>
      <c r="U1423" s="11">
        <v>42073</v>
      </c>
      <c r="V1423" s="25">
        <f>YEAR(Table1[[#This Row],[Order Date]])</f>
        <v>2015</v>
      </c>
      <c r="W1423" s="25">
        <f>MONTH(Table1[[#This Row],[Order Date]])</f>
        <v>3</v>
      </c>
      <c r="X1423" s="25">
        <f>DAY(Table1[[#This Row],[Order Date]])</f>
        <v>10</v>
      </c>
      <c r="Y1423" s="11">
        <v>42075</v>
      </c>
      <c r="Z1423" s="25">
        <f>DATEDIF(Table1[[#This Row],[Order Date]],Table1[[#This Row],[Ship Date]],"D")</f>
        <v>2</v>
      </c>
      <c r="AA1423" s="25">
        <v>-110.376</v>
      </c>
      <c r="AB1423" s="10">
        <v>6</v>
      </c>
      <c r="AC1423" s="12">
        <v>141.74</v>
      </c>
      <c r="AD1423" s="10" t="str">
        <f>IF(Table1[[#This Row],[Profit]]&gt;0,"Profit","loss")</f>
        <v>loss</v>
      </c>
      <c r="AE1423" s="10" t="str">
        <f>_xlfn.CONCAT(Table1[[#This Row],[Customer Name]]," ",Table1[[#This Row],[Product Name]]," ",Table1[[#This Row],[Country]])</f>
        <v>Angela Rose Xerox 1991 United States</v>
      </c>
      <c r="AF1423" s="10" t="str">
        <f>LEFT(Table1[[#This Row],[Product Name]],4)</f>
        <v>Xero</v>
      </c>
    </row>
    <row r="1424" spans="1:32" ht="12.75" customHeight="1" x14ac:dyDescent="0.2">
      <c r="A1424" s="18">
        <v>24457</v>
      </c>
      <c r="B1424" s="25">
        <v>89810</v>
      </c>
      <c r="C1424" s="10" t="s">
        <v>106</v>
      </c>
      <c r="D1424" s="36">
        <v>0.08</v>
      </c>
      <c r="E1424" s="28">
        <v>3.69</v>
      </c>
      <c r="F1424" s="32">
        <v>2.5</v>
      </c>
      <c r="G1424" s="25">
        <v>3128</v>
      </c>
      <c r="H1424" s="10" t="s">
        <v>2816</v>
      </c>
      <c r="I1424" s="10" t="s">
        <v>49</v>
      </c>
      <c r="J1424" s="10" t="s">
        <v>58</v>
      </c>
      <c r="K1424" s="10" t="s">
        <v>29</v>
      </c>
      <c r="L1424" s="10" t="s">
        <v>69</v>
      </c>
      <c r="M1424" s="10" t="s">
        <v>59</v>
      </c>
      <c r="N1424" s="9" t="s">
        <v>1358</v>
      </c>
      <c r="O1424" s="22">
        <v>0.39</v>
      </c>
      <c r="P1424" s="10" t="s">
        <v>33</v>
      </c>
      <c r="Q1424" s="10" t="s">
        <v>136</v>
      </c>
      <c r="R1424" s="10" t="s">
        <v>171</v>
      </c>
      <c r="S1424" s="10" t="s">
        <v>2817</v>
      </c>
      <c r="T1424" s="25">
        <v>71109</v>
      </c>
      <c r="U1424" s="11">
        <v>42180</v>
      </c>
      <c r="V1424" s="25">
        <f>YEAR(Table1[[#This Row],[Order Date]])</f>
        <v>2015</v>
      </c>
      <c r="W1424" s="25">
        <f>MONTH(Table1[[#This Row],[Order Date]])</f>
        <v>6</v>
      </c>
      <c r="X1424" s="25">
        <f>DAY(Table1[[#This Row],[Order Date]])</f>
        <v>25</v>
      </c>
      <c r="Y1424" s="11">
        <v>42185</v>
      </c>
      <c r="Z1424" s="25">
        <f>DATEDIF(Table1[[#This Row],[Order Date]],Table1[[#This Row],[Ship Date]],"D")</f>
        <v>5</v>
      </c>
      <c r="AA1424" s="25">
        <v>-139.07600000000002</v>
      </c>
      <c r="AB1424" s="10">
        <v>9</v>
      </c>
      <c r="AC1424" s="12">
        <v>31.98</v>
      </c>
      <c r="AD1424" s="10" t="str">
        <f>IF(Table1[[#This Row],[Profit]]&gt;0,"Profit","loss")</f>
        <v>loss</v>
      </c>
      <c r="AE1424" s="10" t="str">
        <f>_xlfn.CONCAT(Table1[[#This Row],[Customer Name]]," ",Table1[[#This Row],[Product Name]]," ",Table1[[#This Row],[Country]])</f>
        <v>Cathy Burgess Colored Envelopes United States</v>
      </c>
      <c r="AF1424" s="10" t="str">
        <f>LEFT(Table1[[#This Row],[Product Name]],4)</f>
        <v>Colo</v>
      </c>
    </row>
    <row r="1425" spans="1:32" ht="12.75" customHeight="1" x14ac:dyDescent="0.2">
      <c r="A1425" s="18">
        <v>21638</v>
      </c>
      <c r="B1425" s="25">
        <v>89818</v>
      </c>
      <c r="C1425" s="10" t="s">
        <v>25</v>
      </c>
      <c r="D1425" s="36">
        <v>0.09</v>
      </c>
      <c r="E1425" s="28">
        <v>77.510000000000005</v>
      </c>
      <c r="F1425" s="32">
        <v>4</v>
      </c>
      <c r="G1425" s="25">
        <v>1957</v>
      </c>
      <c r="H1425" s="10" t="s">
        <v>1906</v>
      </c>
      <c r="I1425" s="10" t="s">
        <v>49</v>
      </c>
      <c r="J1425" s="10" t="s">
        <v>114</v>
      </c>
      <c r="K1425" s="10" t="s">
        <v>77</v>
      </c>
      <c r="L1425" s="10" t="s">
        <v>180</v>
      </c>
      <c r="M1425" s="10" t="s">
        <v>59</v>
      </c>
      <c r="N1425" s="9" t="s">
        <v>1802</v>
      </c>
      <c r="O1425" s="22">
        <v>0.76</v>
      </c>
      <c r="P1425" s="10" t="s">
        <v>33</v>
      </c>
      <c r="Q1425" s="10" t="s">
        <v>61</v>
      </c>
      <c r="R1425" s="10" t="s">
        <v>506</v>
      </c>
      <c r="S1425" s="10" t="s">
        <v>1564</v>
      </c>
      <c r="T1425" s="25">
        <v>63130</v>
      </c>
      <c r="U1425" s="11">
        <v>42101</v>
      </c>
      <c r="V1425" s="25">
        <f>YEAR(Table1[[#This Row],[Order Date]])</f>
        <v>2015</v>
      </c>
      <c r="W1425" s="25">
        <f>MONTH(Table1[[#This Row],[Order Date]])</f>
        <v>4</v>
      </c>
      <c r="X1425" s="25">
        <f>DAY(Table1[[#This Row],[Order Date]])</f>
        <v>7</v>
      </c>
      <c r="Y1425" s="11">
        <v>42103</v>
      </c>
      <c r="Z1425" s="25">
        <f>DATEDIF(Table1[[#This Row],[Order Date]],Table1[[#This Row],[Ship Date]],"D")</f>
        <v>2</v>
      </c>
      <c r="AA1425" s="25">
        <v>-387.1044</v>
      </c>
      <c r="AB1425" s="10">
        <v>1</v>
      </c>
      <c r="AC1425" s="12">
        <v>77.47</v>
      </c>
      <c r="AD1425" s="10" t="str">
        <f>IF(Table1[[#This Row],[Profit]]&gt;0,"Profit","loss")</f>
        <v>loss</v>
      </c>
      <c r="AE1425" s="10" t="str">
        <f>_xlfn.CONCAT(Table1[[#This Row],[Customer Name]]," ",Table1[[#This Row],[Product Name]]," ",Table1[[#This Row],[Country]])</f>
        <v>Ted Crowder Micro Innovations Media Access Pro Keyboard United States</v>
      </c>
      <c r="AF1425" s="10" t="str">
        <f>LEFT(Table1[[#This Row],[Product Name]],4)</f>
        <v>Micr</v>
      </c>
    </row>
    <row r="1426" spans="1:32" ht="12.75" customHeight="1" x14ac:dyDescent="0.2">
      <c r="A1426" s="18">
        <v>24640</v>
      </c>
      <c r="B1426" s="25">
        <v>89819</v>
      </c>
      <c r="C1426" s="10" t="s">
        <v>106</v>
      </c>
      <c r="D1426" s="36">
        <v>0.09</v>
      </c>
      <c r="E1426" s="28">
        <v>30.98</v>
      </c>
      <c r="F1426" s="32">
        <v>6.5</v>
      </c>
      <c r="G1426" s="25">
        <v>1958</v>
      </c>
      <c r="H1426" s="10" t="s">
        <v>1907</v>
      </c>
      <c r="I1426" s="10" t="s">
        <v>27</v>
      </c>
      <c r="J1426" s="10" t="s">
        <v>114</v>
      </c>
      <c r="K1426" s="10" t="s">
        <v>77</v>
      </c>
      <c r="L1426" s="10" t="s">
        <v>180</v>
      </c>
      <c r="M1426" s="10" t="s">
        <v>59</v>
      </c>
      <c r="N1426" s="9" t="s">
        <v>1908</v>
      </c>
      <c r="O1426" s="22">
        <v>0.64</v>
      </c>
      <c r="P1426" s="10" t="s">
        <v>33</v>
      </c>
      <c r="Q1426" s="10" t="s">
        <v>34</v>
      </c>
      <c r="R1426" s="10" t="s">
        <v>102</v>
      </c>
      <c r="S1426" s="10" t="s">
        <v>906</v>
      </c>
      <c r="T1426" s="25">
        <v>97068</v>
      </c>
      <c r="U1426" s="11">
        <v>42173</v>
      </c>
      <c r="V1426" s="25">
        <f>YEAR(Table1[[#This Row],[Order Date]])</f>
        <v>2015</v>
      </c>
      <c r="W1426" s="25">
        <f>MONTH(Table1[[#This Row],[Order Date]])</f>
        <v>6</v>
      </c>
      <c r="X1426" s="25">
        <f>DAY(Table1[[#This Row],[Order Date]])</f>
        <v>18</v>
      </c>
      <c r="Y1426" s="11">
        <v>42177</v>
      </c>
      <c r="Z1426" s="25">
        <f>DATEDIF(Table1[[#This Row],[Order Date]],Table1[[#This Row],[Ship Date]],"D")</f>
        <v>4</v>
      </c>
      <c r="AA1426" s="25">
        <v>-55.97</v>
      </c>
      <c r="AB1426" s="10">
        <v>7</v>
      </c>
      <c r="AC1426" s="12">
        <v>204.34</v>
      </c>
      <c r="AD1426" s="10" t="str">
        <f>IF(Table1[[#This Row],[Profit]]&gt;0,"Profit","loss")</f>
        <v>loss</v>
      </c>
      <c r="AE1426" s="10" t="str">
        <f>_xlfn.CONCAT(Table1[[#This Row],[Customer Name]]," ",Table1[[#This Row],[Product Name]]," ",Table1[[#This Row],[Country]])</f>
        <v>Vickie Martinez Belkin ErgoBoard™ Keyboard United States</v>
      </c>
      <c r="AF1426" s="10" t="str">
        <f>LEFT(Table1[[#This Row],[Product Name]],4)</f>
        <v>Belk</v>
      </c>
    </row>
    <row r="1427" spans="1:32" ht="12.75" customHeight="1" x14ac:dyDescent="0.2">
      <c r="A1427" s="18">
        <v>23378</v>
      </c>
      <c r="B1427" s="25">
        <v>89820</v>
      </c>
      <c r="C1427" s="10" t="s">
        <v>25</v>
      </c>
      <c r="D1427" s="36">
        <v>0.09</v>
      </c>
      <c r="E1427" s="28">
        <v>40.98</v>
      </c>
      <c r="F1427" s="32">
        <v>6.5</v>
      </c>
      <c r="G1427" s="25">
        <v>1956</v>
      </c>
      <c r="H1427" s="10" t="s">
        <v>1905</v>
      </c>
      <c r="I1427" s="10" t="s">
        <v>49</v>
      </c>
      <c r="J1427" s="10" t="s">
        <v>114</v>
      </c>
      <c r="K1427" s="10" t="s">
        <v>77</v>
      </c>
      <c r="L1427" s="10" t="s">
        <v>180</v>
      </c>
      <c r="M1427" s="10" t="s">
        <v>59</v>
      </c>
      <c r="N1427" s="9" t="s">
        <v>1270</v>
      </c>
      <c r="O1427" s="22">
        <v>0.74</v>
      </c>
      <c r="P1427" s="10" t="s">
        <v>33</v>
      </c>
      <c r="Q1427" s="10" t="s">
        <v>34</v>
      </c>
      <c r="R1427" s="10" t="s">
        <v>255</v>
      </c>
      <c r="S1427" s="10" t="s">
        <v>337</v>
      </c>
      <c r="T1427" s="25">
        <v>80027</v>
      </c>
      <c r="U1427" s="11">
        <v>42174</v>
      </c>
      <c r="V1427" s="25">
        <f>YEAR(Table1[[#This Row],[Order Date]])</f>
        <v>2015</v>
      </c>
      <c r="W1427" s="25">
        <f>MONTH(Table1[[#This Row],[Order Date]])</f>
        <v>6</v>
      </c>
      <c r="X1427" s="25">
        <f>DAY(Table1[[#This Row],[Order Date]])</f>
        <v>19</v>
      </c>
      <c r="Y1427" s="11">
        <v>42176</v>
      </c>
      <c r="Z1427" s="25">
        <f>DATEDIF(Table1[[#This Row],[Order Date]],Table1[[#This Row],[Ship Date]],"D")</f>
        <v>2</v>
      </c>
      <c r="AA1427" s="25">
        <v>-50.244999999999997</v>
      </c>
      <c r="AB1427" s="10">
        <v>19</v>
      </c>
      <c r="AC1427" s="12">
        <v>746.91</v>
      </c>
      <c r="AD1427" s="10" t="str">
        <f>IF(Table1[[#This Row],[Profit]]&gt;0,"Profit","loss")</f>
        <v>loss</v>
      </c>
      <c r="AE1427" s="10" t="str">
        <f>_xlfn.CONCAT(Table1[[#This Row],[Customer Name]]," ",Table1[[#This Row],[Product Name]]," ",Table1[[#This Row],[Country]])</f>
        <v>Justin Frank Targus USB Numeric Keypad United States</v>
      </c>
      <c r="AF1427" s="10" t="str">
        <f>LEFT(Table1[[#This Row],[Product Name]],4)</f>
        <v>Targ</v>
      </c>
    </row>
    <row r="1428" spans="1:32" ht="12.75" customHeight="1" x14ac:dyDescent="0.2">
      <c r="A1428" s="18">
        <v>19214</v>
      </c>
      <c r="B1428" s="25">
        <v>89835</v>
      </c>
      <c r="C1428" s="10" t="s">
        <v>56</v>
      </c>
      <c r="D1428" s="36">
        <v>0.04</v>
      </c>
      <c r="E1428" s="28">
        <v>9.99</v>
      </c>
      <c r="F1428" s="32">
        <v>11.59</v>
      </c>
      <c r="G1428" s="25">
        <v>3264</v>
      </c>
      <c r="H1428" s="10" t="s">
        <v>2925</v>
      </c>
      <c r="I1428" s="10" t="s">
        <v>49</v>
      </c>
      <c r="J1428" s="10" t="s">
        <v>28</v>
      </c>
      <c r="K1428" s="10" t="s">
        <v>29</v>
      </c>
      <c r="L1428" s="10" t="s">
        <v>93</v>
      </c>
      <c r="M1428" s="10" t="s">
        <v>59</v>
      </c>
      <c r="N1428" s="9" t="s">
        <v>1911</v>
      </c>
      <c r="O1428" s="22">
        <v>0.4</v>
      </c>
      <c r="P1428" s="10" t="s">
        <v>33</v>
      </c>
      <c r="Q1428" s="10" t="s">
        <v>34</v>
      </c>
      <c r="R1428" s="10" t="s">
        <v>45</v>
      </c>
      <c r="S1428" s="10" t="s">
        <v>2926</v>
      </c>
      <c r="T1428" s="25">
        <v>95501</v>
      </c>
      <c r="U1428" s="11">
        <v>42143</v>
      </c>
      <c r="V1428" s="25">
        <f>YEAR(Table1[[#This Row],[Order Date]])</f>
        <v>2015</v>
      </c>
      <c r="W1428" s="25">
        <f>MONTH(Table1[[#This Row],[Order Date]])</f>
        <v>5</v>
      </c>
      <c r="X1428" s="25">
        <f>DAY(Table1[[#This Row],[Order Date]])</f>
        <v>19</v>
      </c>
      <c r="Y1428" s="11">
        <v>42145</v>
      </c>
      <c r="Z1428" s="25">
        <f>DATEDIF(Table1[[#This Row],[Order Date]],Table1[[#This Row],[Ship Date]],"D")</f>
        <v>2</v>
      </c>
      <c r="AA1428" s="25">
        <v>-92.32</v>
      </c>
      <c r="AB1428" s="10">
        <v>5</v>
      </c>
      <c r="AC1428" s="12">
        <v>52.09</v>
      </c>
      <c r="AD1428" s="10" t="str">
        <f>IF(Table1[[#This Row],[Profit]]&gt;0,"Profit","loss")</f>
        <v>loss</v>
      </c>
      <c r="AE1428" s="10" t="str">
        <f>_xlfn.CONCAT(Table1[[#This Row],[Customer Name]]," ",Table1[[#This Row],[Product Name]]," ",Table1[[#This Row],[Country]])</f>
        <v>Becky Puckett Hammermill Color Copier Paper (28Lb. and 96 Bright) United States</v>
      </c>
      <c r="AF1428" s="10" t="str">
        <f>LEFT(Table1[[#This Row],[Product Name]],4)</f>
        <v>Hamm</v>
      </c>
    </row>
    <row r="1429" spans="1:32" ht="12.75" customHeight="1" x14ac:dyDescent="0.2">
      <c r="A1429" s="18">
        <v>21459</v>
      </c>
      <c r="B1429" s="25">
        <v>89836</v>
      </c>
      <c r="C1429" s="10" t="s">
        <v>47</v>
      </c>
      <c r="D1429" s="36">
        <v>0</v>
      </c>
      <c r="E1429" s="28">
        <v>122.99</v>
      </c>
      <c r="F1429" s="32">
        <v>70.2</v>
      </c>
      <c r="G1429" s="25">
        <v>3266</v>
      </c>
      <c r="H1429" s="10" t="s">
        <v>2927</v>
      </c>
      <c r="I1429" s="10" t="s">
        <v>39</v>
      </c>
      <c r="J1429" s="10" t="s">
        <v>28</v>
      </c>
      <c r="K1429" s="10" t="s">
        <v>41</v>
      </c>
      <c r="L1429" s="10" t="s">
        <v>42</v>
      </c>
      <c r="M1429" s="10" t="s">
        <v>43</v>
      </c>
      <c r="N1429" s="9" t="s">
        <v>147</v>
      </c>
      <c r="O1429" s="22">
        <v>0.74</v>
      </c>
      <c r="P1429" s="10" t="s">
        <v>33</v>
      </c>
      <c r="Q1429" s="10" t="s">
        <v>53</v>
      </c>
      <c r="R1429" s="10" t="s">
        <v>188</v>
      </c>
      <c r="S1429" s="10" t="s">
        <v>433</v>
      </c>
      <c r="T1429" s="25">
        <v>4073</v>
      </c>
      <c r="U1429" s="11">
        <v>42032</v>
      </c>
      <c r="V1429" s="25">
        <f>YEAR(Table1[[#This Row],[Order Date]])</f>
        <v>2015</v>
      </c>
      <c r="W1429" s="25">
        <f>MONTH(Table1[[#This Row],[Order Date]])</f>
        <v>1</v>
      </c>
      <c r="X1429" s="25">
        <f>DAY(Table1[[#This Row],[Order Date]])</f>
        <v>28</v>
      </c>
      <c r="Y1429" s="11">
        <v>42033</v>
      </c>
      <c r="Z1429" s="25">
        <f>DATEDIF(Table1[[#This Row],[Order Date]],Table1[[#This Row],[Ship Date]],"D")</f>
        <v>1</v>
      </c>
      <c r="AA1429" s="25">
        <v>-1764.29</v>
      </c>
      <c r="AB1429" s="10">
        <v>14</v>
      </c>
      <c r="AC1429" s="12">
        <v>1794.88</v>
      </c>
      <c r="AD1429" s="10" t="str">
        <f>IF(Table1[[#This Row],[Profit]]&gt;0,"Profit","loss")</f>
        <v>loss</v>
      </c>
      <c r="AE1429" s="10" t="str">
        <f>_xlfn.CONCAT(Table1[[#This Row],[Customer Name]]," ",Table1[[#This Row],[Product Name]]," ",Table1[[#This Row],[Country]])</f>
        <v>Edgar Kumar Global High-Back Leather Tilter, Burgundy United States</v>
      </c>
      <c r="AF1429" s="10" t="str">
        <f>LEFT(Table1[[#This Row],[Product Name]],4)</f>
        <v>Glob</v>
      </c>
    </row>
    <row r="1430" spans="1:32" ht="12.75" customHeight="1" x14ac:dyDescent="0.2">
      <c r="A1430" s="18">
        <v>21458</v>
      </c>
      <c r="B1430" s="25">
        <v>89836</v>
      </c>
      <c r="C1430" s="10" t="s">
        <v>47</v>
      </c>
      <c r="D1430" s="36">
        <v>0.01</v>
      </c>
      <c r="E1430" s="28">
        <v>60.97</v>
      </c>
      <c r="F1430" s="32">
        <v>4.5</v>
      </c>
      <c r="G1430" s="25">
        <v>3269</v>
      </c>
      <c r="H1430" s="10" t="s">
        <v>2928</v>
      </c>
      <c r="I1430" s="10" t="s">
        <v>27</v>
      </c>
      <c r="J1430" s="10" t="s">
        <v>28</v>
      </c>
      <c r="K1430" s="10" t="s">
        <v>29</v>
      </c>
      <c r="L1430" s="10" t="s">
        <v>257</v>
      </c>
      <c r="M1430" s="10" t="s">
        <v>59</v>
      </c>
      <c r="N1430" s="9" t="s">
        <v>2132</v>
      </c>
      <c r="O1430" s="22">
        <v>0.56000000000000005</v>
      </c>
      <c r="P1430" s="10" t="s">
        <v>33</v>
      </c>
      <c r="Q1430" s="10" t="s">
        <v>53</v>
      </c>
      <c r="R1430" s="10" t="s">
        <v>54</v>
      </c>
      <c r="S1430" s="10" t="s">
        <v>2929</v>
      </c>
      <c r="T1430" s="25">
        <v>7060</v>
      </c>
      <c r="U1430" s="11">
        <v>42032</v>
      </c>
      <c r="V1430" s="25">
        <f>YEAR(Table1[[#This Row],[Order Date]])</f>
        <v>2015</v>
      </c>
      <c r="W1430" s="25">
        <f>MONTH(Table1[[#This Row],[Order Date]])</f>
        <v>1</v>
      </c>
      <c r="X1430" s="25">
        <f>DAY(Table1[[#This Row],[Order Date]])</f>
        <v>28</v>
      </c>
      <c r="Y1430" s="11">
        <v>42034</v>
      </c>
      <c r="Z1430" s="25">
        <f>DATEDIF(Table1[[#This Row],[Order Date]],Table1[[#This Row],[Ship Date]],"D")</f>
        <v>2</v>
      </c>
      <c r="AA1430" s="25">
        <v>527.87759999999992</v>
      </c>
      <c r="AB1430" s="10">
        <v>12</v>
      </c>
      <c r="AC1430" s="12">
        <v>765.04</v>
      </c>
      <c r="AD1430" s="10" t="str">
        <f>IF(Table1[[#This Row],[Profit]]&gt;0,"Profit","loss")</f>
        <v>Profit</v>
      </c>
      <c r="AE1430" s="10" t="str">
        <f>_xlfn.CONCAT(Table1[[#This Row],[Customer Name]]," ",Table1[[#This Row],[Product Name]]," ",Table1[[#This Row],[Country]])</f>
        <v>Billie Stern Tripp Lite Isotel 6 Outlet Surge Protector with Fax/Modem Protection United States</v>
      </c>
      <c r="AF1430" s="10" t="str">
        <f>LEFT(Table1[[#This Row],[Product Name]],4)</f>
        <v>Trip</v>
      </c>
    </row>
    <row r="1431" spans="1:32" ht="12.75" customHeight="1" x14ac:dyDescent="0.2">
      <c r="A1431" s="18">
        <v>22613</v>
      </c>
      <c r="B1431" s="25">
        <v>89847</v>
      </c>
      <c r="C1431" s="10" t="s">
        <v>56</v>
      </c>
      <c r="D1431" s="36">
        <v>0.06</v>
      </c>
      <c r="E1431" s="28">
        <v>8.1199999999999992</v>
      </c>
      <c r="F1431" s="32">
        <v>2.83</v>
      </c>
      <c r="G1431" s="25">
        <v>696</v>
      </c>
      <c r="H1431" s="10" t="s">
        <v>826</v>
      </c>
      <c r="I1431" s="10" t="s">
        <v>49</v>
      </c>
      <c r="J1431" s="10" t="s">
        <v>28</v>
      </c>
      <c r="K1431" s="10" t="s">
        <v>77</v>
      </c>
      <c r="L1431" s="10" t="s">
        <v>180</v>
      </c>
      <c r="M1431" s="10" t="s">
        <v>51</v>
      </c>
      <c r="N1431" s="9" t="s">
        <v>827</v>
      </c>
      <c r="O1431" s="22">
        <v>0.77</v>
      </c>
      <c r="P1431" s="10" t="s">
        <v>33</v>
      </c>
      <c r="Q1431" s="10" t="s">
        <v>61</v>
      </c>
      <c r="R1431" s="10" t="s">
        <v>703</v>
      </c>
      <c r="S1431" s="10" t="s">
        <v>828</v>
      </c>
      <c r="T1431" s="25">
        <v>46307</v>
      </c>
      <c r="U1431" s="11">
        <v>42090</v>
      </c>
      <c r="V1431" s="25">
        <f>YEAR(Table1[[#This Row],[Order Date]])</f>
        <v>2015</v>
      </c>
      <c r="W1431" s="25">
        <f>MONTH(Table1[[#This Row],[Order Date]])</f>
        <v>3</v>
      </c>
      <c r="X1431" s="25">
        <f>DAY(Table1[[#This Row],[Order Date]])</f>
        <v>27</v>
      </c>
      <c r="Y1431" s="11">
        <v>42091</v>
      </c>
      <c r="Z1431" s="25">
        <f>DATEDIF(Table1[[#This Row],[Order Date]],Table1[[#This Row],[Ship Date]],"D")</f>
        <v>1</v>
      </c>
      <c r="AA1431" s="25">
        <v>-82.83</v>
      </c>
      <c r="AB1431" s="10">
        <v>10</v>
      </c>
      <c r="AC1431" s="12">
        <v>78.540000000000006</v>
      </c>
      <c r="AD1431" s="10" t="str">
        <f>IF(Table1[[#This Row],[Profit]]&gt;0,"Profit","loss")</f>
        <v>loss</v>
      </c>
      <c r="AE1431" s="10" t="str">
        <f>_xlfn.CONCAT(Table1[[#This Row],[Customer Name]]," ",Table1[[#This Row],[Product Name]]," ",Table1[[#This Row],[Country]])</f>
        <v>Johnny Reid Imation Neon Mac Format Diskettes, 10/Pack United States</v>
      </c>
      <c r="AF1431" s="10" t="str">
        <f>LEFT(Table1[[#This Row],[Product Name]],4)</f>
        <v>Imat</v>
      </c>
    </row>
    <row r="1432" spans="1:32" ht="12.75" customHeight="1" x14ac:dyDescent="0.2">
      <c r="A1432" s="18">
        <v>22614</v>
      </c>
      <c r="B1432" s="25">
        <v>89847</v>
      </c>
      <c r="C1432" s="10" t="s">
        <v>56</v>
      </c>
      <c r="D1432" s="36">
        <v>0.05</v>
      </c>
      <c r="E1432" s="28">
        <v>51.65</v>
      </c>
      <c r="F1432" s="32">
        <v>18.45</v>
      </c>
      <c r="G1432" s="25">
        <v>696</v>
      </c>
      <c r="H1432" s="10" t="s">
        <v>826</v>
      </c>
      <c r="I1432" s="10" t="s">
        <v>49</v>
      </c>
      <c r="J1432" s="10" t="s">
        <v>28</v>
      </c>
      <c r="K1432" s="10" t="s">
        <v>41</v>
      </c>
      <c r="L1432" s="10" t="s">
        <v>50</v>
      </c>
      <c r="M1432" s="10" t="s">
        <v>86</v>
      </c>
      <c r="N1432" s="9" t="s">
        <v>829</v>
      </c>
      <c r="O1432" s="22">
        <v>0.65</v>
      </c>
      <c r="P1432" s="10" t="s">
        <v>33</v>
      </c>
      <c r="Q1432" s="10" t="s">
        <v>61</v>
      </c>
      <c r="R1432" s="10" t="s">
        <v>703</v>
      </c>
      <c r="S1432" s="10" t="s">
        <v>828</v>
      </c>
      <c r="T1432" s="25">
        <v>46307</v>
      </c>
      <c r="U1432" s="11">
        <v>42090</v>
      </c>
      <c r="V1432" s="25">
        <f>YEAR(Table1[[#This Row],[Order Date]])</f>
        <v>2015</v>
      </c>
      <c r="W1432" s="25">
        <f>MONTH(Table1[[#This Row],[Order Date]])</f>
        <v>3</v>
      </c>
      <c r="X1432" s="25">
        <f>DAY(Table1[[#This Row],[Order Date]])</f>
        <v>27</v>
      </c>
      <c r="Y1432" s="11">
        <v>42091</v>
      </c>
      <c r="Z1432" s="25">
        <f>DATEDIF(Table1[[#This Row],[Order Date]],Table1[[#This Row],[Ship Date]],"D")</f>
        <v>1</v>
      </c>
      <c r="AA1432" s="25">
        <v>25.04</v>
      </c>
      <c r="AB1432" s="10">
        <v>12</v>
      </c>
      <c r="AC1432" s="12">
        <v>605.1</v>
      </c>
      <c r="AD1432" s="10" t="str">
        <f>IF(Table1[[#This Row],[Profit]]&gt;0,"Profit","loss")</f>
        <v>Profit</v>
      </c>
      <c r="AE1432" s="10" t="str">
        <f>_xlfn.CONCAT(Table1[[#This Row],[Customer Name]]," ",Table1[[#This Row],[Product Name]]," ",Table1[[#This Row],[Country]])</f>
        <v>Johnny Reid Deflect-o EconoMat Nonstudded, No Bevel Mat United States</v>
      </c>
      <c r="AF1432" s="10" t="str">
        <f>LEFT(Table1[[#This Row],[Product Name]],4)</f>
        <v>Defl</v>
      </c>
    </row>
    <row r="1433" spans="1:32" ht="12.75" customHeight="1" x14ac:dyDescent="0.2">
      <c r="A1433" s="18">
        <v>22616</v>
      </c>
      <c r="B1433" s="25">
        <v>89847</v>
      </c>
      <c r="C1433" s="10" t="s">
        <v>56</v>
      </c>
      <c r="D1433" s="36">
        <v>0.1</v>
      </c>
      <c r="E1433" s="28">
        <v>175.99</v>
      </c>
      <c r="F1433" s="32">
        <v>8.99</v>
      </c>
      <c r="G1433" s="25">
        <v>697</v>
      </c>
      <c r="H1433" s="10" t="s">
        <v>831</v>
      </c>
      <c r="I1433" s="10" t="s">
        <v>49</v>
      </c>
      <c r="J1433" s="10" t="s">
        <v>28</v>
      </c>
      <c r="K1433" s="10" t="s">
        <v>77</v>
      </c>
      <c r="L1433" s="10" t="s">
        <v>78</v>
      </c>
      <c r="M1433" s="10" t="s">
        <v>59</v>
      </c>
      <c r="N1433" s="9" t="s">
        <v>168</v>
      </c>
      <c r="O1433" s="22">
        <v>0.56999999999999995</v>
      </c>
      <c r="P1433" s="10" t="s">
        <v>33</v>
      </c>
      <c r="Q1433" s="10" t="s">
        <v>61</v>
      </c>
      <c r="R1433" s="10" t="s">
        <v>703</v>
      </c>
      <c r="S1433" s="10" t="s">
        <v>832</v>
      </c>
      <c r="T1433" s="25">
        <v>46312</v>
      </c>
      <c r="U1433" s="11">
        <v>42090</v>
      </c>
      <c r="V1433" s="25">
        <f>YEAR(Table1[[#This Row],[Order Date]])</f>
        <v>2015</v>
      </c>
      <c r="W1433" s="25">
        <f>MONTH(Table1[[#This Row],[Order Date]])</f>
        <v>3</v>
      </c>
      <c r="X1433" s="25">
        <f>DAY(Table1[[#This Row],[Order Date]])</f>
        <v>27</v>
      </c>
      <c r="Y1433" s="11">
        <v>42091</v>
      </c>
      <c r="Z1433" s="25">
        <f>DATEDIF(Table1[[#This Row],[Order Date]],Table1[[#This Row],[Ship Date]],"D")</f>
        <v>1</v>
      </c>
      <c r="AA1433" s="25">
        <v>928.96079999999984</v>
      </c>
      <c r="AB1433" s="10">
        <v>10</v>
      </c>
      <c r="AC1433" s="12">
        <v>1346.32</v>
      </c>
      <c r="AD1433" s="10" t="str">
        <f>IF(Table1[[#This Row],[Profit]]&gt;0,"Profit","loss")</f>
        <v>Profit</v>
      </c>
      <c r="AE1433" s="10" t="str">
        <f>_xlfn.CONCAT(Table1[[#This Row],[Customer Name]]," ",Table1[[#This Row],[Product Name]]," ",Table1[[#This Row],[Country]])</f>
        <v>Adam G Sawyer 2180 United States</v>
      </c>
      <c r="AF1433" s="10" t="str">
        <f>LEFT(Table1[[#This Row],[Product Name]],4)</f>
        <v>2180</v>
      </c>
    </row>
    <row r="1434" spans="1:32" ht="12.75" customHeight="1" x14ac:dyDescent="0.2">
      <c r="A1434" s="18">
        <v>19225</v>
      </c>
      <c r="B1434" s="25">
        <v>89848</v>
      </c>
      <c r="C1434" s="10" t="s">
        <v>106</v>
      </c>
      <c r="D1434" s="36">
        <v>0.1</v>
      </c>
      <c r="E1434" s="28">
        <v>40.479999999999997</v>
      </c>
      <c r="F1434" s="32">
        <v>19.989999999999998</v>
      </c>
      <c r="G1434" s="25">
        <v>696</v>
      </c>
      <c r="H1434" s="10" t="s">
        <v>826</v>
      </c>
      <c r="I1434" s="10" t="s">
        <v>49</v>
      </c>
      <c r="J1434" s="10" t="s">
        <v>28</v>
      </c>
      <c r="K1434" s="10" t="s">
        <v>77</v>
      </c>
      <c r="L1434" s="10" t="s">
        <v>180</v>
      </c>
      <c r="M1434" s="10" t="s">
        <v>59</v>
      </c>
      <c r="N1434" s="9" t="s">
        <v>830</v>
      </c>
      <c r="O1434" s="22">
        <v>0.77</v>
      </c>
      <c r="P1434" s="10" t="s">
        <v>33</v>
      </c>
      <c r="Q1434" s="10" t="s">
        <v>61</v>
      </c>
      <c r="R1434" s="10" t="s">
        <v>703</v>
      </c>
      <c r="S1434" s="10" t="s">
        <v>828</v>
      </c>
      <c r="T1434" s="25">
        <v>46307</v>
      </c>
      <c r="U1434" s="11">
        <v>42101</v>
      </c>
      <c r="V1434" s="25">
        <f>YEAR(Table1[[#This Row],[Order Date]])</f>
        <v>2015</v>
      </c>
      <c r="W1434" s="25">
        <f>MONTH(Table1[[#This Row],[Order Date]])</f>
        <v>4</v>
      </c>
      <c r="X1434" s="25">
        <f>DAY(Table1[[#This Row],[Order Date]])</f>
        <v>7</v>
      </c>
      <c r="Y1434" s="11">
        <v>42103</v>
      </c>
      <c r="Z1434" s="25">
        <f>DATEDIF(Table1[[#This Row],[Order Date]],Table1[[#This Row],[Ship Date]],"D")</f>
        <v>2</v>
      </c>
      <c r="AA1434" s="25">
        <v>-580.32000000000005</v>
      </c>
      <c r="AB1434" s="10">
        <v>9</v>
      </c>
      <c r="AC1434" s="12">
        <v>355.84</v>
      </c>
      <c r="AD1434" s="10" t="str">
        <f>IF(Table1[[#This Row],[Profit]]&gt;0,"Profit","loss")</f>
        <v>loss</v>
      </c>
      <c r="AE1434" s="10" t="str">
        <f>_xlfn.CONCAT(Table1[[#This Row],[Customer Name]]," ",Table1[[#This Row],[Product Name]]," ",Table1[[#This Row],[Country]])</f>
        <v>Johnny Reid Keytronic Designer 104- Key Black Keyboard United States</v>
      </c>
      <c r="AF1434" s="10" t="str">
        <f>LEFT(Table1[[#This Row],[Product Name]],4)</f>
        <v>Keyt</v>
      </c>
    </row>
    <row r="1435" spans="1:32" ht="12.75" customHeight="1" x14ac:dyDescent="0.2">
      <c r="A1435" s="18">
        <v>25480</v>
      </c>
      <c r="B1435" s="25">
        <v>89849</v>
      </c>
      <c r="C1435" s="10" t="s">
        <v>47</v>
      </c>
      <c r="D1435" s="36">
        <v>0.08</v>
      </c>
      <c r="E1435" s="28">
        <v>14.81</v>
      </c>
      <c r="F1435" s="32">
        <v>13.32</v>
      </c>
      <c r="G1435" s="25">
        <v>697</v>
      </c>
      <c r="H1435" s="10" t="s">
        <v>831</v>
      </c>
      <c r="I1435" s="10" t="s">
        <v>49</v>
      </c>
      <c r="J1435" s="10" t="s">
        <v>28</v>
      </c>
      <c r="K1435" s="10" t="s">
        <v>29</v>
      </c>
      <c r="L1435" s="10" t="s">
        <v>257</v>
      </c>
      <c r="M1435" s="10" t="s">
        <v>59</v>
      </c>
      <c r="N1435" s="9" t="s">
        <v>833</v>
      </c>
      <c r="O1435" s="22">
        <v>0.43</v>
      </c>
      <c r="P1435" s="10" t="s">
        <v>33</v>
      </c>
      <c r="Q1435" s="10" t="s">
        <v>61</v>
      </c>
      <c r="R1435" s="10" t="s">
        <v>703</v>
      </c>
      <c r="S1435" s="10" t="s">
        <v>832</v>
      </c>
      <c r="T1435" s="25">
        <v>46312</v>
      </c>
      <c r="U1435" s="11">
        <v>42042</v>
      </c>
      <c r="V1435" s="25">
        <f>YEAR(Table1[[#This Row],[Order Date]])</f>
        <v>2015</v>
      </c>
      <c r="W1435" s="25">
        <f>MONTH(Table1[[#This Row],[Order Date]])</f>
        <v>2</v>
      </c>
      <c r="X1435" s="25">
        <f>DAY(Table1[[#This Row],[Order Date]])</f>
        <v>7</v>
      </c>
      <c r="Y1435" s="11">
        <v>42044</v>
      </c>
      <c r="Z1435" s="25">
        <f>DATEDIF(Table1[[#This Row],[Order Date]],Table1[[#This Row],[Ship Date]],"D")</f>
        <v>2</v>
      </c>
      <c r="AA1435" s="25">
        <v>-131.61720000000003</v>
      </c>
      <c r="AB1435" s="10">
        <v>20</v>
      </c>
      <c r="AC1435" s="12">
        <v>292.18</v>
      </c>
      <c r="AD1435" s="10" t="str">
        <f>IF(Table1[[#This Row],[Profit]]&gt;0,"Profit","loss")</f>
        <v>loss</v>
      </c>
      <c r="AE1435" s="10" t="str">
        <f>_xlfn.CONCAT(Table1[[#This Row],[Customer Name]]," ",Table1[[#This Row],[Product Name]]," ",Table1[[#This Row],[Country]])</f>
        <v>Adam G Sawyer Holmes Replacement Filter for HEPA Air Cleaner, Large Room United States</v>
      </c>
      <c r="AF1435" s="10" t="str">
        <f>LEFT(Table1[[#This Row],[Product Name]],4)</f>
        <v>Holm</v>
      </c>
    </row>
    <row r="1436" spans="1:32" ht="12.75" customHeight="1" x14ac:dyDescent="0.2">
      <c r="A1436" s="18">
        <v>21283</v>
      </c>
      <c r="B1436" s="25">
        <v>89856</v>
      </c>
      <c r="C1436" s="10" t="s">
        <v>25</v>
      </c>
      <c r="D1436" s="36">
        <v>0.03</v>
      </c>
      <c r="E1436" s="28">
        <v>3.28</v>
      </c>
      <c r="F1436" s="32">
        <v>3.97</v>
      </c>
      <c r="G1436" s="25">
        <v>1782</v>
      </c>
      <c r="H1436" s="10" t="s">
        <v>1792</v>
      </c>
      <c r="I1436" s="10" t="s">
        <v>49</v>
      </c>
      <c r="J1436" s="10" t="s">
        <v>40</v>
      </c>
      <c r="K1436" s="10" t="s">
        <v>29</v>
      </c>
      <c r="L1436" s="10" t="s">
        <v>30</v>
      </c>
      <c r="M1436" s="10" t="s">
        <v>31</v>
      </c>
      <c r="N1436" s="9" t="s">
        <v>1793</v>
      </c>
      <c r="O1436" s="22">
        <v>0.56000000000000005</v>
      </c>
      <c r="P1436" s="10" t="s">
        <v>33</v>
      </c>
      <c r="Q1436" s="10" t="s">
        <v>34</v>
      </c>
      <c r="R1436" s="10" t="s">
        <v>45</v>
      </c>
      <c r="S1436" s="10" t="s">
        <v>1794</v>
      </c>
      <c r="T1436" s="25">
        <v>92672</v>
      </c>
      <c r="U1436" s="11">
        <v>42010</v>
      </c>
      <c r="V1436" s="25">
        <f>YEAR(Table1[[#This Row],[Order Date]])</f>
        <v>2015</v>
      </c>
      <c r="W1436" s="25">
        <f>MONTH(Table1[[#This Row],[Order Date]])</f>
        <v>1</v>
      </c>
      <c r="X1436" s="25">
        <f>DAY(Table1[[#This Row],[Order Date]])</f>
        <v>6</v>
      </c>
      <c r="Y1436" s="11">
        <v>42012</v>
      </c>
      <c r="Z1436" s="25">
        <f>DATEDIF(Table1[[#This Row],[Order Date]],Table1[[#This Row],[Ship Date]],"D")</f>
        <v>2</v>
      </c>
      <c r="AA1436" s="25">
        <v>-90.755600000000001</v>
      </c>
      <c r="AB1436" s="10">
        <v>7</v>
      </c>
      <c r="AC1436" s="12">
        <v>24.57</v>
      </c>
      <c r="AD1436" s="10" t="str">
        <f>IF(Table1[[#This Row],[Profit]]&gt;0,"Profit","loss")</f>
        <v>loss</v>
      </c>
      <c r="AE1436" s="10" t="str">
        <f>_xlfn.CONCAT(Table1[[#This Row],[Customer Name]]," ",Table1[[#This Row],[Product Name]]," ",Table1[[#This Row],[Country]])</f>
        <v>Lawrence Dennis Newell 342 United States</v>
      </c>
      <c r="AF1436" s="10" t="str">
        <f>LEFT(Table1[[#This Row],[Product Name]],4)</f>
        <v>Newe</v>
      </c>
    </row>
    <row r="1437" spans="1:32" ht="12.75" customHeight="1" x14ac:dyDescent="0.2">
      <c r="A1437" s="18">
        <v>19237</v>
      </c>
      <c r="B1437" s="25">
        <v>89857</v>
      </c>
      <c r="C1437" s="10" t="s">
        <v>25</v>
      </c>
      <c r="D1437" s="36">
        <v>0</v>
      </c>
      <c r="E1437" s="28">
        <v>55.48</v>
      </c>
      <c r="F1437" s="32">
        <v>14.3</v>
      </c>
      <c r="G1437" s="25">
        <v>1781</v>
      </c>
      <c r="H1437" s="10" t="s">
        <v>1789</v>
      </c>
      <c r="I1437" s="10" t="s">
        <v>49</v>
      </c>
      <c r="J1437" s="10" t="s">
        <v>28</v>
      </c>
      <c r="K1437" s="10" t="s">
        <v>29</v>
      </c>
      <c r="L1437" s="10" t="s">
        <v>93</v>
      </c>
      <c r="M1437" s="10" t="s">
        <v>59</v>
      </c>
      <c r="N1437" s="9" t="s">
        <v>94</v>
      </c>
      <c r="O1437" s="22">
        <v>0.37</v>
      </c>
      <c r="P1437" s="10" t="s">
        <v>33</v>
      </c>
      <c r="Q1437" s="10" t="s">
        <v>34</v>
      </c>
      <c r="R1437" s="10" t="s">
        <v>45</v>
      </c>
      <c r="S1437" s="10" t="s">
        <v>1790</v>
      </c>
      <c r="T1437" s="25">
        <v>94070</v>
      </c>
      <c r="U1437" s="11">
        <v>42167</v>
      </c>
      <c r="V1437" s="25">
        <f>YEAR(Table1[[#This Row],[Order Date]])</f>
        <v>2015</v>
      </c>
      <c r="W1437" s="25">
        <f>MONTH(Table1[[#This Row],[Order Date]])</f>
        <v>6</v>
      </c>
      <c r="X1437" s="25">
        <f>DAY(Table1[[#This Row],[Order Date]])</f>
        <v>12</v>
      </c>
      <c r="Y1437" s="11">
        <v>42169</v>
      </c>
      <c r="Z1437" s="25">
        <f>DATEDIF(Table1[[#This Row],[Order Date]],Table1[[#This Row],[Ship Date]],"D")</f>
        <v>2</v>
      </c>
      <c r="AA1437" s="25">
        <v>454.44779999999997</v>
      </c>
      <c r="AB1437" s="10">
        <v>11</v>
      </c>
      <c r="AC1437" s="12">
        <v>658.62</v>
      </c>
      <c r="AD1437" s="10" t="str">
        <f>IF(Table1[[#This Row],[Profit]]&gt;0,"Profit","loss")</f>
        <v>Profit</v>
      </c>
      <c r="AE1437" s="10" t="str">
        <f>_xlfn.CONCAT(Table1[[#This Row],[Customer Name]]," ",Table1[[#This Row],[Product Name]]," ",Table1[[#This Row],[Country]])</f>
        <v>Jackie Capps Xerox 194 United States</v>
      </c>
      <c r="AF1437" s="10" t="str">
        <f>LEFT(Table1[[#This Row],[Product Name]],4)</f>
        <v>Xero</v>
      </c>
    </row>
    <row r="1438" spans="1:32" ht="12.75" customHeight="1" x14ac:dyDescent="0.2">
      <c r="A1438" s="18">
        <v>19419</v>
      </c>
      <c r="B1438" s="25">
        <v>89858</v>
      </c>
      <c r="C1438" s="10" t="s">
        <v>106</v>
      </c>
      <c r="D1438" s="36">
        <v>0.03</v>
      </c>
      <c r="E1438" s="28">
        <v>5.08</v>
      </c>
      <c r="F1438" s="32">
        <v>2.0299999999999998</v>
      </c>
      <c r="G1438" s="25">
        <v>1781</v>
      </c>
      <c r="H1438" s="10" t="s">
        <v>1789</v>
      </c>
      <c r="I1438" s="10" t="s">
        <v>49</v>
      </c>
      <c r="J1438" s="10" t="s">
        <v>40</v>
      </c>
      <c r="K1438" s="10" t="s">
        <v>41</v>
      </c>
      <c r="L1438" s="10" t="s">
        <v>50</v>
      </c>
      <c r="M1438" s="10" t="s">
        <v>31</v>
      </c>
      <c r="N1438" s="9" t="s">
        <v>1791</v>
      </c>
      <c r="O1438" s="22">
        <v>0.51</v>
      </c>
      <c r="P1438" s="10" t="s">
        <v>33</v>
      </c>
      <c r="Q1438" s="10" t="s">
        <v>34</v>
      </c>
      <c r="R1438" s="10" t="s">
        <v>45</v>
      </c>
      <c r="S1438" s="10" t="s">
        <v>1790</v>
      </c>
      <c r="T1438" s="25">
        <v>94070</v>
      </c>
      <c r="U1438" s="11">
        <v>42011</v>
      </c>
      <c r="V1438" s="25">
        <f>YEAR(Table1[[#This Row],[Order Date]])</f>
        <v>2015</v>
      </c>
      <c r="W1438" s="25">
        <f>MONTH(Table1[[#This Row],[Order Date]])</f>
        <v>1</v>
      </c>
      <c r="X1438" s="25">
        <f>DAY(Table1[[#This Row],[Order Date]])</f>
        <v>7</v>
      </c>
      <c r="Y1438" s="11">
        <v>42016</v>
      </c>
      <c r="Z1438" s="25">
        <f>DATEDIF(Table1[[#This Row],[Order Date]],Table1[[#This Row],[Ship Date]],"D")</f>
        <v>5</v>
      </c>
      <c r="AA1438" s="25">
        <v>15.1524</v>
      </c>
      <c r="AB1438" s="10">
        <v>4</v>
      </c>
      <c r="AC1438" s="12">
        <v>21.96</v>
      </c>
      <c r="AD1438" s="10" t="str">
        <f>IF(Table1[[#This Row],[Profit]]&gt;0,"Profit","loss")</f>
        <v>Profit</v>
      </c>
      <c r="AE1438" s="10" t="str">
        <f>_xlfn.CONCAT(Table1[[#This Row],[Customer Name]]," ",Table1[[#This Row],[Product Name]]," ",Table1[[#This Row],[Country]])</f>
        <v>Jackie Capps Master Caster Door Stop, Brown United States</v>
      </c>
      <c r="AF1438" s="10" t="str">
        <f>LEFT(Table1[[#This Row],[Product Name]],4)</f>
        <v>Mast</v>
      </c>
    </row>
    <row r="1439" spans="1:32" ht="12.75" customHeight="1" x14ac:dyDescent="0.2">
      <c r="A1439" s="18">
        <v>19934</v>
      </c>
      <c r="B1439" s="25">
        <v>89869</v>
      </c>
      <c r="C1439" s="10" t="s">
        <v>25</v>
      </c>
      <c r="D1439" s="36">
        <v>0</v>
      </c>
      <c r="E1439" s="28">
        <v>90.48</v>
      </c>
      <c r="F1439" s="32">
        <v>19.989999999999998</v>
      </c>
      <c r="G1439" s="25">
        <v>2305</v>
      </c>
      <c r="H1439" s="10" t="s">
        <v>2192</v>
      </c>
      <c r="I1439" s="10" t="s">
        <v>49</v>
      </c>
      <c r="J1439" s="10" t="s">
        <v>58</v>
      </c>
      <c r="K1439" s="10" t="s">
        <v>29</v>
      </c>
      <c r="L1439" s="10" t="s">
        <v>69</v>
      </c>
      <c r="M1439" s="10" t="s">
        <v>59</v>
      </c>
      <c r="N1439" s="9" t="s">
        <v>1840</v>
      </c>
      <c r="O1439" s="22">
        <v>0.4</v>
      </c>
      <c r="P1439" s="10" t="s">
        <v>33</v>
      </c>
      <c r="Q1439" s="10" t="s">
        <v>61</v>
      </c>
      <c r="R1439" s="10" t="s">
        <v>2193</v>
      </c>
      <c r="S1439" s="10" t="s">
        <v>456</v>
      </c>
      <c r="T1439" s="25">
        <v>57201</v>
      </c>
      <c r="U1439" s="11">
        <v>42176</v>
      </c>
      <c r="V1439" s="25">
        <f>YEAR(Table1[[#This Row],[Order Date]])</f>
        <v>2015</v>
      </c>
      <c r="W1439" s="25">
        <f>MONTH(Table1[[#This Row],[Order Date]])</f>
        <v>6</v>
      </c>
      <c r="X1439" s="25">
        <f>DAY(Table1[[#This Row],[Order Date]])</f>
        <v>21</v>
      </c>
      <c r="Y1439" s="11">
        <v>42179</v>
      </c>
      <c r="Z1439" s="25">
        <f>DATEDIF(Table1[[#This Row],[Order Date]],Table1[[#This Row],[Ship Date]],"D")</f>
        <v>3</v>
      </c>
      <c r="AA1439" s="25">
        <v>800.25509999999986</v>
      </c>
      <c r="AB1439" s="10">
        <v>12</v>
      </c>
      <c r="AC1439" s="12">
        <v>1159.79</v>
      </c>
      <c r="AD1439" s="10" t="str">
        <f>IF(Table1[[#This Row],[Profit]]&gt;0,"Profit","loss")</f>
        <v>Profit</v>
      </c>
      <c r="AE1439" s="10" t="str">
        <f>_xlfn.CONCAT(Table1[[#This Row],[Customer Name]]," ",Table1[[#This Row],[Product Name]]," ",Table1[[#This Row],[Country]])</f>
        <v>Pat Kinney Tyvek® Side-Opening Peel &amp; Seel® Expanding Envelopes United States</v>
      </c>
      <c r="AF1439" s="10" t="str">
        <f>LEFT(Table1[[#This Row],[Product Name]],4)</f>
        <v>Tyve</v>
      </c>
    </row>
    <row r="1440" spans="1:32" ht="12.75" customHeight="1" x14ac:dyDescent="0.2">
      <c r="A1440" s="18">
        <v>25724</v>
      </c>
      <c r="B1440" s="25">
        <v>89872</v>
      </c>
      <c r="C1440" s="10" t="s">
        <v>56</v>
      </c>
      <c r="D1440" s="36">
        <v>7.0000000000000007E-2</v>
      </c>
      <c r="E1440" s="28">
        <v>2.89</v>
      </c>
      <c r="F1440" s="32">
        <v>0.5</v>
      </c>
      <c r="G1440" s="25">
        <v>2873</v>
      </c>
      <c r="H1440" s="10" t="s">
        <v>2621</v>
      </c>
      <c r="I1440" s="10" t="s">
        <v>49</v>
      </c>
      <c r="J1440" s="10" t="s">
        <v>58</v>
      </c>
      <c r="K1440" s="10" t="s">
        <v>29</v>
      </c>
      <c r="L1440" s="10" t="s">
        <v>134</v>
      </c>
      <c r="M1440" s="10" t="s">
        <v>59</v>
      </c>
      <c r="N1440" s="9" t="s">
        <v>789</v>
      </c>
      <c r="O1440" s="22">
        <v>0.38</v>
      </c>
      <c r="P1440" s="10" t="s">
        <v>33</v>
      </c>
      <c r="Q1440" s="10" t="s">
        <v>136</v>
      </c>
      <c r="R1440" s="10" t="s">
        <v>362</v>
      </c>
      <c r="S1440" s="10" t="s">
        <v>2622</v>
      </c>
      <c r="T1440" s="25">
        <v>33012</v>
      </c>
      <c r="U1440" s="11">
        <v>42026</v>
      </c>
      <c r="V1440" s="25">
        <f>YEAR(Table1[[#This Row],[Order Date]])</f>
        <v>2015</v>
      </c>
      <c r="W1440" s="25">
        <f>MONTH(Table1[[#This Row],[Order Date]])</f>
        <v>1</v>
      </c>
      <c r="X1440" s="25">
        <f>DAY(Table1[[#This Row],[Order Date]])</f>
        <v>22</v>
      </c>
      <c r="Y1440" s="11">
        <v>42028</v>
      </c>
      <c r="Z1440" s="25">
        <f>DATEDIF(Table1[[#This Row],[Order Date]],Table1[[#This Row],[Ship Date]],"D")</f>
        <v>2</v>
      </c>
      <c r="AA1440" s="25">
        <v>441.59399999999999</v>
      </c>
      <c r="AB1440" s="10">
        <v>12</v>
      </c>
      <c r="AC1440" s="12">
        <v>33.020000000000003</v>
      </c>
      <c r="AD1440" s="10" t="str">
        <f>IF(Table1[[#This Row],[Profit]]&gt;0,"Profit","loss")</f>
        <v>Profit</v>
      </c>
      <c r="AE1440" s="10" t="str">
        <f>_xlfn.CONCAT(Table1[[#This Row],[Customer Name]]," ",Table1[[#This Row],[Product Name]]," ",Table1[[#This Row],[Country]])</f>
        <v>Benjamin Gunter Avery 498 United States</v>
      </c>
      <c r="AF1440" s="10" t="str">
        <f>LEFT(Table1[[#This Row],[Product Name]],4)</f>
        <v>Aver</v>
      </c>
    </row>
    <row r="1441" spans="1:32" ht="12.75" customHeight="1" x14ac:dyDescent="0.2">
      <c r="A1441" s="18">
        <v>25725</v>
      </c>
      <c r="B1441" s="25">
        <v>89872</v>
      </c>
      <c r="C1441" s="10" t="s">
        <v>56</v>
      </c>
      <c r="D1441" s="36">
        <v>0</v>
      </c>
      <c r="E1441" s="28">
        <v>217.85</v>
      </c>
      <c r="F1441" s="32">
        <v>29.1</v>
      </c>
      <c r="G1441" s="25">
        <v>2873</v>
      </c>
      <c r="H1441" s="10" t="s">
        <v>2621</v>
      </c>
      <c r="I1441" s="10" t="s">
        <v>39</v>
      </c>
      <c r="J1441" s="10" t="s">
        <v>58</v>
      </c>
      <c r="K1441" s="10" t="s">
        <v>41</v>
      </c>
      <c r="L1441" s="10" t="s">
        <v>152</v>
      </c>
      <c r="M1441" s="10" t="s">
        <v>121</v>
      </c>
      <c r="N1441" s="9" t="s">
        <v>2623</v>
      </c>
      <c r="O1441" s="22">
        <v>0.68</v>
      </c>
      <c r="P1441" s="10" t="s">
        <v>33</v>
      </c>
      <c r="Q1441" s="10" t="s">
        <v>136</v>
      </c>
      <c r="R1441" s="10" t="s">
        <v>362</v>
      </c>
      <c r="S1441" s="10" t="s">
        <v>2622</v>
      </c>
      <c r="T1441" s="25">
        <v>33012</v>
      </c>
      <c r="U1441" s="11">
        <v>42026</v>
      </c>
      <c r="V1441" s="25">
        <f>YEAR(Table1[[#This Row],[Order Date]])</f>
        <v>2015</v>
      </c>
      <c r="W1441" s="25">
        <f>MONTH(Table1[[#This Row],[Order Date]])</f>
        <v>1</v>
      </c>
      <c r="X1441" s="25">
        <f>DAY(Table1[[#This Row],[Order Date]])</f>
        <v>22</v>
      </c>
      <c r="Y1441" s="11">
        <v>42027</v>
      </c>
      <c r="Z1441" s="25">
        <f>DATEDIF(Table1[[#This Row],[Order Date]],Table1[[#This Row],[Ship Date]],"D")</f>
        <v>1</v>
      </c>
      <c r="AA1441" s="25">
        <v>394.17</v>
      </c>
      <c r="AB1441" s="10">
        <v>10</v>
      </c>
      <c r="AC1441" s="12">
        <v>2273.1</v>
      </c>
      <c r="AD1441" s="10" t="str">
        <f>IF(Table1[[#This Row],[Profit]]&gt;0,"Profit","loss")</f>
        <v>Profit</v>
      </c>
      <c r="AE1441" s="10" t="str">
        <f>_xlfn.CONCAT(Table1[[#This Row],[Customer Name]]," ",Table1[[#This Row],[Product Name]]," ",Table1[[#This Row],[Country]])</f>
        <v>Benjamin Gunter Chromcraft Bull-Nose Wood Round Conference Table Top, Wood Base United States</v>
      </c>
      <c r="AF1441" s="10" t="str">
        <f>LEFT(Table1[[#This Row],[Product Name]],4)</f>
        <v>Chro</v>
      </c>
    </row>
    <row r="1442" spans="1:32" ht="12.75" customHeight="1" x14ac:dyDescent="0.2">
      <c r="A1442" s="18">
        <v>21768</v>
      </c>
      <c r="B1442" s="25">
        <v>89873</v>
      </c>
      <c r="C1442" s="10" t="s">
        <v>106</v>
      </c>
      <c r="D1442" s="36">
        <v>0.05</v>
      </c>
      <c r="E1442" s="28">
        <v>4.84</v>
      </c>
      <c r="F1442" s="32">
        <v>0.71</v>
      </c>
      <c r="G1442" s="25">
        <v>2874</v>
      </c>
      <c r="H1442" s="10" t="s">
        <v>2624</v>
      </c>
      <c r="I1442" s="10" t="s">
        <v>49</v>
      </c>
      <c r="J1442" s="10" t="s">
        <v>40</v>
      </c>
      <c r="K1442" s="10" t="s">
        <v>29</v>
      </c>
      <c r="L1442" s="10" t="s">
        <v>30</v>
      </c>
      <c r="M1442" s="10" t="s">
        <v>31</v>
      </c>
      <c r="N1442" s="9" t="s">
        <v>1476</v>
      </c>
      <c r="O1442" s="22">
        <v>0.52</v>
      </c>
      <c r="P1442" s="10" t="s">
        <v>33</v>
      </c>
      <c r="Q1442" s="10" t="s">
        <v>61</v>
      </c>
      <c r="R1442" s="10" t="s">
        <v>496</v>
      </c>
      <c r="S1442" s="10" t="s">
        <v>2614</v>
      </c>
      <c r="T1442" s="25">
        <v>68128</v>
      </c>
      <c r="U1442" s="11">
        <v>42100</v>
      </c>
      <c r="V1442" s="25">
        <f>YEAR(Table1[[#This Row],[Order Date]])</f>
        <v>2015</v>
      </c>
      <c r="W1442" s="25">
        <f>MONTH(Table1[[#This Row],[Order Date]])</f>
        <v>4</v>
      </c>
      <c r="X1442" s="25">
        <f>DAY(Table1[[#This Row],[Order Date]])</f>
        <v>6</v>
      </c>
      <c r="Y1442" s="11">
        <v>42109</v>
      </c>
      <c r="Z1442" s="25">
        <f>DATEDIF(Table1[[#This Row],[Order Date]],Table1[[#This Row],[Ship Date]],"D")</f>
        <v>9</v>
      </c>
      <c r="AA1442" s="25">
        <v>13.448099999999998</v>
      </c>
      <c r="AB1442" s="10">
        <v>4</v>
      </c>
      <c r="AC1442" s="12">
        <v>19.489999999999998</v>
      </c>
      <c r="AD1442" s="10" t="str">
        <f>IF(Table1[[#This Row],[Profit]]&gt;0,"Profit","loss")</f>
        <v>Profit</v>
      </c>
      <c r="AE1442" s="10" t="str">
        <f>_xlfn.CONCAT(Table1[[#This Row],[Customer Name]]," ",Table1[[#This Row],[Product Name]]," ",Table1[[#This Row],[Country]])</f>
        <v>Marian Willis *Staples* Highlighting Markers United States</v>
      </c>
      <c r="AF1442" s="10" t="str">
        <f>LEFT(Table1[[#This Row],[Product Name]],4)</f>
        <v>*Sta</v>
      </c>
    </row>
    <row r="1443" spans="1:32" ht="12.75" customHeight="1" x14ac:dyDescent="0.2">
      <c r="A1443" s="18">
        <v>19246</v>
      </c>
      <c r="B1443" s="25">
        <v>89874</v>
      </c>
      <c r="C1443" s="10" t="s">
        <v>47</v>
      </c>
      <c r="D1443" s="36">
        <v>0.03</v>
      </c>
      <c r="E1443" s="28">
        <v>304.99</v>
      </c>
      <c r="F1443" s="32">
        <v>19.989999999999998</v>
      </c>
      <c r="G1443" s="25">
        <v>2874</v>
      </c>
      <c r="H1443" s="10" t="s">
        <v>2624</v>
      </c>
      <c r="I1443" s="10" t="s">
        <v>49</v>
      </c>
      <c r="J1443" s="10" t="s">
        <v>40</v>
      </c>
      <c r="K1443" s="10" t="s">
        <v>29</v>
      </c>
      <c r="L1443" s="10" t="s">
        <v>109</v>
      </c>
      <c r="M1443" s="10" t="s">
        <v>59</v>
      </c>
      <c r="N1443" s="9" t="s">
        <v>2625</v>
      </c>
      <c r="O1443" s="22">
        <v>0.4</v>
      </c>
      <c r="P1443" s="10" t="s">
        <v>33</v>
      </c>
      <c r="Q1443" s="10" t="s">
        <v>61</v>
      </c>
      <c r="R1443" s="10" t="s">
        <v>496</v>
      </c>
      <c r="S1443" s="10" t="s">
        <v>2614</v>
      </c>
      <c r="T1443" s="25">
        <v>68128</v>
      </c>
      <c r="U1443" s="11">
        <v>42177</v>
      </c>
      <c r="V1443" s="25">
        <f>YEAR(Table1[[#This Row],[Order Date]])</f>
        <v>2015</v>
      </c>
      <c r="W1443" s="25">
        <f>MONTH(Table1[[#This Row],[Order Date]])</f>
        <v>6</v>
      </c>
      <c r="X1443" s="25">
        <f>DAY(Table1[[#This Row],[Order Date]])</f>
        <v>22</v>
      </c>
      <c r="Y1443" s="11">
        <v>42179</v>
      </c>
      <c r="Z1443" s="25">
        <f>DATEDIF(Table1[[#This Row],[Order Date]],Table1[[#This Row],[Ship Date]],"D")</f>
        <v>2</v>
      </c>
      <c r="AA1443" s="25">
        <v>4033.6089000000002</v>
      </c>
      <c r="AB1443" s="10">
        <v>19</v>
      </c>
      <c r="AC1443" s="12">
        <v>5845.81</v>
      </c>
      <c r="AD1443" s="10" t="str">
        <f>IF(Table1[[#This Row],[Profit]]&gt;0,"Profit","loss")</f>
        <v>Profit</v>
      </c>
      <c r="AE1443" s="10" t="str">
        <f>_xlfn.CONCAT(Table1[[#This Row],[Customer Name]]," ",Table1[[#This Row],[Product Name]]," ",Table1[[#This Row],[Country]])</f>
        <v>Marian Willis Ibico Hi-Tech Manual Binding System United States</v>
      </c>
      <c r="AF1443" s="10" t="str">
        <f>LEFT(Table1[[#This Row],[Product Name]],4)</f>
        <v>Ibic</v>
      </c>
    </row>
    <row r="1444" spans="1:32" ht="12.75" customHeight="1" x14ac:dyDescent="0.2">
      <c r="A1444" s="18">
        <v>19247</v>
      </c>
      <c r="B1444" s="25">
        <v>89874</v>
      </c>
      <c r="C1444" s="10" t="s">
        <v>47</v>
      </c>
      <c r="D1444" s="36">
        <v>0.09</v>
      </c>
      <c r="E1444" s="28">
        <v>65.989999999999995</v>
      </c>
      <c r="F1444" s="32">
        <v>8.99</v>
      </c>
      <c r="G1444" s="25">
        <v>2874</v>
      </c>
      <c r="H1444" s="10" t="s">
        <v>2624</v>
      </c>
      <c r="I1444" s="10" t="s">
        <v>49</v>
      </c>
      <c r="J1444" s="10" t="s">
        <v>40</v>
      </c>
      <c r="K1444" s="10" t="s">
        <v>77</v>
      </c>
      <c r="L1444" s="10" t="s">
        <v>78</v>
      </c>
      <c r="M1444" s="10" t="s">
        <v>59</v>
      </c>
      <c r="N1444" s="9" t="s">
        <v>2626</v>
      </c>
      <c r="O1444" s="22">
        <v>0.57999999999999996</v>
      </c>
      <c r="P1444" s="10" t="s">
        <v>33</v>
      </c>
      <c r="Q1444" s="10" t="s">
        <v>61</v>
      </c>
      <c r="R1444" s="10" t="s">
        <v>496</v>
      </c>
      <c r="S1444" s="10" t="s">
        <v>2614</v>
      </c>
      <c r="T1444" s="25">
        <v>68128</v>
      </c>
      <c r="U1444" s="11">
        <v>42177</v>
      </c>
      <c r="V1444" s="25">
        <f>YEAR(Table1[[#This Row],[Order Date]])</f>
        <v>2015</v>
      </c>
      <c r="W1444" s="25">
        <f>MONTH(Table1[[#This Row],[Order Date]])</f>
        <v>6</v>
      </c>
      <c r="X1444" s="25">
        <f>DAY(Table1[[#This Row],[Order Date]])</f>
        <v>22</v>
      </c>
      <c r="Y1444" s="11">
        <v>42179</v>
      </c>
      <c r="Z1444" s="25">
        <f>DATEDIF(Table1[[#This Row],[Order Date]],Table1[[#This Row],[Ship Date]],"D")</f>
        <v>2</v>
      </c>
      <c r="AA1444" s="25">
        <v>141.7824</v>
      </c>
      <c r="AB1444" s="10">
        <v>12</v>
      </c>
      <c r="AC1444" s="12">
        <v>633.85</v>
      </c>
      <c r="AD1444" s="10" t="str">
        <f>IF(Table1[[#This Row],[Profit]]&gt;0,"Profit","loss")</f>
        <v>Profit</v>
      </c>
      <c r="AE1444" s="10" t="str">
        <f>_xlfn.CONCAT(Table1[[#This Row],[Customer Name]]," ",Table1[[#This Row],[Product Name]]," ",Table1[[#This Row],[Country]])</f>
        <v>Marian Willis V 3600 Series United States</v>
      </c>
      <c r="AF1444" s="10" t="str">
        <f>LEFT(Table1[[#This Row],[Product Name]],4)</f>
        <v>V 36</v>
      </c>
    </row>
    <row r="1445" spans="1:32" ht="12.75" customHeight="1" x14ac:dyDescent="0.2">
      <c r="A1445" s="18">
        <v>19756</v>
      </c>
      <c r="B1445" s="25">
        <v>89879</v>
      </c>
      <c r="C1445" s="10" t="s">
        <v>25</v>
      </c>
      <c r="D1445" s="36">
        <v>0</v>
      </c>
      <c r="E1445" s="28">
        <v>65.989999999999995</v>
      </c>
      <c r="F1445" s="32">
        <v>5.99</v>
      </c>
      <c r="G1445" s="25">
        <v>3084</v>
      </c>
      <c r="H1445" s="10" t="s">
        <v>2781</v>
      </c>
      <c r="I1445" s="10" t="s">
        <v>27</v>
      </c>
      <c r="J1445" s="10" t="s">
        <v>58</v>
      </c>
      <c r="K1445" s="10" t="s">
        <v>77</v>
      </c>
      <c r="L1445" s="10" t="s">
        <v>78</v>
      </c>
      <c r="M1445" s="10" t="s">
        <v>59</v>
      </c>
      <c r="N1445" s="9" t="s">
        <v>2452</v>
      </c>
      <c r="O1445" s="22">
        <v>0.57999999999999996</v>
      </c>
      <c r="P1445" s="10" t="s">
        <v>33</v>
      </c>
      <c r="Q1445" s="10" t="s">
        <v>34</v>
      </c>
      <c r="R1445" s="10" t="s">
        <v>35</v>
      </c>
      <c r="S1445" s="10" t="s">
        <v>2764</v>
      </c>
      <c r="T1445" s="25">
        <v>98503</v>
      </c>
      <c r="U1445" s="11">
        <v>42114</v>
      </c>
      <c r="V1445" s="25">
        <f>YEAR(Table1[[#This Row],[Order Date]])</f>
        <v>2015</v>
      </c>
      <c r="W1445" s="25">
        <f>MONTH(Table1[[#This Row],[Order Date]])</f>
        <v>4</v>
      </c>
      <c r="X1445" s="25">
        <f>DAY(Table1[[#This Row],[Order Date]])</f>
        <v>20</v>
      </c>
      <c r="Y1445" s="11">
        <v>42116</v>
      </c>
      <c r="Z1445" s="25">
        <f>DATEDIF(Table1[[#This Row],[Order Date]],Table1[[#This Row],[Ship Date]],"D")</f>
        <v>2</v>
      </c>
      <c r="AA1445" s="25">
        <v>313.81200000000001</v>
      </c>
      <c r="AB1445" s="10">
        <v>14</v>
      </c>
      <c r="AC1445" s="12">
        <v>798.89</v>
      </c>
      <c r="AD1445" s="10" t="str">
        <f>IF(Table1[[#This Row],[Profit]]&gt;0,"Profit","loss")</f>
        <v>Profit</v>
      </c>
      <c r="AE1445" s="10" t="str">
        <f>_xlfn.CONCAT(Table1[[#This Row],[Customer Name]]," ",Table1[[#This Row],[Product Name]]," ",Table1[[#This Row],[Country]])</f>
        <v>Debbie Hsu i1000 United States</v>
      </c>
      <c r="AF1445" s="10" t="str">
        <f>LEFT(Table1[[#This Row],[Product Name]],4)</f>
        <v>i100</v>
      </c>
    </row>
    <row r="1446" spans="1:32" ht="12.75" customHeight="1" x14ac:dyDescent="0.2">
      <c r="A1446" s="18">
        <v>20589</v>
      </c>
      <c r="B1446" s="25">
        <v>89880</v>
      </c>
      <c r="C1446" s="10" t="s">
        <v>37</v>
      </c>
      <c r="D1446" s="36">
        <v>0.01</v>
      </c>
      <c r="E1446" s="28">
        <v>7.1</v>
      </c>
      <c r="F1446" s="32">
        <v>6.05</v>
      </c>
      <c r="G1446" s="25">
        <v>3084</v>
      </c>
      <c r="H1446" s="10" t="s">
        <v>2781</v>
      </c>
      <c r="I1446" s="10" t="s">
        <v>49</v>
      </c>
      <c r="J1446" s="10" t="s">
        <v>58</v>
      </c>
      <c r="K1446" s="10" t="s">
        <v>29</v>
      </c>
      <c r="L1446" s="10" t="s">
        <v>109</v>
      </c>
      <c r="M1446" s="10" t="s">
        <v>59</v>
      </c>
      <c r="N1446" s="9" t="s">
        <v>651</v>
      </c>
      <c r="O1446" s="22">
        <v>0.39</v>
      </c>
      <c r="P1446" s="10" t="s">
        <v>33</v>
      </c>
      <c r="Q1446" s="10" t="s">
        <v>34</v>
      </c>
      <c r="R1446" s="10" t="s">
        <v>35</v>
      </c>
      <c r="S1446" s="10" t="s">
        <v>2764</v>
      </c>
      <c r="T1446" s="25">
        <v>98503</v>
      </c>
      <c r="U1446" s="11">
        <v>42179</v>
      </c>
      <c r="V1446" s="25">
        <f>YEAR(Table1[[#This Row],[Order Date]])</f>
        <v>2015</v>
      </c>
      <c r="W1446" s="25">
        <f>MONTH(Table1[[#This Row],[Order Date]])</f>
        <v>6</v>
      </c>
      <c r="X1446" s="25">
        <f>DAY(Table1[[#This Row],[Order Date]])</f>
        <v>24</v>
      </c>
      <c r="Y1446" s="11">
        <v>42180</v>
      </c>
      <c r="Z1446" s="25">
        <f>DATEDIF(Table1[[#This Row],[Order Date]],Table1[[#This Row],[Ship Date]],"D")</f>
        <v>1</v>
      </c>
      <c r="AA1446" s="25">
        <v>-39.186250000000001</v>
      </c>
      <c r="AB1446" s="10">
        <v>18</v>
      </c>
      <c r="AC1446" s="12">
        <v>133.19</v>
      </c>
      <c r="AD1446" s="10" t="str">
        <f>IF(Table1[[#This Row],[Profit]]&gt;0,"Profit","loss")</f>
        <v>loss</v>
      </c>
      <c r="AE1446" s="10" t="str">
        <f>_xlfn.CONCAT(Table1[[#This Row],[Customer Name]]," ",Table1[[#This Row],[Product Name]]," ",Table1[[#This Row],[Country]])</f>
        <v>Debbie Hsu Wilson Jones Hanging View Binder, White, 1" United States</v>
      </c>
      <c r="AF1446" s="10" t="str">
        <f>LEFT(Table1[[#This Row],[Product Name]],4)</f>
        <v>Wils</v>
      </c>
    </row>
    <row r="1447" spans="1:32" ht="12.75" customHeight="1" x14ac:dyDescent="0.2">
      <c r="A1447" s="18">
        <v>20590</v>
      </c>
      <c r="B1447" s="25">
        <v>89880</v>
      </c>
      <c r="C1447" s="10" t="s">
        <v>37</v>
      </c>
      <c r="D1447" s="36">
        <v>0.05</v>
      </c>
      <c r="E1447" s="28">
        <v>18.97</v>
      </c>
      <c r="F1447" s="32">
        <v>9.0299999999999994</v>
      </c>
      <c r="G1447" s="25">
        <v>3084</v>
      </c>
      <c r="H1447" s="10" t="s">
        <v>2781</v>
      </c>
      <c r="I1447" s="10" t="s">
        <v>49</v>
      </c>
      <c r="J1447" s="10" t="s">
        <v>58</v>
      </c>
      <c r="K1447" s="10" t="s">
        <v>29</v>
      </c>
      <c r="L1447" s="10" t="s">
        <v>93</v>
      </c>
      <c r="M1447" s="10" t="s">
        <v>59</v>
      </c>
      <c r="N1447" s="9" t="s">
        <v>775</v>
      </c>
      <c r="O1447" s="22">
        <v>0.37</v>
      </c>
      <c r="P1447" s="10" t="s">
        <v>33</v>
      </c>
      <c r="Q1447" s="10" t="s">
        <v>34</v>
      </c>
      <c r="R1447" s="10" t="s">
        <v>35</v>
      </c>
      <c r="S1447" s="10" t="s">
        <v>2764</v>
      </c>
      <c r="T1447" s="25">
        <v>98503</v>
      </c>
      <c r="U1447" s="11">
        <v>42179</v>
      </c>
      <c r="V1447" s="25">
        <f>YEAR(Table1[[#This Row],[Order Date]])</f>
        <v>2015</v>
      </c>
      <c r="W1447" s="25">
        <f>MONTH(Table1[[#This Row],[Order Date]])</f>
        <v>6</v>
      </c>
      <c r="X1447" s="25">
        <f>DAY(Table1[[#This Row],[Order Date]])</f>
        <v>24</v>
      </c>
      <c r="Y1447" s="11">
        <v>42180</v>
      </c>
      <c r="Z1447" s="25">
        <f>DATEDIF(Table1[[#This Row],[Order Date]],Table1[[#This Row],[Ship Date]],"D")</f>
        <v>1</v>
      </c>
      <c r="AA1447" s="25">
        <v>-1.89</v>
      </c>
      <c r="AB1447" s="10">
        <v>5</v>
      </c>
      <c r="AC1447" s="12">
        <v>97.33</v>
      </c>
      <c r="AD1447" s="10" t="str">
        <f>IF(Table1[[#This Row],[Profit]]&gt;0,"Profit","loss")</f>
        <v>loss</v>
      </c>
      <c r="AE1447" s="10" t="str">
        <f>_xlfn.CONCAT(Table1[[#This Row],[Customer Name]]," ",Table1[[#This Row],[Product Name]]," ",Table1[[#This Row],[Country]])</f>
        <v>Debbie Hsu Computer Printout Paper with Letter-Trim Perforations United States</v>
      </c>
      <c r="AF1447" s="10" t="str">
        <f>LEFT(Table1[[#This Row],[Product Name]],4)</f>
        <v>Comp</v>
      </c>
    </row>
    <row r="1448" spans="1:32" ht="12.75" customHeight="1" x14ac:dyDescent="0.2">
      <c r="A1448" s="18">
        <v>19251</v>
      </c>
      <c r="B1448" s="25">
        <v>89885</v>
      </c>
      <c r="C1448" s="10" t="s">
        <v>37</v>
      </c>
      <c r="D1448" s="36">
        <v>0</v>
      </c>
      <c r="E1448" s="28">
        <v>101.41</v>
      </c>
      <c r="F1448" s="32">
        <v>35</v>
      </c>
      <c r="G1448" s="25">
        <v>1653</v>
      </c>
      <c r="H1448" s="10" t="s">
        <v>1666</v>
      </c>
      <c r="I1448" s="10" t="s">
        <v>27</v>
      </c>
      <c r="J1448" s="10" t="s">
        <v>28</v>
      </c>
      <c r="K1448" s="10" t="s">
        <v>29</v>
      </c>
      <c r="L1448" s="10" t="s">
        <v>141</v>
      </c>
      <c r="M1448" s="10" t="s">
        <v>236</v>
      </c>
      <c r="N1448" s="9" t="s">
        <v>860</v>
      </c>
      <c r="O1448" s="22">
        <v>0.82</v>
      </c>
      <c r="P1448" s="10" t="s">
        <v>33</v>
      </c>
      <c r="Q1448" s="10" t="s">
        <v>34</v>
      </c>
      <c r="R1448" s="10" t="s">
        <v>45</v>
      </c>
      <c r="S1448" s="10" t="s">
        <v>1667</v>
      </c>
      <c r="T1448" s="25">
        <v>91360</v>
      </c>
      <c r="U1448" s="11">
        <v>42028</v>
      </c>
      <c r="V1448" s="25">
        <f>YEAR(Table1[[#This Row],[Order Date]])</f>
        <v>2015</v>
      </c>
      <c r="W1448" s="25">
        <f>MONTH(Table1[[#This Row],[Order Date]])</f>
        <v>1</v>
      </c>
      <c r="X1448" s="25">
        <f>DAY(Table1[[#This Row],[Order Date]])</f>
        <v>24</v>
      </c>
      <c r="Y1448" s="11">
        <v>42029</v>
      </c>
      <c r="Z1448" s="25">
        <f>DATEDIF(Table1[[#This Row],[Order Date]],Table1[[#This Row],[Ship Date]],"D")</f>
        <v>1</v>
      </c>
      <c r="AA1448" s="25">
        <v>-457.73</v>
      </c>
      <c r="AB1448" s="10">
        <v>10</v>
      </c>
      <c r="AC1448" s="12">
        <v>1104.32</v>
      </c>
      <c r="AD1448" s="10" t="str">
        <f>IF(Table1[[#This Row],[Profit]]&gt;0,"Profit","loss")</f>
        <v>loss</v>
      </c>
      <c r="AE1448" s="10" t="str">
        <f>_xlfn.CONCAT(Table1[[#This Row],[Customer Name]]," ",Table1[[#This Row],[Product Name]]," ",Table1[[#This Row],[Country]])</f>
        <v>Charles Cline Tennsco Regal Shelving Units United States</v>
      </c>
      <c r="AF1448" s="10" t="str">
        <f>LEFT(Table1[[#This Row],[Product Name]],4)</f>
        <v>Tenn</v>
      </c>
    </row>
    <row r="1449" spans="1:32" ht="12.75" customHeight="1" x14ac:dyDescent="0.2">
      <c r="A1449" s="18">
        <v>19252</v>
      </c>
      <c r="B1449" s="25">
        <v>89885</v>
      </c>
      <c r="C1449" s="10" t="s">
        <v>37</v>
      </c>
      <c r="D1449" s="36">
        <v>0.1</v>
      </c>
      <c r="E1449" s="28">
        <v>95.99</v>
      </c>
      <c r="F1449" s="32">
        <v>4.9000000000000004</v>
      </c>
      <c r="G1449" s="25">
        <v>1653</v>
      </c>
      <c r="H1449" s="10" t="s">
        <v>1666</v>
      </c>
      <c r="I1449" s="10" t="s">
        <v>49</v>
      </c>
      <c r="J1449" s="10" t="s">
        <v>28</v>
      </c>
      <c r="K1449" s="10" t="s">
        <v>77</v>
      </c>
      <c r="L1449" s="10" t="s">
        <v>78</v>
      </c>
      <c r="M1449" s="10" t="s">
        <v>59</v>
      </c>
      <c r="N1449" s="9" t="s">
        <v>254</v>
      </c>
      <c r="O1449" s="22">
        <v>0.56000000000000005</v>
      </c>
      <c r="P1449" s="10" t="s">
        <v>33</v>
      </c>
      <c r="Q1449" s="10" t="s">
        <v>34</v>
      </c>
      <c r="R1449" s="10" t="s">
        <v>45</v>
      </c>
      <c r="S1449" s="10" t="s">
        <v>1667</v>
      </c>
      <c r="T1449" s="25">
        <v>91360</v>
      </c>
      <c r="U1449" s="11">
        <v>42028</v>
      </c>
      <c r="V1449" s="25">
        <f>YEAR(Table1[[#This Row],[Order Date]])</f>
        <v>2015</v>
      </c>
      <c r="W1449" s="25">
        <f>MONTH(Table1[[#This Row],[Order Date]])</f>
        <v>1</v>
      </c>
      <c r="X1449" s="25">
        <f>DAY(Table1[[#This Row],[Order Date]])</f>
        <v>24</v>
      </c>
      <c r="Y1449" s="11">
        <v>42029</v>
      </c>
      <c r="Z1449" s="25">
        <f>DATEDIF(Table1[[#This Row],[Order Date]],Table1[[#This Row],[Ship Date]],"D")</f>
        <v>1</v>
      </c>
      <c r="AA1449" s="25">
        <v>-268.66399999999999</v>
      </c>
      <c r="AB1449" s="10">
        <v>2</v>
      </c>
      <c r="AC1449" s="12">
        <v>149.80000000000001</v>
      </c>
      <c r="AD1449" s="10" t="str">
        <f>IF(Table1[[#This Row],[Profit]]&gt;0,"Profit","loss")</f>
        <v>loss</v>
      </c>
      <c r="AE1449" s="10" t="str">
        <f>_xlfn.CONCAT(Table1[[#This Row],[Customer Name]]," ",Table1[[#This Row],[Product Name]]," ",Table1[[#This Row],[Country]])</f>
        <v>Charles Cline T60 United States</v>
      </c>
      <c r="AF1449" s="10" t="str">
        <f>LEFT(Table1[[#This Row],[Product Name]],4)</f>
        <v>T60</v>
      </c>
    </row>
    <row r="1450" spans="1:32" ht="12.75" customHeight="1" x14ac:dyDescent="0.2">
      <c r="A1450" s="18">
        <v>21567</v>
      </c>
      <c r="B1450" s="25">
        <v>89897</v>
      </c>
      <c r="C1450" s="10" t="s">
        <v>106</v>
      </c>
      <c r="D1450" s="36">
        <v>0.08</v>
      </c>
      <c r="E1450" s="28">
        <v>30.56</v>
      </c>
      <c r="F1450" s="32">
        <v>2.99</v>
      </c>
      <c r="G1450" s="25">
        <v>3287</v>
      </c>
      <c r="H1450" s="10" t="s">
        <v>2941</v>
      </c>
      <c r="I1450" s="10" t="s">
        <v>49</v>
      </c>
      <c r="J1450" s="10" t="s">
        <v>58</v>
      </c>
      <c r="K1450" s="10" t="s">
        <v>29</v>
      </c>
      <c r="L1450" s="10" t="s">
        <v>109</v>
      </c>
      <c r="M1450" s="10" t="s">
        <v>59</v>
      </c>
      <c r="N1450" s="9" t="s">
        <v>2580</v>
      </c>
      <c r="O1450" s="22">
        <v>0.35</v>
      </c>
      <c r="P1450" s="10" t="s">
        <v>33</v>
      </c>
      <c r="Q1450" s="10" t="s">
        <v>34</v>
      </c>
      <c r="R1450" s="10" t="s">
        <v>45</v>
      </c>
      <c r="S1450" s="10" t="s">
        <v>2942</v>
      </c>
      <c r="T1450" s="25">
        <v>95746</v>
      </c>
      <c r="U1450" s="11">
        <v>42149</v>
      </c>
      <c r="V1450" s="25">
        <f>YEAR(Table1[[#This Row],[Order Date]])</f>
        <v>2015</v>
      </c>
      <c r="W1450" s="25">
        <f>MONTH(Table1[[#This Row],[Order Date]])</f>
        <v>5</v>
      </c>
      <c r="X1450" s="25">
        <f>DAY(Table1[[#This Row],[Order Date]])</f>
        <v>25</v>
      </c>
      <c r="Y1450" s="11">
        <v>42151</v>
      </c>
      <c r="Z1450" s="25">
        <f>DATEDIF(Table1[[#This Row],[Order Date]],Table1[[#This Row],[Ship Date]],"D")</f>
        <v>2</v>
      </c>
      <c r="AA1450" s="25">
        <v>352.87979999999999</v>
      </c>
      <c r="AB1450" s="10">
        <v>17</v>
      </c>
      <c r="AC1450" s="12">
        <v>511.42</v>
      </c>
      <c r="AD1450" s="10" t="str">
        <f>IF(Table1[[#This Row],[Profit]]&gt;0,"Profit","loss")</f>
        <v>Profit</v>
      </c>
      <c r="AE1450" s="10" t="str">
        <f>_xlfn.CONCAT(Table1[[#This Row],[Customer Name]]," ",Table1[[#This Row],[Product Name]]," ",Table1[[#This Row],[Country]])</f>
        <v>Mary Norman Surelock™ Post Binders United States</v>
      </c>
      <c r="AF1450" s="10" t="str">
        <f>LEFT(Table1[[#This Row],[Product Name]],4)</f>
        <v>Sure</v>
      </c>
    </row>
    <row r="1451" spans="1:32" ht="12.75" customHeight="1" x14ac:dyDescent="0.2">
      <c r="A1451" s="18">
        <v>20001</v>
      </c>
      <c r="B1451" s="25">
        <v>89909</v>
      </c>
      <c r="C1451" s="10" t="s">
        <v>37</v>
      </c>
      <c r="D1451" s="36">
        <v>0.01</v>
      </c>
      <c r="E1451" s="28">
        <v>150.97999999999999</v>
      </c>
      <c r="F1451" s="32">
        <v>30</v>
      </c>
      <c r="G1451" s="25">
        <v>799</v>
      </c>
      <c r="H1451" s="10" t="s">
        <v>930</v>
      </c>
      <c r="I1451" s="10" t="s">
        <v>39</v>
      </c>
      <c r="J1451" s="10" t="s">
        <v>114</v>
      </c>
      <c r="K1451" s="10" t="s">
        <v>41</v>
      </c>
      <c r="L1451" s="10" t="s">
        <v>42</v>
      </c>
      <c r="M1451" s="10" t="s">
        <v>43</v>
      </c>
      <c r="N1451" s="9" t="s">
        <v>931</v>
      </c>
      <c r="O1451" s="22">
        <v>0.74</v>
      </c>
      <c r="P1451" s="10" t="s">
        <v>33</v>
      </c>
      <c r="Q1451" s="10" t="s">
        <v>136</v>
      </c>
      <c r="R1451" s="10" t="s">
        <v>932</v>
      </c>
      <c r="S1451" s="10" t="s">
        <v>933</v>
      </c>
      <c r="T1451" s="25">
        <v>29915</v>
      </c>
      <c r="U1451" s="11">
        <v>42010</v>
      </c>
      <c r="V1451" s="25">
        <f>YEAR(Table1[[#This Row],[Order Date]])</f>
        <v>2015</v>
      </c>
      <c r="W1451" s="25">
        <f>MONTH(Table1[[#This Row],[Order Date]])</f>
        <v>1</v>
      </c>
      <c r="X1451" s="25">
        <f>DAY(Table1[[#This Row],[Order Date]])</f>
        <v>6</v>
      </c>
      <c r="Y1451" s="11">
        <v>42012</v>
      </c>
      <c r="Z1451" s="25">
        <f>DATEDIF(Table1[[#This Row],[Order Date]],Table1[[#This Row],[Ship Date]],"D")</f>
        <v>2</v>
      </c>
      <c r="AA1451" s="25">
        <v>131.38200000000001</v>
      </c>
      <c r="AB1451" s="10">
        <v>6</v>
      </c>
      <c r="AC1451" s="12">
        <v>958.46</v>
      </c>
      <c r="AD1451" s="10" t="str">
        <f>IF(Table1[[#This Row],[Profit]]&gt;0,"Profit","loss")</f>
        <v>Profit</v>
      </c>
      <c r="AE1451" s="10" t="str">
        <f>_xlfn.CONCAT(Table1[[#This Row],[Customer Name]]," ",Table1[[#This Row],[Product Name]]," ",Table1[[#This Row],[Country]])</f>
        <v>Lee McKenna Gregory Novimex Swivel Fabric Task Chair United States</v>
      </c>
      <c r="AF1451" s="10" t="str">
        <f>LEFT(Table1[[#This Row],[Product Name]],4)</f>
        <v>Novi</v>
      </c>
    </row>
    <row r="1452" spans="1:32" ht="12.75" customHeight="1" x14ac:dyDescent="0.2">
      <c r="A1452" s="18">
        <v>20002</v>
      </c>
      <c r="B1452" s="25">
        <v>89909</v>
      </c>
      <c r="C1452" s="10" t="s">
        <v>37</v>
      </c>
      <c r="D1452" s="36">
        <v>0.01</v>
      </c>
      <c r="E1452" s="28">
        <v>28.28</v>
      </c>
      <c r="F1452" s="32">
        <v>13.99</v>
      </c>
      <c r="G1452" s="25">
        <v>799</v>
      </c>
      <c r="H1452" s="10" t="s">
        <v>930</v>
      </c>
      <c r="I1452" s="10" t="s">
        <v>27</v>
      </c>
      <c r="J1452" s="10" t="s">
        <v>114</v>
      </c>
      <c r="K1452" s="10" t="s">
        <v>29</v>
      </c>
      <c r="L1452" s="10" t="s">
        <v>141</v>
      </c>
      <c r="M1452" s="10" t="s">
        <v>86</v>
      </c>
      <c r="N1452" s="9" t="s">
        <v>934</v>
      </c>
      <c r="O1452" s="22">
        <v>0.57999999999999996</v>
      </c>
      <c r="P1452" s="10" t="s">
        <v>33</v>
      </c>
      <c r="Q1452" s="10" t="s">
        <v>136</v>
      </c>
      <c r="R1452" s="10" t="s">
        <v>932</v>
      </c>
      <c r="S1452" s="10" t="s">
        <v>933</v>
      </c>
      <c r="T1452" s="25">
        <v>29915</v>
      </c>
      <c r="U1452" s="11">
        <v>42010</v>
      </c>
      <c r="V1452" s="25">
        <f>YEAR(Table1[[#This Row],[Order Date]])</f>
        <v>2015</v>
      </c>
      <c r="W1452" s="25">
        <f>MONTH(Table1[[#This Row],[Order Date]])</f>
        <v>1</v>
      </c>
      <c r="X1452" s="25">
        <f>DAY(Table1[[#This Row],[Order Date]])</f>
        <v>6</v>
      </c>
      <c r="Y1452" s="11">
        <v>42012</v>
      </c>
      <c r="Z1452" s="25">
        <f>DATEDIF(Table1[[#This Row],[Order Date]],Table1[[#This Row],[Ship Date]],"D")</f>
        <v>2</v>
      </c>
      <c r="AA1452" s="25">
        <v>-89.292000000000002</v>
      </c>
      <c r="AB1452" s="10">
        <v>12</v>
      </c>
      <c r="AC1452" s="12">
        <v>368.84</v>
      </c>
      <c r="AD1452" s="10" t="str">
        <f>IF(Table1[[#This Row],[Profit]]&gt;0,"Profit","loss")</f>
        <v>loss</v>
      </c>
      <c r="AE1452" s="10" t="str">
        <f>_xlfn.CONCAT(Table1[[#This Row],[Customer Name]]," ",Table1[[#This Row],[Product Name]]," ",Table1[[#This Row],[Country]])</f>
        <v>Lee McKenna Gregory Eldon Portable Mobile Manager United States</v>
      </c>
      <c r="AF1452" s="10" t="str">
        <f>LEFT(Table1[[#This Row],[Product Name]],4)</f>
        <v>Eldo</v>
      </c>
    </row>
    <row r="1453" spans="1:32" ht="12.75" customHeight="1" x14ac:dyDescent="0.2">
      <c r="A1453" s="18">
        <v>20003</v>
      </c>
      <c r="B1453" s="25">
        <v>89909</v>
      </c>
      <c r="C1453" s="10" t="s">
        <v>37</v>
      </c>
      <c r="D1453" s="36">
        <v>0.03</v>
      </c>
      <c r="E1453" s="28">
        <v>35.99</v>
      </c>
      <c r="F1453" s="32">
        <v>1.1000000000000001</v>
      </c>
      <c r="G1453" s="25">
        <v>799</v>
      </c>
      <c r="H1453" s="10" t="s">
        <v>930</v>
      </c>
      <c r="I1453" s="10" t="s">
        <v>49</v>
      </c>
      <c r="J1453" s="10" t="s">
        <v>114</v>
      </c>
      <c r="K1453" s="10" t="s">
        <v>77</v>
      </c>
      <c r="L1453" s="10" t="s">
        <v>78</v>
      </c>
      <c r="M1453" s="10" t="s">
        <v>59</v>
      </c>
      <c r="N1453" s="9" t="s">
        <v>935</v>
      </c>
      <c r="O1453" s="22">
        <v>0.55000000000000004</v>
      </c>
      <c r="P1453" s="10" t="s">
        <v>33</v>
      </c>
      <c r="Q1453" s="10" t="s">
        <v>136</v>
      </c>
      <c r="R1453" s="10" t="s">
        <v>932</v>
      </c>
      <c r="S1453" s="10" t="s">
        <v>933</v>
      </c>
      <c r="T1453" s="25">
        <v>29915</v>
      </c>
      <c r="U1453" s="11">
        <v>42010</v>
      </c>
      <c r="V1453" s="25">
        <f>YEAR(Table1[[#This Row],[Order Date]])</f>
        <v>2015</v>
      </c>
      <c r="W1453" s="25">
        <f>MONTH(Table1[[#This Row],[Order Date]])</f>
        <v>1</v>
      </c>
      <c r="X1453" s="25">
        <f>DAY(Table1[[#This Row],[Order Date]])</f>
        <v>6</v>
      </c>
      <c r="Y1453" s="11">
        <v>42011</v>
      </c>
      <c r="Z1453" s="25">
        <f>DATEDIF(Table1[[#This Row],[Order Date]],Table1[[#This Row],[Ship Date]],"D")</f>
        <v>1</v>
      </c>
      <c r="AA1453" s="25">
        <v>-211.036</v>
      </c>
      <c r="AB1453" s="10">
        <v>1</v>
      </c>
      <c r="AC1453" s="12">
        <v>30.86</v>
      </c>
      <c r="AD1453" s="10" t="str">
        <f>IF(Table1[[#This Row],[Profit]]&gt;0,"Profit","loss")</f>
        <v>loss</v>
      </c>
      <c r="AE1453" s="10" t="str">
        <f>_xlfn.CONCAT(Table1[[#This Row],[Customer Name]]," ",Table1[[#This Row],[Product Name]]," ",Table1[[#This Row],[Country]])</f>
        <v>Lee McKenna Gregory Accessory35 United States</v>
      </c>
      <c r="AF1453" s="10" t="str">
        <f>LEFT(Table1[[#This Row],[Product Name]],4)</f>
        <v>Acce</v>
      </c>
    </row>
    <row r="1454" spans="1:32" ht="12.75" customHeight="1" x14ac:dyDescent="0.2">
      <c r="A1454" s="18">
        <v>19265</v>
      </c>
      <c r="B1454" s="25">
        <v>89910</v>
      </c>
      <c r="C1454" s="10" t="s">
        <v>106</v>
      </c>
      <c r="D1454" s="36">
        <v>0.04</v>
      </c>
      <c r="E1454" s="28">
        <v>50.98</v>
      </c>
      <c r="F1454" s="32">
        <v>6.5</v>
      </c>
      <c r="G1454" s="25">
        <v>800</v>
      </c>
      <c r="H1454" s="10" t="s">
        <v>936</v>
      </c>
      <c r="I1454" s="10" t="s">
        <v>49</v>
      </c>
      <c r="J1454" s="10" t="s">
        <v>114</v>
      </c>
      <c r="K1454" s="10" t="s">
        <v>77</v>
      </c>
      <c r="L1454" s="10" t="s">
        <v>180</v>
      </c>
      <c r="M1454" s="10" t="s">
        <v>59</v>
      </c>
      <c r="N1454" s="9" t="s">
        <v>937</v>
      </c>
      <c r="O1454" s="22">
        <v>0.73</v>
      </c>
      <c r="P1454" s="10" t="s">
        <v>33</v>
      </c>
      <c r="Q1454" s="10" t="s">
        <v>34</v>
      </c>
      <c r="R1454" s="10" t="s">
        <v>212</v>
      </c>
      <c r="S1454" s="10" t="s">
        <v>927</v>
      </c>
      <c r="T1454" s="25">
        <v>84067</v>
      </c>
      <c r="U1454" s="11">
        <v>42091</v>
      </c>
      <c r="V1454" s="25">
        <f>YEAR(Table1[[#This Row],[Order Date]])</f>
        <v>2015</v>
      </c>
      <c r="W1454" s="25">
        <f>MONTH(Table1[[#This Row],[Order Date]])</f>
        <v>3</v>
      </c>
      <c r="X1454" s="25">
        <f>DAY(Table1[[#This Row],[Order Date]])</f>
        <v>28</v>
      </c>
      <c r="Y1454" s="11">
        <v>42097</v>
      </c>
      <c r="Z1454" s="25">
        <f>DATEDIF(Table1[[#This Row],[Order Date]],Table1[[#This Row],[Ship Date]],"D")</f>
        <v>6</v>
      </c>
      <c r="AA1454" s="25">
        <v>-13.28</v>
      </c>
      <c r="AB1454" s="10">
        <v>11</v>
      </c>
      <c r="AC1454" s="12">
        <v>568.25</v>
      </c>
      <c r="AD1454" s="10" t="str">
        <f>IF(Table1[[#This Row],[Profit]]&gt;0,"Profit","loss")</f>
        <v>loss</v>
      </c>
      <c r="AE1454" s="10" t="str">
        <f>_xlfn.CONCAT(Table1[[#This Row],[Customer Name]]," ",Table1[[#This Row],[Product Name]]," ",Table1[[#This Row],[Country]])</f>
        <v>Cheryl Guthrie Microsoft Natural Multimedia Keyboard United States</v>
      </c>
      <c r="AF1454" s="10" t="str">
        <f>LEFT(Table1[[#This Row],[Product Name]],4)</f>
        <v>Micr</v>
      </c>
    </row>
    <row r="1455" spans="1:32" ht="12.75" customHeight="1" x14ac:dyDescent="0.2">
      <c r="A1455" s="18">
        <v>19266</v>
      </c>
      <c r="B1455" s="25">
        <v>89910</v>
      </c>
      <c r="C1455" s="10" t="s">
        <v>106</v>
      </c>
      <c r="D1455" s="36">
        <v>0.02</v>
      </c>
      <c r="E1455" s="28">
        <v>6.48</v>
      </c>
      <c r="F1455" s="32">
        <v>5.14</v>
      </c>
      <c r="G1455" s="25">
        <v>800</v>
      </c>
      <c r="H1455" s="10" t="s">
        <v>936</v>
      </c>
      <c r="I1455" s="10" t="s">
        <v>49</v>
      </c>
      <c r="J1455" s="10" t="s">
        <v>114</v>
      </c>
      <c r="K1455" s="10" t="s">
        <v>29</v>
      </c>
      <c r="L1455" s="10" t="s">
        <v>93</v>
      </c>
      <c r="M1455" s="10" t="s">
        <v>59</v>
      </c>
      <c r="N1455" s="9" t="s">
        <v>938</v>
      </c>
      <c r="O1455" s="22">
        <v>0.37</v>
      </c>
      <c r="P1455" s="10" t="s">
        <v>33</v>
      </c>
      <c r="Q1455" s="10" t="s">
        <v>34</v>
      </c>
      <c r="R1455" s="10" t="s">
        <v>212</v>
      </c>
      <c r="S1455" s="10" t="s">
        <v>927</v>
      </c>
      <c r="T1455" s="25">
        <v>84067</v>
      </c>
      <c r="U1455" s="11">
        <v>42091</v>
      </c>
      <c r="V1455" s="25">
        <f>YEAR(Table1[[#This Row],[Order Date]])</f>
        <v>2015</v>
      </c>
      <c r="W1455" s="25">
        <f>MONTH(Table1[[#This Row],[Order Date]])</f>
        <v>3</v>
      </c>
      <c r="X1455" s="25">
        <f>DAY(Table1[[#This Row],[Order Date]])</f>
        <v>28</v>
      </c>
      <c r="Y1455" s="11">
        <v>42093</v>
      </c>
      <c r="Z1455" s="25">
        <f>DATEDIF(Table1[[#This Row],[Order Date]],Table1[[#This Row],[Ship Date]],"D")</f>
        <v>2</v>
      </c>
      <c r="AA1455" s="25">
        <v>-48.68</v>
      </c>
      <c r="AB1455" s="10">
        <v>19</v>
      </c>
      <c r="AC1455" s="12">
        <v>126.66</v>
      </c>
      <c r="AD1455" s="10" t="str">
        <f>IF(Table1[[#This Row],[Profit]]&gt;0,"Profit","loss")</f>
        <v>loss</v>
      </c>
      <c r="AE1455" s="10" t="str">
        <f>_xlfn.CONCAT(Table1[[#This Row],[Customer Name]]," ",Table1[[#This Row],[Product Name]]," ",Table1[[#This Row],[Country]])</f>
        <v>Cheryl Guthrie Xerox 23 United States</v>
      </c>
      <c r="AF1455" s="10" t="str">
        <f>LEFT(Table1[[#This Row],[Product Name]],4)</f>
        <v>Xero</v>
      </c>
    </row>
    <row r="1456" spans="1:32" ht="12.75" customHeight="1" x14ac:dyDescent="0.2">
      <c r="A1456" s="18">
        <v>19933</v>
      </c>
      <c r="B1456" s="25">
        <v>89915</v>
      </c>
      <c r="C1456" s="10" t="s">
        <v>25</v>
      </c>
      <c r="D1456" s="36">
        <v>0.09</v>
      </c>
      <c r="E1456" s="28">
        <v>6.48</v>
      </c>
      <c r="F1456" s="32">
        <v>6.35</v>
      </c>
      <c r="G1456" s="25">
        <v>691</v>
      </c>
      <c r="H1456" s="10" t="s">
        <v>816</v>
      </c>
      <c r="I1456" s="10" t="s">
        <v>49</v>
      </c>
      <c r="J1456" s="10" t="s">
        <v>40</v>
      </c>
      <c r="K1456" s="10" t="s">
        <v>29</v>
      </c>
      <c r="L1456" s="10" t="s">
        <v>93</v>
      </c>
      <c r="M1456" s="10" t="s">
        <v>59</v>
      </c>
      <c r="N1456" s="9" t="s">
        <v>817</v>
      </c>
      <c r="O1456" s="22">
        <v>0.37</v>
      </c>
      <c r="P1456" s="10" t="s">
        <v>33</v>
      </c>
      <c r="Q1456" s="10" t="s">
        <v>34</v>
      </c>
      <c r="R1456" s="10" t="s">
        <v>35</v>
      </c>
      <c r="S1456" s="10" t="s">
        <v>818</v>
      </c>
      <c r="T1456" s="25">
        <v>98408</v>
      </c>
      <c r="U1456" s="11">
        <v>42084</v>
      </c>
      <c r="V1456" s="25">
        <f>YEAR(Table1[[#This Row],[Order Date]])</f>
        <v>2015</v>
      </c>
      <c r="W1456" s="25">
        <f>MONTH(Table1[[#This Row],[Order Date]])</f>
        <v>3</v>
      </c>
      <c r="X1456" s="25">
        <f>DAY(Table1[[#This Row],[Order Date]])</f>
        <v>21</v>
      </c>
      <c r="Y1456" s="11">
        <v>42085</v>
      </c>
      <c r="Z1456" s="25">
        <f>DATEDIF(Table1[[#This Row],[Order Date]],Table1[[#This Row],[Ship Date]],"D")</f>
        <v>1</v>
      </c>
      <c r="AA1456" s="25">
        <v>-88.6</v>
      </c>
      <c r="AB1456" s="10">
        <v>8</v>
      </c>
      <c r="AC1456" s="12">
        <v>49.81</v>
      </c>
      <c r="AD1456" s="10" t="str">
        <f>IF(Table1[[#This Row],[Profit]]&gt;0,"Profit","loss")</f>
        <v>loss</v>
      </c>
      <c r="AE1456" s="10" t="str">
        <f>_xlfn.CONCAT(Table1[[#This Row],[Customer Name]]," ",Table1[[#This Row],[Product Name]]," ",Table1[[#This Row],[Country]])</f>
        <v>Alicia Curtis Xerox 200 United States</v>
      </c>
      <c r="AF1456" s="10" t="str">
        <f>LEFT(Table1[[#This Row],[Product Name]],4)</f>
        <v>Xero</v>
      </c>
    </row>
    <row r="1457" spans="1:32" ht="12.75" customHeight="1" x14ac:dyDescent="0.2">
      <c r="A1457" s="18">
        <v>20986</v>
      </c>
      <c r="B1457" s="25">
        <v>89928</v>
      </c>
      <c r="C1457" s="10" t="s">
        <v>47</v>
      </c>
      <c r="D1457" s="36">
        <v>0.03</v>
      </c>
      <c r="E1457" s="28">
        <v>194.3</v>
      </c>
      <c r="F1457" s="32">
        <v>11.54</v>
      </c>
      <c r="G1457" s="25">
        <v>3344</v>
      </c>
      <c r="H1457" s="10" t="s">
        <v>2975</v>
      </c>
      <c r="I1457" s="10" t="s">
        <v>49</v>
      </c>
      <c r="J1457" s="10" t="s">
        <v>40</v>
      </c>
      <c r="K1457" s="10" t="s">
        <v>41</v>
      </c>
      <c r="L1457" s="10" t="s">
        <v>50</v>
      </c>
      <c r="M1457" s="10" t="s">
        <v>236</v>
      </c>
      <c r="N1457" s="9" t="s">
        <v>1163</v>
      </c>
      <c r="O1457" s="22">
        <v>0.59</v>
      </c>
      <c r="P1457" s="10" t="s">
        <v>33</v>
      </c>
      <c r="Q1457" s="10" t="s">
        <v>61</v>
      </c>
      <c r="R1457" s="10" t="s">
        <v>300</v>
      </c>
      <c r="S1457" s="10" t="s">
        <v>2976</v>
      </c>
      <c r="T1457" s="25">
        <v>48307</v>
      </c>
      <c r="U1457" s="11">
        <v>42048</v>
      </c>
      <c r="V1457" s="25">
        <f>YEAR(Table1[[#This Row],[Order Date]])</f>
        <v>2015</v>
      </c>
      <c r="W1457" s="25">
        <f>MONTH(Table1[[#This Row],[Order Date]])</f>
        <v>2</v>
      </c>
      <c r="X1457" s="25">
        <f>DAY(Table1[[#This Row],[Order Date]])</f>
        <v>13</v>
      </c>
      <c r="Y1457" s="11">
        <v>42050</v>
      </c>
      <c r="Z1457" s="25">
        <f>DATEDIF(Table1[[#This Row],[Order Date]],Table1[[#This Row],[Ship Date]],"D")</f>
        <v>2</v>
      </c>
      <c r="AA1457" s="25">
        <v>1544.9307000000001</v>
      </c>
      <c r="AB1457" s="10">
        <v>11</v>
      </c>
      <c r="AC1457" s="12">
        <v>2239.0300000000002</v>
      </c>
      <c r="AD1457" s="10" t="str">
        <f>IF(Table1[[#This Row],[Profit]]&gt;0,"Profit","loss")</f>
        <v>Profit</v>
      </c>
      <c r="AE1457" s="10" t="str">
        <f>_xlfn.CONCAT(Table1[[#This Row],[Customer Name]]," ",Table1[[#This Row],[Product Name]]," ",Table1[[#This Row],[Country]])</f>
        <v>Jim Hinson Electrix Halogen Magnifier Lamp United States</v>
      </c>
      <c r="AF1457" s="10" t="str">
        <f>LEFT(Table1[[#This Row],[Product Name]],4)</f>
        <v>Elec</v>
      </c>
    </row>
    <row r="1458" spans="1:32" ht="12.75" customHeight="1" x14ac:dyDescent="0.2">
      <c r="A1458" s="18">
        <v>20391</v>
      </c>
      <c r="B1458" s="25">
        <v>89939</v>
      </c>
      <c r="C1458" s="10" t="s">
        <v>106</v>
      </c>
      <c r="D1458" s="36">
        <v>7.0000000000000007E-2</v>
      </c>
      <c r="E1458" s="28">
        <v>5.43</v>
      </c>
      <c r="F1458" s="32">
        <v>0.95</v>
      </c>
      <c r="G1458" s="25">
        <v>1777</v>
      </c>
      <c r="H1458" s="10" t="s">
        <v>1785</v>
      </c>
      <c r="I1458" s="10" t="s">
        <v>49</v>
      </c>
      <c r="J1458" s="10" t="s">
        <v>114</v>
      </c>
      <c r="K1458" s="10" t="s">
        <v>29</v>
      </c>
      <c r="L1458" s="10" t="s">
        <v>93</v>
      </c>
      <c r="M1458" s="10" t="s">
        <v>31</v>
      </c>
      <c r="N1458" s="9" t="s">
        <v>628</v>
      </c>
      <c r="O1458" s="22">
        <v>0.36</v>
      </c>
      <c r="P1458" s="10" t="s">
        <v>33</v>
      </c>
      <c r="Q1458" s="10" t="s">
        <v>61</v>
      </c>
      <c r="R1458" s="10" t="s">
        <v>703</v>
      </c>
      <c r="S1458" s="10" t="s">
        <v>1786</v>
      </c>
      <c r="T1458" s="25">
        <v>46383</v>
      </c>
      <c r="U1458" s="11">
        <v>42116</v>
      </c>
      <c r="V1458" s="25">
        <f>YEAR(Table1[[#This Row],[Order Date]])</f>
        <v>2015</v>
      </c>
      <c r="W1458" s="25">
        <f>MONTH(Table1[[#This Row],[Order Date]])</f>
        <v>4</v>
      </c>
      <c r="X1458" s="25">
        <f>DAY(Table1[[#This Row],[Order Date]])</f>
        <v>22</v>
      </c>
      <c r="Y1458" s="11">
        <v>42120</v>
      </c>
      <c r="Z1458" s="25">
        <f>DATEDIF(Table1[[#This Row],[Order Date]],Table1[[#This Row],[Ship Date]],"D")</f>
        <v>4</v>
      </c>
      <c r="AA1458" s="25">
        <v>26.502899999999997</v>
      </c>
      <c r="AB1458" s="10">
        <v>7</v>
      </c>
      <c r="AC1458" s="12">
        <v>38.409999999999997</v>
      </c>
      <c r="AD1458" s="10" t="str">
        <f>IF(Table1[[#This Row],[Profit]]&gt;0,"Profit","loss")</f>
        <v>Profit</v>
      </c>
      <c r="AE1458" s="10" t="str">
        <f>_xlfn.CONCAT(Table1[[#This Row],[Customer Name]]," ",Table1[[#This Row],[Product Name]]," ",Table1[[#This Row],[Country]])</f>
        <v>Miriam Greenberg Wirebound Message Book, 4 per Page United States</v>
      </c>
      <c r="AF1458" s="10" t="str">
        <f>LEFT(Table1[[#This Row],[Product Name]],4)</f>
        <v>Wire</v>
      </c>
    </row>
    <row r="1459" spans="1:32" ht="12.75" customHeight="1" x14ac:dyDescent="0.2">
      <c r="A1459" s="18">
        <v>21163</v>
      </c>
      <c r="B1459" s="25">
        <v>89940</v>
      </c>
      <c r="C1459" s="10" t="s">
        <v>106</v>
      </c>
      <c r="D1459" s="36">
        <v>0.02</v>
      </c>
      <c r="E1459" s="28">
        <v>10.06</v>
      </c>
      <c r="F1459" s="32">
        <v>2.06</v>
      </c>
      <c r="G1459" s="25">
        <v>1777</v>
      </c>
      <c r="H1459" s="10" t="s">
        <v>1785</v>
      </c>
      <c r="I1459" s="10" t="s">
        <v>49</v>
      </c>
      <c r="J1459" s="10" t="s">
        <v>114</v>
      </c>
      <c r="K1459" s="10" t="s">
        <v>29</v>
      </c>
      <c r="L1459" s="10" t="s">
        <v>93</v>
      </c>
      <c r="M1459" s="10" t="s">
        <v>31</v>
      </c>
      <c r="N1459" s="9" t="s">
        <v>280</v>
      </c>
      <c r="O1459" s="22">
        <v>0.39</v>
      </c>
      <c r="P1459" s="10" t="s">
        <v>33</v>
      </c>
      <c r="Q1459" s="10" t="s">
        <v>61</v>
      </c>
      <c r="R1459" s="10" t="s">
        <v>703</v>
      </c>
      <c r="S1459" s="10" t="s">
        <v>1786</v>
      </c>
      <c r="T1459" s="25">
        <v>46383</v>
      </c>
      <c r="U1459" s="11">
        <v>42007</v>
      </c>
      <c r="V1459" s="25">
        <f>YEAR(Table1[[#This Row],[Order Date]])</f>
        <v>2015</v>
      </c>
      <c r="W1459" s="25">
        <f>MONTH(Table1[[#This Row],[Order Date]])</f>
        <v>1</v>
      </c>
      <c r="X1459" s="25">
        <f>DAY(Table1[[#This Row],[Order Date]])</f>
        <v>3</v>
      </c>
      <c r="Y1459" s="11">
        <v>42012</v>
      </c>
      <c r="Z1459" s="25">
        <f>DATEDIF(Table1[[#This Row],[Order Date]],Table1[[#This Row],[Ship Date]],"D")</f>
        <v>5</v>
      </c>
      <c r="AA1459" s="25">
        <v>90.624600000000001</v>
      </c>
      <c r="AB1459" s="10">
        <v>13</v>
      </c>
      <c r="AC1459" s="12">
        <v>131.34</v>
      </c>
      <c r="AD1459" s="10" t="str">
        <f>IF(Table1[[#This Row],[Profit]]&gt;0,"Profit","loss")</f>
        <v>Profit</v>
      </c>
      <c r="AE1459" s="10" t="str">
        <f>_xlfn.CONCAT(Table1[[#This Row],[Customer Name]]," ",Table1[[#This Row],[Product Name]]," ",Table1[[#This Row],[Country]])</f>
        <v>Miriam Greenberg Riverleaf Stik-Withit® Designer Note Cubes® United States</v>
      </c>
      <c r="AF1459" s="10" t="str">
        <f>LEFT(Table1[[#This Row],[Product Name]],4)</f>
        <v>Rive</v>
      </c>
    </row>
    <row r="1460" spans="1:32" ht="12.75" customHeight="1" x14ac:dyDescent="0.2">
      <c r="A1460" s="18">
        <v>20278</v>
      </c>
      <c r="B1460" s="25">
        <v>89941</v>
      </c>
      <c r="C1460" s="10" t="s">
        <v>37</v>
      </c>
      <c r="D1460" s="36">
        <v>0.08</v>
      </c>
      <c r="E1460" s="28">
        <v>5.78</v>
      </c>
      <c r="F1460" s="32">
        <v>5.67</v>
      </c>
      <c r="G1460" s="25">
        <v>1776</v>
      </c>
      <c r="H1460" s="10" t="s">
        <v>1783</v>
      </c>
      <c r="I1460" s="10" t="s">
        <v>49</v>
      </c>
      <c r="J1460" s="10" t="s">
        <v>114</v>
      </c>
      <c r="K1460" s="10" t="s">
        <v>29</v>
      </c>
      <c r="L1460" s="10" t="s">
        <v>93</v>
      </c>
      <c r="M1460" s="10" t="s">
        <v>59</v>
      </c>
      <c r="N1460" s="9" t="s">
        <v>636</v>
      </c>
      <c r="O1460" s="22">
        <v>0.36</v>
      </c>
      <c r="P1460" s="10" t="s">
        <v>33</v>
      </c>
      <c r="Q1460" s="10" t="s">
        <v>61</v>
      </c>
      <c r="R1460" s="10" t="s">
        <v>703</v>
      </c>
      <c r="S1460" s="10" t="s">
        <v>1784</v>
      </c>
      <c r="T1460" s="25">
        <v>47802</v>
      </c>
      <c r="U1460" s="11">
        <v>42039</v>
      </c>
      <c r="V1460" s="25">
        <f>YEAR(Table1[[#This Row],[Order Date]])</f>
        <v>2015</v>
      </c>
      <c r="W1460" s="25">
        <f>MONTH(Table1[[#This Row],[Order Date]])</f>
        <v>2</v>
      </c>
      <c r="X1460" s="25">
        <f>DAY(Table1[[#This Row],[Order Date]])</f>
        <v>4</v>
      </c>
      <c r="Y1460" s="11">
        <v>42040</v>
      </c>
      <c r="Z1460" s="25">
        <f>DATEDIF(Table1[[#This Row],[Order Date]],Table1[[#This Row],[Ship Date]],"D")</f>
        <v>1</v>
      </c>
      <c r="AA1460" s="25">
        <v>-53.898000000000003</v>
      </c>
      <c r="AB1460" s="10">
        <v>19</v>
      </c>
      <c r="AC1460" s="12">
        <v>106.57</v>
      </c>
      <c r="AD1460" s="10" t="str">
        <f>IF(Table1[[#This Row],[Profit]]&gt;0,"Profit","loss")</f>
        <v>loss</v>
      </c>
      <c r="AE1460" s="10" t="str">
        <f>_xlfn.CONCAT(Table1[[#This Row],[Customer Name]]," ",Table1[[#This Row],[Product Name]]," ",Table1[[#This Row],[Country]])</f>
        <v>Charlotte Patterson Xerox 1978 United States</v>
      </c>
      <c r="AF1460" s="10" t="str">
        <f>LEFT(Table1[[#This Row],[Product Name]],4)</f>
        <v>Xero</v>
      </c>
    </row>
    <row r="1461" spans="1:32" ht="12.75" customHeight="1" x14ac:dyDescent="0.2">
      <c r="A1461" s="18">
        <v>20600</v>
      </c>
      <c r="B1461" s="25">
        <v>89942</v>
      </c>
      <c r="C1461" s="10" t="s">
        <v>37</v>
      </c>
      <c r="D1461" s="36">
        <v>0.03</v>
      </c>
      <c r="E1461" s="28">
        <v>19.989999999999998</v>
      </c>
      <c r="F1461" s="32">
        <v>11.17</v>
      </c>
      <c r="G1461" s="25">
        <v>1777</v>
      </c>
      <c r="H1461" s="10" t="s">
        <v>1785</v>
      </c>
      <c r="I1461" s="10" t="s">
        <v>49</v>
      </c>
      <c r="J1461" s="10" t="s">
        <v>28</v>
      </c>
      <c r="K1461" s="10" t="s">
        <v>41</v>
      </c>
      <c r="L1461" s="10" t="s">
        <v>50</v>
      </c>
      <c r="M1461" s="10" t="s">
        <v>236</v>
      </c>
      <c r="N1461" s="9" t="s">
        <v>508</v>
      </c>
      <c r="O1461" s="22">
        <v>0.6</v>
      </c>
      <c r="P1461" s="10" t="s">
        <v>33</v>
      </c>
      <c r="Q1461" s="10" t="s">
        <v>61</v>
      </c>
      <c r="R1461" s="10" t="s">
        <v>703</v>
      </c>
      <c r="S1461" s="10" t="s">
        <v>1786</v>
      </c>
      <c r="T1461" s="25">
        <v>46383</v>
      </c>
      <c r="U1461" s="11">
        <v>42096</v>
      </c>
      <c r="V1461" s="25">
        <f>YEAR(Table1[[#This Row],[Order Date]])</f>
        <v>2015</v>
      </c>
      <c r="W1461" s="25">
        <f>MONTH(Table1[[#This Row],[Order Date]])</f>
        <v>4</v>
      </c>
      <c r="X1461" s="25">
        <f>DAY(Table1[[#This Row],[Order Date]])</f>
        <v>2</v>
      </c>
      <c r="Y1461" s="11">
        <v>42097</v>
      </c>
      <c r="Z1461" s="25">
        <f>DATEDIF(Table1[[#This Row],[Order Date]],Table1[[#This Row],[Ship Date]],"D")</f>
        <v>1</v>
      </c>
      <c r="AA1461" s="25">
        <v>-20.876399999999997</v>
      </c>
      <c r="AB1461" s="10">
        <v>12</v>
      </c>
      <c r="AC1461" s="12">
        <v>251.61</v>
      </c>
      <c r="AD1461" s="10" t="str">
        <f>IF(Table1[[#This Row],[Profit]]&gt;0,"Profit","loss")</f>
        <v>loss</v>
      </c>
      <c r="AE1461" s="10" t="str">
        <f>_xlfn.CONCAT(Table1[[#This Row],[Customer Name]]," ",Table1[[#This Row],[Product Name]]," ",Table1[[#This Row],[Country]])</f>
        <v>Miriam Greenberg Telescoping Adjustable Floor Lamp United States</v>
      </c>
      <c r="AF1461" s="10" t="str">
        <f>LEFT(Table1[[#This Row],[Product Name]],4)</f>
        <v>Tele</v>
      </c>
    </row>
    <row r="1462" spans="1:32" ht="12.75" customHeight="1" x14ac:dyDescent="0.2">
      <c r="A1462" s="18">
        <v>25498</v>
      </c>
      <c r="B1462" s="25">
        <v>89943</v>
      </c>
      <c r="C1462" s="10" t="s">
        <v>25</v>
      </c>
      <c r="D1462" s="36">
        <v>0.06</v>
      </c>
      <c r="E1462" s="28">
        <v>13.99</v>
      </c>
      <c r="F1462" s="32">
        <v>7.51</v>
      </c>
      <c r="G1462" s="25">
        <v>1778</v>
      </c>
      <c r="H1462" s="10" t="s">
        <v>1787</v>
      </c>
      <c r="I1462" s="10" t="s">
        <v>49</v>
      </c>
      <c r="J1462" s="10" t="s">
        <v>114</v>
      </c>
      <c r="K1462" s="10" t="s">
        <v>77</v>
      </c>
      <c r="L1462" s="10" t="s">
        <v>85</v>
      </c>
      <c r="M1462" s="10" t="s">
        <v>86</v>
      </c>
      <c r="N1462" s="9" t="s">
        <v>1366</v>
      </c>
      <c r="O1462" s="22">
        <v>0.39</v>
      </c>
      <c r="P1462" s="10" t="s">
        <v>33</v>
      </c>
      <c r="Q1462" s="10" t="s">
        <v>61</v>
      </c>
      <c r="R1462" s="10" t="s">
        <v>703</v>
      </c>
      <c r="S1462" s="10" t="s">
        <v>1788</v>
      </c>
      <c r="T1462" s="25">
        <v>47906</v>
      </c>
      <c r="U1462" s="11">
        <v>42134</v>
      </c>
      <c r="V1462" s="25">
        <f>YEAR(Table1[[#This Row],[Order Date]])</f>
        <v>2015</v>
      </c>
      <c r="W1462" s="25">
        <f>MONTH(Table1[[#This Row],[Order Date]])</f>
        <v>5</v>
      </c>
      <c r="X1462" s="25">
        <f>DAY(Table1[[#This Row],[Order Date]])</f>
        <v>10</v>
      </c>
      <c r="Y1462" s="11">
        <v>42136</v>
      </c>
      <c r="Z1462" s="25">
        <f>DATEDIF(Table1[[#This Row],[Order Date]],Table1[[#This Row],[Ship Date]],"D")</f>
        <v>2</v>
      </c>
      <c r="AA1462" s="25">
        <v>6.4832400000000021</v>
      </c>
      <c r="AB1462" s="10">
        <v>21</v>
      </c>
      <c r="AC1462" s="12">
        <v>287.99</v>
      </c>
      <c r="AD1462" s="10" t="str">
        <f>IF(Table1[[#This Row],[Profit]]&gt;0,"Profit","loss")</f>
        <v>Profit</v>
      </c>
      <c r="AE1462" s="10" t="str">
        <f>_xlfn.CONCAT(Table1[[#This Row],[Customer Name]]," ",Table1[[#This Row],[Product Name]]," ",Table1[[#This Row],[Country]])</f>
        <v>Ray Oakley Sharp EL500L Fraction Calculator United States</v>
      </c>
      <c r="AF1462" s="10" t="str">
        <f>LEFT(Table1[[#This Row],[Product Name]],4)</f>
        <v>Shar</v>
      </c>
    </row>
    <row r="1463" spans="1:32" ht="12.75" customHeight="1" x14ac:dyDescent="0.2">
      <c r="A1463" s="18">
        <v>25499</v>
      </c>
      <c r="B1463" s="25">
        <v>89943</v>
      </c>
      <c r="C1463" s="10" t="s">
        <v>25</v>
      </c>
      <c r="D1463" s="36">
        <v>0.06</v>
      </c>
      <c r="E1463" s="28">
        <v>15.04</v>
      </c>
      <c r="F1463" s="32">
        <v>1.97</v>
      </c>
      <c r="G1463" s="25">
        <v>1778</v>
      </c>
      <c r="H1463" s="10" t="s">
        <v>1787</v>
      </c>
      <c r="I1463" s="10" t="s">
        <v>49</v>
      </c>
      <c r="J1463" s="10" t="s">
        <v>114</v>
      </c>
      <c r="K1463" s="10" t="s">
        <v>29</v>
      </c>
      <c r="L1463" s="10" t="s">
        <v>93</v>
      </c>
      <c r="M1463" s="10" t="s">
        <v>31</v>
      </c>
      <c r="N1463" s="9" t="s">
        <v>659</v>
      </c>
      <c r="O1463" s="22">
        <v>0.39</v>
      </c>
      <c r="P1463" s="10" t="s">
        <v>33</v>
      </c>
      <c r="Q1463" s="10" t="s">
        <v>61</v>
      </c>
      <c r="R1463" s="10" t="s">
        <v>703</v>
      </c>
      <c r="S1463" s="10" t="s">
        <v>1788</v>
      </c>
      <c r="T1463" s="25">
        <v>47906</v>
      </c>
      <c r="U1463" s="11">
        <v>42134</v>
      </c>
      <c r="V1463" s="25">
        <f>YEAR(Table1[[#This Row],[Order Date]])</f>
        <v>2015</v>
      </c>
      <c r="W1463" s="25">
        <f>MONTH(Table1[[#This Row],[Order Date]])</f>
        <v>5</v>
      </c>
      <c r="X1463" s="25">
        <f>DAY(Table1[[#This Row],[Order Date]])</f>
        <v>10</v>
      </c>
      <c r="Y1463" s="11">
        <v>42134</v>
      </c>
      <c r="Z1463" s="25">
        <f>DATEDIF(Table1[[#This Row],[Order Date]],Table1[[#This Row],[Ship Date]],"D")</f>
        <v>0</v>
      </c>
      <c r="AA1463" s="25">
        <v>2.3320000000000003</v>
      </c>
      <c r="AB1463" s="10">
        <v>3</v>
      </c>
      <c r="AC1463" s="12">
        <v>46.86</v>
      </c>
      <c r="AD1463" s="10" t="str">
        <f>IF(Table1[[#This Row],[Profit]]&gt;0,"Profit","loss")</f>
        <v>Profit</v>
      </c>
      <c r="AE1463" s="10" t="str">
        <f>_xlfn.CONCAT(Table1[[#This Row],[Customer Name]]," ",Table1[[#This Row],[Product Name]]," ",Table1[[#This Row],[Country]])</f>
        <v>Ray Oakley White GlueTop Scratch Pads United States</v>
      </c>
      <c r="AF1463" s="10" t="str">
        <f>LEFT(Table1[[#This Row],[Product Name]],4)</f>
        <v>Whit</v>
      </c>
    </row>
    <row r="1464" spans="1:32" ht="12.75" customHeight="1" x14ac:dyDescent="0.2">
      <c r="A1464" s="18">
        <v>19826</v>
      </c>
      <c r="B1464" s="25">
        <v>89944</v>
      </c>
      <c r="C1464" s="10" t="s">
        <v>106</v>
      </c>
      <c r="D1464" s="36">
        <v>0.09</v>
      </c>
      <c r="E1464" s="28">
        <v>12.95</v>
      </c>
      <c r="F1464" s="32">
        <v>4.9800000000000004</v>
      </c>
      <c r="G1464" s="25">
        <v>1775</v>
      </c>
      <c r="H1464" s="10" t="s">
        <v>1781</v>
      </c>
      <c r="I1464" s="10" t="s">
        <v>49</v>
      </c>
      <c r="J1464" s="10" t="s">
        <v>114</v>
      </c>
      <c r="K1464" s="10" t="s">
        <v>29</v>
      </c>
      <c r="L1464" s="10" t="s">
        <v>109</v>
      </c>
      <c r="M1464" s="10" t="s">
        <v>59</v>
      </c>
      <c r="N1464" s="9" t="s">
        <v>1504</v>
      </c>
      <c r="O1464" s="22">
        <v>0.4</v>
      </c>
      <c r="P1464" s="10" t="s">
        <v>33</v>
      </c>
      <c r="Q1464" s="10" t="s">
        <v>61</v>
      </c>
      <c r="R1464" s="10" t="s">
        <v>703</v>
      </c>
      <c r="S1464" s="10" t="s">
        <v>1782</v>
      </c>
      <c r="T1464" s="25">
        <v>46614</v>
      </c>
      <c r="U1464" s="11">
        <v>42169</v>
      </c>
      <c r="V1464" s="25">
        <f>YEAR(Table1[[#This Row],[Order Date]])</f>
        <v>2015</v>
      </c>
      <c r="W1464" s="25">
        <f>MONTH(Table1[[#This Row],[Order Date]])</f>
        <v>6</v>
      </c>
      <c r="X1464" s="25">
        <f>DAY(Table1[[#This Row],[Order Date]])</f>
        <v>14</v>
      </c>
      <c r="Y1464" s="11">
        <v>42176</v>
      </c>
      <c r="Z1464" s="25">
        <f>DATEDIF(Table1[[#This Row],[Order Date]],Table1[[#This Row],[Ship Date]],"D")</f>
        <v>7</v>
      </c>
      <c r="AA1464" s="25">
        <v>123.89175</v>
      </c>
      <c r="AB1464" s="10">
        <v>21</v>
      </c>
      <c r="AC1464" s="12">
        <v>269.54000000000002</v>
      </c>
      <c r="AD1464" s="10" t="str">
        <f>IF(Table1[[#This Row],[Profit]]&gt;0,"Profit","loss")</f>
        <v>Profit</v>
      </c>
      <c r="AE1464" s="10" t="str">
        <f>_xlfn.CONCAT(Table1[[#This Row],[Customer Name]]," ",Table1[[#This Row],[Product Name]]," ",Table1[[#This Row],[Country]])</f>
        <v>Marlene Kirk GBC Binding covers United States</v>
      </c>
      <c r="AF1464" s="10" t="str">
        <f>LEFT(Table1[[#This Row],[Product Name]],4)</f>
        <v xml:space="preserve">GBC </v>
      </c>
    </row>
    <row r="1465" spans="1:32" ht="12.75" customHeight="1" x14ac:dyDescent="0.2">
      <c r="A1465" s="18">
        <v>23470</v>
      </c>
      <c r="B1465" s="25">
        <v>89957</v>
      </c>
      <c r="C1465" s="10" t="s">
        <v>47</v>
      </c>
      <c r="D1465" s="36">
        <v>0.06</v>
      </c>
      <c r="E1465" s="28">
        <v>55.48</v>
      </c>
      <c r="F1465" s="32">
        <v>4.8499999999999996</v>
      </c>
      <c r="G1465" s="25">
        <v>1519</v>
      </c>
      <c r="H1465" s="10" t="s">
        <v>1548</v>
      </c>
      <c r="I1465" s="10" t="s">
        <v>49</v>
      </c>
      <c r="J1465" s="10" t="s">
        <v>114</v>
      </c>
      <c r="K1465" s="10" t="s">
        <v>29</v>
      </c>
      <c r="L1465" s="10" t="s">
        <v>93</v>
      </c>
      <c r="M1465" s="10" t="s">
        <v>59</v>
      </c>
      <c r="N1465" s="9" t="s">
        <v>1549</v>
      </c>
      <c r="O1465" s="22">
        <v>0.37</v>
      </c>
      <c r="P1465" s="10" t="s">
        <v>33</v>
      </c>
      <c r="Q1465" s="10" t="s">
        <v>53</v>
      </c>
      <c r="R1465" s="10" t="s">
        <v>188</v>
      </c>
      <c r="S1465" s="10" t="s">
        <v>511</v>
      </c>
      <c r="T1465" s="25">
        <v>4210</v>
      </c>
      <c r="U1465" s="11">
        <v>42169</v>
      </c>
      <c r="V1465" s="25">
        <f>YEAR(Table1[[#This Row],[Order Date]])</f>
        <v>2015</v>
      </c>
      <c r="W1465" s="25">
        <f>MONTH(Table1[[#This Row],[Order Date]])</f>
        <v>6</v>
      </c>
      <c r="X1465" s="25">
        <f>DAY(Table1[[#This Row],[Order Date]])</f>
        <v>14</v>
      </c>
      <c r="Y1465" s="11">
        <v>42169</v>
      </c>
      <c r="Z1465" s="25">
        <f>DATEDIF(Table1[[#This Row],[Order Date]],Table1[[#This Row],[Ship Date]],"D")</f>
        <v>0</v>
      </c>
      <c r="AA1465" s="25">
        <v>711.05189999999993</v>
      </c>
      <c r="AB1465" s="10">
        <v>19</v>
      </c>
      <c r="AC1465" s="12">
        <v>1030.51</v>
      </c>
      <c r="AD1465" s="10" t="str">
        <f>IF(Table1[[#This Row],[Profit]]&gt;0,"Profit","loss")</f>
        <v>Profit</v>
      </c>
      <c r="AE1465" s="10" t="str">
        <f>_xlfn.CONCAT(Table1[[#This Row],[Customer Name]]," ",Table1[[#This Row],[Product Name]]," ",Table1[[#This Row],[Country]])</f>
        <v>Randall Boykin Xerox 1888 United States</v>
      </c>
      <c r="AF1465" s="10" t="str">
        <f>LEFT(Table1[[#This Row],[Product Name]],4)</f>
        <v>Xero</v>
      </c>
    </row>
    <row r="1466" spans="1:32" ht="12.75" customHeight="1" x14ac:dyDescent="0.2">
      <c r="A1466" s="18">
        <v>23471</v>
      </c>
      <c r="B1466" s="25">
        <v>89957</v>
      </c>
      <c r="C1466" s="10" t="s">
        <v>47</v>
      </c>
      <c r="D1466" s="36">
        <v>0.1</v>
      </c>
      <c r="E1466" s="28">
        <v>122.99</v>
      </c>
      <c r="F1466" s="32">
        <v>70.2</v>
      </c>
      <c r="G1466" s="25">
        <v>1522</v>
      </c>
      <c r="H1466" s="10" t="s">
        <v>1550</v>
      </c>
      <c r="I1466" s="10" t="s">
        <v>39</v>
      </c>
      <c r="J1466" s="10" t="s">
        <v>114</v>
      </c>
      <c r="K1466" s="10" t="s">
        <v>41</v>
      </c>
      <c r="L1466" s="10" t="s">
        <v>42</v>
      </c>
      <c r="M1466" s="10" t="s">
        <v>43</v>
      </c>
      <c r="N1466" s="9" t="s">
        <v>147</v>
      </c>
      <c r="O1466" s="22">
        <v>0.74</v>
      </c>
      <c r="P1466" s="10" t="s">
        <v>33</v>
      </c>
      <c r="Q1466" s="10" t="s">
        <v>61</v>
      </c>
      <c r="R1466" s="10" t="s">
        <v>62</v>
      </c>
      <c r="S1466" s="10" t="s">
        <v>1551</v>
      </c>
      <c r="T1466" s="25">
        <v>55305</v>
      </c>
      <c r="U1466" s="11">
        <v>42169</v>
      </c>
      <c r="V1466" s="25">
        <f>YEAR(Table1[[#This Row],[Order Date]])</f>
        <v>2015</v>
      </c>
      <c r="W1466" s="25">
        <f>MONTH(Table1[[#This Row],[Order Date]])</f>
        <v>6</v>
      </c>
      <c r="X1466" s="25">
        <f>DAY(Table1[[#This Row],[Order Date]])</f>
        <v>14</v>
      </c>
      <c r="Y1466" s="11">
        <v>42170</v>
      </c>
      <c r="Z1466" s="25">
        <f>DATEDIF(Table1[[#This Row],[Order Date]],Table1[[#This Row],[Ship Date]],"D")</f>
        <v>1</v>
      </c>
      <c r="AA1466" s="25">
        <v>-899.67499999999995</v>
      </c>
      <c r="AB1466" s="10">
        <v>17</v>
      </c>
      <c r="AC1466" s="12">
        <v>2026.91</v>
      </c>
      <c r="AD1466" s="10" t="str">
        <f>IF(Table1[[#This Row],[Profit]]&gt;0,"Profit","loss")</f>
        <v>loss</v>
      </c>
      <c r="AE1466" s="10" t="str">
        <f>_xlfn.CONCAT(Table1[[#This Row],[Customer Name]]," ",Table1[[#This Row],[Product Name]]," ",Table1[[#This Row],[Country]])</f>
        <v>Earl Watts Global High-Back Leather Tilter, Burgundy United States</v>
      </c>
      <c r="AF1466" s="10" t="str">
        <f>LEFT(Table1[[#This Row],[Product Name]],4)</f>
        <v>Glob</v>
      </c>
    </row>
    <row r="1467" spans="1:32" ht="12.75" customHeight="1" x14ac:dyDescent="0.2">
      <c r="A1467" s="18">
        <v>26102</v>
      </c>
      <c r="B1467" s="25">
        <v>89961</v>
      </c>
      <c r="C1467" s="10" t="s">
        <v>56</v>
      </c>
      <c r="D1467" s="36">
        <v>0.05</v>
      </c>
      <c r="E1467" s="28">
        <v>100.98</v>
      </c>
      <c r="F1467" s="32">
        <v>35.840000000000003</v>
      </c>
      <c r="G1467" s="25">
        <v>164</v>
      </c>
      <c r="H1467" s="10" t="s">
        <v>259</v>
      </c>
      <c r="I1467" s="10" t="s">
        <v>39</v>
      </c>
      <c r="J1467" s="10" t="s">
        <v>40</v>
      </c>
      <c r="K1467" s="10" t="s">
        <v>41</v>
      </c>
      <c r="L1467" s="10" t="s">
        <v>191</v>
      </c>
      <c r="M1467" s="10" t="s">
        <v>121</v>
      </c>
      <c r="N1467" s="9" t="s">
        <v>260</v>
      </c>
      <c r="O1467" s="22">
        <v>0.62</v>
      </c>
      <c r="P1467" s="10" t="s">
        <v>33</v>
      </c>
      <c r="Q1467" s="10" t="s">
        <v>34</v>
      </c>
      <c r="R1467" s="10" t="s">
        <v>35</v>
      </c>
      <c r="S1467" s="10" t="s">
        <v>261</v>
      </c>
      <c r="T1467" s="25">
        <v>99352</v>
      </c>
      <c r="U1467" s="11">
        <v>42006</v>
      </c>
      <c r="V1467" s="25">
        <f>YEAR(Table1[[#This Row],[Order Date]])</f>
        <v>2015</v>
      </c>
      <c r="W1467" s="25">
        <f>MONTH(Table1[[#This Row],[Order Date]])</f>
        <v>1</v>
      </c>
      <c r="X1467" s="25">
        <f>DAY(Table1[[#This Row],[Order Date]])</f>
        <v>2</v>
      </c>
      <c r="Y1467" s="11">
        <v>42008</v>
      </c>
      <c r="Z1467" s="25">
        <f>DATEDIF(Table1[[#This Row],[Order Date]],Table1[[#This Row],[Ship Date]],"D")</f>
        <v>2</v>
      </c>
      <c r="AA1467" s="25">
        <v>-111.4</v>
      </c>
      <c r="AB1467" s="10">
        <v>7</v>
      </c>
      <c r="AC1467" s="12">
        <v>715.55</v>
      </c>
      <c r="AD1467" s="10" t="str">
        <f>IF(Table1[[#This Row],[Profit]]&gt;0,"Profit","loss")</f>
        <v>loss</v>
      </c>
      <c r="AE1467" s="10" t="str">
        <f>_xlfn.CONCAT(Table1[[#This Row],[Customer Name]]," ",Table1[[#This Row],[Product Name]]," ",Table1[[#This Row],[Country]])</f>
        <v>Robin Kramer Vaughn Bush Westfield Collection Bookcases, Fully Assembled United States</v>
      </c>
      <c r="AF1467" s="10" t="str">
        <f>LEFT(Table1[[#This Row],[Product Name]],4)</f>
        <v>Bush</v>
      </c>
    </row>
    <row r="1468" spans="1:32" ht="12.75" customHeight="1" x14ac:dyDescent="0.2">
      <c r="A1468" s="18">
        <v>26103</v>
      </c>
      <c r="B1468" s="25">
        <v>89961</v>
      </c>
      <c r="C1468" s="10" t="s">
        <v>56</v>
      </c>
      <c r="D1468" s="36">
        <v>0.02</v>
      </c>
      <c r="E1468" s="28">
        <v>4.9800000000000004</v>
      </c>
      <c r="F1468" s="32">
        <v>5.49</v>
      </c>
      <c r="G1468" s="25">
        <v>164</v>
      </c>
      <c r="H1468" s="10" t="s">
        <v>259</v>
      </c>
      <c r="I1468" s="10" t="s">
        <v>49</v>
      </c>
      <c r="J1468" s="10" t="s">
        <v>40</v>
      </c>
      <c r="K1468" s="10" t="s">
        <v>29</v>
      </c>
      <c r="L1468" s="10" t="s">
        <v>93</v>
      </c>
      <c r="M1468" s="10" t="s">
        <v>59</v>
      </c>
      <c r="N1468" s="9" t="s">
        <v>262</v>
      </c>
      <c r="O1468" s="22">
        <v>0.38</v>
      </c>
      <c r="P1468" s="10" t="s">
        <v>33</v>
      </c>
      <c r="Q1468" s="10" t="s">
        <v>34</v>
      </c>
      <c r="R1468" s="10" t="s">
        <v>35</v>
      </c>
      <c r="S1468" s="10" t="s">
        <v>261</v>
      </c>
      <c r="T1468" s="25">
        <v>99352</v>
      </c>
      <c r="U1468" s="11">
        <v>42006</v>
      </c>
      <c r="V1468" s="25">
        <f>YEAR(Table1[[#This Row],[Order Date]])</f>
        <v>2015</v>
      </c>
      <c r="W1468" s="25">
        <f>MONTH(Table1[[#This Row],[Order Date]])</f>
        <v>1</v>
      </c>
      <c r="X1468" s="25">
        <f>DAY(Table1[[#This Row],[Order Date]])</f>
        <v>2</v>
      </c>
      <c r="Y1468" s="11">
        <v>42007</v>
      </c>
      <c r="Z1468" s="25">
        <f>DATEDIF(Table1[[#This Row],[Order Date]],Table1[[#This Row],[Ship Date]],"D")</f>
        <v>1</v>
      </c>
      <c r="AA1468" s="25">
        <v>-77.03</v>
      </c>
      <c r="AB1468" s="10">
        <v>9</v>
      </c>
      <c r="AC1468" s="12">
        <v>45.63</v>
      </c>
      <c r="AD1468" s="10" t="str">
        <f>IF(Table1[[#This Row],[Profit]]&gt;0,"Profit","loss")</f>
        <v>loss</v>
      </c>
      <c r="AE1468" s="10" t="str">
        <f>_xlfn.CONCAT(Table1[[#This Row],[Customer Name]]," ",Table1[[#This Row],[Product Name]]," ",Table1[[#This Row],[Country]])</f>
        <v>Robin Kramer Vaughn Xerox 1952 United States</v>
      </c>
      <c r="AF1468" s="10" t="str">
        <f>LEFT(Table1[[#This Row],[Product Name]],4)</f>
        <v>Xero</v>
      </c>
    </row>
    <row r="1469" spans="1:32" ht="12.75" customHeight="1" x14ac:dyDescent="0.2">
      <c r="A1469" s="18">
        <v>24113</v>
      </c>
      <c r="B1469" s="25">
        <v>89970</v>
      </c>
      <c r="C1469" s="10" t="s">
        <v>47</v>
      </c>
      <c r="D1469" s="36">
        <v>0</v>
      </c>
      <c r="E1469" s="28">
        <v>100.89</v>
      </c>
      <c r="F1469" s="32">
        <v>42</v>
      </c>
      <c r="G1469" s="25">
        <v>2225</v>
      </c>
      <c r="H1469" s="10" t="s">
        <v>2121</v>
      </c>
      <c r="I1469" s="10" t="s">
        <v>39</v>
      </c>
      <c r="J1469" s="10" t="s">
        <v>58</v>
      </c>
      <c r="K1469" s="10" t="s">
        <v>41</v>
      </c>
      <c r="L1469" s="10" t="s">
        <v>42</v>
      </c>
      <c r="M1469" s="10" t="s">
        <v>43</v>
      </c>
      <c r="N1469" s="9" t="s">
        <v>2122</v>
      </c>
      <c r="O1469" s="22">
        <v>0.61</v>
      </c>
      <c r="P1469" s="10" t="s">
        <v>33</v>
      </c>
      <c r="Q1469" s="10" t="s">
        <v>34</v>
      </c>
      <c r="R1469" s="10" t="s">
        <v>366</v>
      </c>
      <c r="S1469" s="10" t="s">
        <v>2123</v>
      </c>
      <c r="T1469" s="25">
        <v>88240</v>
      </c>
      <c r="U1469" s="11">
        <v>42056</v>
      </c>
      <c r="V1469" s="25">
        <f>YEAR(Table1[[#This Row],[Order Date]])</f>
        <v>2015</v>
      </c>
      <c r="W1469" s="25">
        <f>MONTH(Table1[[#This Row],[Order Date]])</f>
        <v>2</v>
      </c>
      <c r="X1469" s="25">
        <f>DAY(Table1[[#This Row],[Order Date]])</f>
        <v>21</v>
      </c>
      <c r="Y1469" s="11">
        <v>42057</v>
      </c>
      <c r="Z1469" s="25">
        <f>DATEDIF(Table1[[#This Row],[Order Date]],Table1[[#This Row],[Ship Date]],"D")</f>
        <v>1</v>
      </c>
      <c r="AA1469" s="25">
        <v>1500.12</v>
      </c>
      <c r="AB1469" s="10">
        <v>15</v>
      </c>
      <c r="AC1469" s="12">
        <v>1608.11</v>
      </c>
      <c r="AD1469" s="10" t="str">
        <f>IF(Table1[[#This Row],[Profit]]&gt;0,"Profit","loss")</f>
        <v>Profit</v>
      </c>
      <c r="AE1469" s="10" t="str">
        <f>_xlfn.CONCAT(Table1[[#This Row],[Customer Name]]," ",Table1[[#This Row],[Product Name]]," ",Table1[[#This Row],[Country]])</f>
        <v>Sean McKenna Office Star Flex Back Scooter Chair with Aluminum Finish Frame United States</v>
      </c>
      <c r="AF1469" s="10" t="str">
        <f>LEFT(Table1[[#This Row],[Product Name]],4)</f>
        <v>Offi</v>
      </c>
    </row>
    <row r="1470" spans="1:32" ht="12.75" customHeight="1" x14ac:dyDescent="0.2">
      <c r="A1470" s="18">
        <v>19322</v>
      </c>
      <c r="B1470" s="25">
        <v>89981</v>
      </c>
      <c r="C1470" s="10" t="s">
        <v>106</v>
      </c>
      <c r="D1470" s="36">
        <v>0.02</v>
      </c>
      <c r="E1470" s="28">
        <v>46.89</v>
      </c>
      <c r="F1470" s="32">
        <v>5.0999999999999996</v>
      </c>
      <c r="G1470" s="25">
        <v>1253</v>
      </c>
      <c r="H1470" s="10" t="s">
        <v>1344</v>
      </c>
      <c r="I1470" s="10" t="s">
        <v>49</v>
      </c>
      <c r="J1470" s="10" t="s">
        <v>40</v>
      </c>
      <c r="K1470" s="10" t="s">
        <v>29</v>
      </c>
      <c r="L1470" s="10" t="s">
        <v>257</v>
      </c>
      <c r="M1470" s="10" t="s">
        <v>86</v>
      </c>
      <c r="N1470" s="9" t="s">
        <v>1345</v>
      </c>
      <c r="O1470" s="22">
        <v>0.46</v>
      </c>
      <c r="P1470" s="10" t="s">
        <v>33</v>
      </c>
      <c r="Q1470" s="10" t="s">
        <v>61</v>
      </c>
      <c r="R1470" s="10" t="s">
        <v>130</v>
      </c>
      <c r="S1470" s="10" t="s">
        <v>1346</v>
      </c>
      <c r="T1470" s="25">
        <v>78613</v>
      </c>
      <c r="U1470" s="11">
        <v>42117</v>
      </c>
      <c r="V1470" s="25">
        <f>YEAR(Table1[[#This Row],[Order Date]])</f>
        <v>2015</v>
      </c>
      <c r="W1470" s="25">
        <f>MONTH(Table1[[#This Row],[Order Date]])</f>
        <v>4</v>
      </c>
      <c r="X1470" s="25">
        <f>DAY(Table1[[#This Row],[Order Date]])</f>
        <v>23</v>
      </c>
      <c r="Y1470" s="11">
        <v>42117</v>
      </c>
      <c r="Z1470" s="25">
        <f>DATEDIF(Table1[[#This Row],[Order Date]],Table1[[#This Row],[Ship Date]],"D")</f>
        <v>0</v>
      </c>
      <c r="AA1470" s="25">
        <v>421.34849999999994</v>
      </c>
      <c r="AB1470" s="10">
        <v>13</v>
      </c>
      <c r="AC1470" s="12">
        <v>610.65</v>
      </c>
      <c r="AD1470" s="10" t="str">
        <f>IF(Table1[[#This Row],[Profit]]&gt;0,"Profit","loss")</f>
        <v>Profit</v>
      </c>
      <c r="AE1470" s="10" t="str">
        <f>_xlfn.CONCAT(Table1[[#This Row],[Customer Name]]," ",Table1[[#This Row],[Product Name]]," ",Table1[[#This Row],[Country]])</f>
        <v>Vickie Coates Bionaire Personal Warm Mist Humidifier/Vaporizer United States</v>
      </c>
      <c r="AF1470" s="10" t="str">
        <f>LEFT(Table1[[#This Row],[Product Name]],4)</f>
        <v>Bion</v>
      </c>
    </row>
    <row r="1471" spans="1:32" ht="12.75" customHeight="1" x14ac:dyDescent="0.2">
      <c r="A1471" s="18">
        <v>19323</v>
      </c>
      <c r="B1471" s="25">
        <v>89981</v>
      </c>
      <c r="C1471" s="10" t="s">
        <v>106</v>
      </c>
      <c r="D1471" s="36">
        <v>0.05</v>
      </c>
      <c r="E1471" s="28">
        <v>140.97999999999999</v>
      </c>
      <c r="F1471" s="32">
        <v>36.090000000000003</v>
      </c>
      <c r="G1471" s="25">
        <v>1253</v>
      </c>
      <c r="H1471" s="10" t="s">
        <v>1344</v>
      </c>
      <c r="I1471" s="10" t="s">
        <v>39</v>
      </c>
      <c r="J1471" s="10" t="s">
        <v>40</v>
      </c>
      <c r="K1471" s="10" t="s">
        <v>41</v>
      </c>
      <c r="L1471" s="10" t="s">
        <v>191</v>
      </c>
      <c r="M1471" s="10" t="s">
        <v>121</v>
      </c>
      <c r="N1471" s="9" t="s">
        <v>1347</v>
      </c>
      <c r="O1471" s="22">
        <v>0.77</v>
      </c>
      <c r="P1471" s="10" t="s">
        <v>33</v>
      </c>
      <c r="Q1471" s="10" t="s">
        <v>61</v>
      </c>
      <c r="R1471" s="10" t="s">
        <v>130</v>
      </c>
      <c r="S1471" s="10" t="s">
        <v>1346</v>
      </c>
      <c r="T1471" s="25">
        <v>78613</v>
      </c>
      <c r="U1471" s="11">
        <v>42117</v>
      </c>
      <c r="V1471" s="25">
        <f>YEAR(Table1[[#This Row],[Order Date]])</f>
        <v>2015</v>
      </c>
      <c r="W1471" s="25">
        <f>MONTH(Table1[[#This Row],[Order Date]])</f>
        <v>4</v>
      </c>
      <c r="X1471" s="25">
        <f>DAY(Table1[[#This Row],[Order Date]])</f>
        <v>23</v>
      </c>
      <c r="Y1471" s="11">
        <v>42119</v>
      </c>
      <c r="Z1471" s="25">
        <f>DATEDIF(Table1[[#This Row],[Order Date]],Table1[[#This Row],[Ship Date]],"D")</f>
        <v>2</v>
      </c>
      <c r="AA1471" s="25">
        <v>-373.09</v>
      </c>
      <c r="AB1471" s="10">
        <v>5</v>
      </c>
      <c r="AC1471" s="12">
        <v>699.24</v>
      </c>
      <c r="AD1471" s="10" t="str">
        <f>IF(Table1[[#This Row],[Profit]]&gt;0,"Profit","loss")</f>
        <v>loss</v>
      </c>
      <c r="AE1471" s="10" t="str">
        <f>_xlfn.CONCAT(Table1[[#This Row],[Customer Name]]," ",Table1[[#This Row],[Product Name]]," ",Table1[[#This Row],[Country]])</f>
        <v>Vickie Coates Sauder Forest Hills Library, Woodland Oak Finish United States</v>
      </c>
      <c r="AF1471" s="10" t="str">
        <f>LEFT(Table1[[#This Row],[Product Name]],4)</f>
        <v>Saud</v>
      </c>
    </row>
    <row r="1472" spans="1:32" ht="12.75" customHeight="1" x14ac:dyDescent="0.2">
      <c r="A1472" s="18">
        <v>19324</v>
      </c>
      <c r="B1472" s="25">
        <v>89981</v>
      </c>
      <c r="C1472" s="10" t="s">
        <v>106</v>
      </c>
      <c r="D1472" s="36">
        <v>0.1</v>
      </c>
      <c r="E1472" s="28">
        <v>212.6</v>
      </c>
      <c r="F1472" s="32">
        <v>110.2</v>
      </c>
      <c r="G1472" s="25">
        <v>1253</v>
      </c>
      <c r="H1472" s="10" t="s">
        <v>1344</v>
      </c>
      <c r="I1472" s="10" t="s">
        <v>39</v>
      </c>
      <c r="J1472" s="10" t="s">
        <v>40</v>
      </c>
      <c r="K1472" s="10" t="s">
        <v>41</v>
      </c>
      <c r="L1472" s="10" t="s">
        <v>152</v>
      </c>
      <c r="M1472" s="10" t="s">
        <v>121</v>
      </c>
      <c r="N1472" s="9" t="s">
        <v>1348</v>
      </c>
      <c r="O1472" s="22">
        <v>0.73</v>
      </c>
      <c r="P1472" s="10" t="s">
        <v>33</v>
      </c>
      <c r="Q1472" s="10" t="s">
        <v>61</v>
      </c>
      <c r="R1472" s="10" t="s">
        <v>130</v>
      </c>
      <c r="S1472" s="10" t="s">
        <v>1346</v>
      </c>
      <c r="T1472" s="25">
        <v>78613</v>
      </c>
      <c r="U1472" s="11">
        <v>42117</v>
      </c>
      <c r="V1472" s="25">
        <f>YEAR(Table1[[#This Row],[Order Date]])</f>
        <v>2015</v>
      </c>
      <c r="W1472" s="25">
        <f>MONTH(Table1[[#This Row],[Order Date]])</f>
        <v>4</v>
      </c>
      <c r="X1472" s="25">
        <f>DAY(Table1[[#This Row],[Order Date]])</f>
        <v>23</v>
      </c>
      <c r="Y1472" s="11">
        <v>42119</v>
      </c>
      <c r="Z1472" s="25">
        <f>DATEDIF(Table1[[#This Row],[Order Date]],Table1[[#This Row],[Ship Date]],"D")</f>
        <v>2</v>
      </c>
      <c r="AA1472" s="25">
        <v>-3465.0720000000001</v>
      </c>
      <c r="AB1472" s="10">
        <v>12</v>
      </c>
      <c r="AC1472" s="12">
        <v>2346.0300000000002</v>
      </c>
      <c r="AD1472" s="10" t="str">
        <f>IF(Table1[[#This Row],[Profit]]&gt;0,"Profit","loss")</f>
        <v>loss</v>
      </c>
      <c r="AE1472" s="10" t="str">
        <f>_xlfn.CONCAT(Table1[[#This Row],[Customer Name]]," ",Table1[[#This Row],[Product Name]]," ",Table1[[#This Row],[Country]])</f>
        <v>Vickie Coates Bush Advantage Collection® Round Conference Table United States</v>
      </c>
      <c r="AF1472" s="10" t="str">
        <f>LEFT(Table1[[#This Row],[Product Name]],4)</f>
        <v>Bush</v>
      </c>
    </row>
    <row r="1473" spans="1:32" ht="12.75" customHeight="1" x14ac:dyDescent="0.2">
      <c r="A1473" s="18">
        <v>23455</v>
      </c>
      <c r="B1473" s="25">
        <v>89982</v>
      </c>
      <c r="C1473" s="10" t="s">
        <v>56</v>
      </c>
      <c r="D1473" s="36">
        <v>0.04</v>
      </c>
      <c r="E1473" s="28">
        <v>2.08</v>
      </c>
      <c r="F1473" s="32">
        <v>1.49</v>
      </c>
      <c r="G1473" s="25">
        <v>1254</v>
      </c>
      <c r="H1473" s="10" t="s">
        <v>1349</v>
      </c>
      <c r="I1473" s="10" t="s">
        <v>49</v>
      </c>
      <c r="J1473" s="10" t="s">
        <v>40</v>
      </c>
      <c r="K1473" s="10" t="s">
        <v>29</v>
      </c>
      <c r="L1473" s="10" t="s">
        <v>109</v>
      </c>
      <c r="M1473" s="10" t="s">
        <v>59</v>
      </c>
      <c r="N1473" s="9" t="s">
        <v>1350</v>
      </c>
      <c r="O1473" s="22">
        <v>0.36</v>
      </c>
      <c r="P1473" s="10" t="s">
        <v>33</v>
      </c>
      <c r="Q1473" s="10" t="s">
        <v>61</v>
      </c>
      <c r="R1473" s="10" t="s">
        <v>130</v>
      </c>
      <c r="S1473" s="10" t="s">
        <v>1351</v>
      </c>
      <c r="T1473" s="25">
        <v>77530</v>
      </c>
      <c r="U1473" s="11">
        <v>42145</v>
      </c>
      <c r="V1473" s="25">
        <f>YEAR(Table1[[#This Row],[Order Date]])</f>
        <v>2015</v>
      </c>
      <c r="W1473" s="25">
        <f>MONTH(Table1[[#This Row],[Order Date]])</f>
        <v>5</v>
      </c>
      <c r="X1473" s="25">
        <f>DAY(Table1[[#This Row],[Order Date]])</f>
        <v>21</v>
      </c>
      <c r="Y1473" s="11">
        <v>42147</v>
      </c>
      <c r="Z1473" s="25">
        <f>DATEDIF(Table1[[#This Row],[Order Date]],Table1[[#This Row],[Ship Date]],"D")</f>
        <v>2</v>
      </c>
      <c r="AA1473" s="25">
        <v>-11.281500000000001</v>
      </c>
      <c r="AB1473" s="10">
        <v>16</v>
      </c>
      <c r="AC1473" s="12">
        <v>33.770000000000003</v>
      </c>
      <c r="AD1473" s="10" t="str">
        <f>IF(Table1[[#This Row],[Profit]]&gt;0,"Profit","loss")</f>
        <v>loss</v>
      </c>
      <c r="AE1473" s="10" t="str">
        <f>_xlfn.CONCAT(Table1[[#This Row],[Customer Name]]," ",Table1[[#This Row],[Product Name]]," ",Table1[[#This Row],[Country]])</f>
        <v>Anne Bland Economy Binders United States</v>
      </c>
      <c r="AF1473" s="10" t="str">
        <f>LEFT(Table1[[#This Row],[Product Name]],4)</f>
        <v>Econ</v>
      </c>
    </row>
    <row r="1474" spans="1:32" ht="12.75" customHeight="1" x14ac:dyDescent="0.2">
      <c r="A1474" s="18">
        <v>23815</v>
      </c>
      <c r="B1474" s="25">
        <v>89983</v>
      </c>
      <c r="C1474" s="10" t="s">
        <v>47</v>
      </c>
      <c r="D1474" s="36">
        <v>0.06</v>
      </c>
      <c r="E1474" s="28">
        <v>80.98</v>
      </c>
      <c r="F1474" s="32">
        <v>35</v>
      </c>
      <c r="G1474" s="25">
        <v>1254</v>
      </c>
      <c r="H1474" s="10" t="s">
        <v>1349</v>
      </c>
      <c r="I1474" s="10" t="s">
        <v>49</v>
      </c>
      <c r="J1474" s="10" t="s">
        <v>40</v>
      </c>
      <c r="K1474" s="10" t="s">
        <v>29</v>
      </c>
      <c r="L1474" s="10" t="s">
        <v>141</v>
      </c>
      <c r="M1474" s="10" t="s">
        <v>236</v>
      </c>
      <c r="N1474" s="9" t="s">
        <v>1352</v>
      </c>
      <c r="O1474" s="22">
        <v>0.81</v>
      </c>
      <c r="P1474" s="10" t="s">
        <v>33</v>
      </c>
      <c r="Q1474" s="10" t="s">
        <v>61</v>
      </c>
      <c r="R1474" s="10" t="s">
        <v>130</v>
      </c>
      <c r="S1474" s="10" t="s">
        <v>1351</v>
      </c>
      <c r="T1474" s="25">
        <v>77530</v>
      </c>
      <c r="U1474" s="11">
        <v>42075</v>
      </c>
      <c r="V1474" s="25">
        <f>YEAR(Table1[[#This Row],[Order Date]])</f>
        <v>2015</v>
      </c>
      <c r="W1474" s="25">
        <f>MONTH(Table1[[#This Row],[Order Date]])</f>
        <v>3</v>
      </c>
      <c r="X1474" s="25">
        <f>DAY(Table1[[#This Row],[Order Date]])</f>
        <v>12</v>
      </c>
      <c r="Y1474" s="11">
        <v>42076</v>
      </c>
      <c r="Z1474" s="25">
        <f>DATEDIF(Table1[[#This Row],[Order Date]],Table1[[#This Row],[Ship Date]],"D")</f>
        <v>1</v>
      </c>
      <c r="AA1474" s="25">
        <v>-218.77</v>
      </c>
      <c r="AB1474" s="10">
        <v>2</v>
      </c>
      <c r="AC1474" s="12">
        <v>172.79</v>
      </c>
      <c r="AD1474" s="10" t="str">
        <f>IF(Table1[[#This Row],[Profit]]&gt;0,"Profit","loss")</f>
        <v>loss</v>
      </c>
      <c r="AE1474" s="10" t="str">
        <f>_xlfn.CONCAT(Table1[[#This Row],[Customer Name]]," ",Table1[[#This Row],[Product Name]]," ",Table1[[#This Row],[Country]])</f>
        <v>Anne Bland Carina Double Wide Media Storage Towers in Natural &amp; Black United States</v>
      </c>
      <c r="AF1474" s="10" t="str">
        <f>LEFT(Table1[[#This Row],[Product Name]],4)</f>
        <v>Cari</v>
      </c>
    </row>
    <row r="1475" spans="1:32" ht="12.75" customHeight="1" x14ac:dyDescent="0.2">
      <c r="A1475" s="18">
        <v>23926</v>
      </c>
      <c r="B1475" s="25">
        <v>89984</v>
      </c>
      <c r="C1475" s="10" t="s">
        <v>56</v>
      </c>
      <c r="D1475" s="36">
        <v>0.06</v>
      </c>
      <c r="E1475" s="28">
        <v>3.95</v>
      </c>
      <c r="F1475" s="32">
        <v>2</v>
      </c>
      <c r="G1475" s="25">
        <v>1254</v>
      </c>
      <c r="H1475" s="10" t="s">
        <v>1349</v>
      </c>
      <c r="I1475" s="10" t="s">
        <v>49</v>
      </c>
      <c r="J1475" s="10" t="s">
        <v>40</v>
      </c>
      <c r="K1475" s="10" t="s">
        <v>29</v>
      </c>
      <c r="L1475" s="10" t="s">
        <v>66</v>
      </c>
      <c r="M1475" s="10" t="s">
        <v>31</v>
      </c>
      <c r="N1475" s="9" t="s">
        <v>1353</v>
      </c>
      <c r="O1475" s="22">
        <v>0.53</v>
      </c>
      <c r="P1475" s="10" t="s">
        <v>33</v>
      </c>
      <c r="Q1475" s="10" t="s">
        <v>61</v>
      </c>
      <c r="R1475" s="10" t="s">
        <v>130</v>
      </c>
      <c r="S1475" s="10" t="s">
        <v>1351</v>
      </c>
      <c r="T1475" s="25">
        <v>77530</v>
      </c>
      <c r="U1475" s="11">
        <v>42087</v>
      </c>
      <c r="V1475" s="25">
        <f>YEAR(Table1[[#This Row],[Order Date]])</f>
        <v>2015</v>
      </c>
      <c r="W1475" s="25">
        <f>MONTH(Table1[[#This Row],[Order Date]])</f>
        <v>3</v>
      </c>
      <c r="X1475" s="25">
        <f>DAY(Table1[[#This Row],[Order Date]])</f>
        <v>24</v>
      </c>
      <c r="Y1475" s="11">
        <v>42088</v>
      </c>
      <c r="Z1475" s="25">
        <f>DATEDIF(Table1[[#This Row],[Order Date]],Table1[[#This Row],[Ship Date]],"D")</f>
        <v>1</v>
      </c>
      <c r="AA1475" s="25">
        <v>-9.68</v>
      </c>
      <c r="AB1475" s="10">
        <v>5</v>
      </c>
      <c r="AC1475" s="12">
        <v>19.66</v>
      </c>
      <c r="AD1475" s="10" t="str">
        <f>IF(Table1[[#This Row],[Profit]]&gt;0,"Profit","loss")</f>
        <v>loss</v>
      </c>
      <c r="AE1475" s="10" t="str">
        <f>_xlfn.CONCAT(Table1[[#This Row],[Customer Name]]," ",Table1[[#This Row],[Product Name]]," ",Table1[[#This Row],[Country]])</f>
        <v>Anne Bland Advantus Map Pennant Flags and Round Head Tacks United States</v>
      </c>
      <c r="AF1475" s="10" t="str">
        <f>LEFT(Table1[[#This Row],[Product Name]],4)</f>
        <v>Adva</v>
      </c>
    </row>
    <row r="1476" spans="1:32" ht="12.75" customHeight="1" x14ac:dyDescent="0.2">
      <c r="A1476" s="18">
        <v>19805</v>
      </c>
      <c r="B1476" s="25">
        <v>89988</v>
      </c>
      <c r="C1476" s="10" t="s">
        <v>47</v>
      </c>
      <c r="D1476" s="36">
        <v>7.0000000000000007E-2</v>
      </c>
      <c r="E1476" s="28">
        <v>35.99</v>
      </c>
      <c r="F1476" s="32">
        <v>5</v>
      </c>
      <c r="G1476" s="25">
        <v>3100</v>
      </c>
      <c r="H1476" s="10" t="s">
        <v>2795</v>
      </c>
      <c r="I1476" s="10" t="s">
        <v>49</v>
      </c>
      <c r="J1476" s="10" t="s">
        <v>114</v>
      </c>
      <c r="K1476" s="10" t="s">
        <v>77</v>
      </c>
      <c r="L1476" s="10" t="s">
        <v>78</v>
      </c>
      <c r="M1476" s="10" t="s">
        <v>31</v>
      </c>
      <c r="N1476" s="9" t="s">
        <v>1762</v>
      </c>
      <c r="O1476" s="22">
        <v>0.82</v>
      </c>
      <c r="P1476" s="10" t="s">
        <v>33</v>
      </c>
      <c r="Q1476" s="10" t="s">
        <v>136</v>
      </c>
      <c r="R1476" s="10" t="s">
        <v>362</v>
      </c>
      <c r="S1476" s="10" t="s">
        <v>2796</v>
      </c>
      <c r="T1476" s="25">
        <v>33334</v>
      </c>
      <c r="U1476" s="11">
        <v>42088</v>
      </c>
      <c r="V1476" s="25">
        <f>YEAR(Table1[[#This Row],[Order Date]])</f>
        <v>2015</v>
      </c>
      <c r="W1476" s="25">
        <f>MONTH(Table1[[#This Row],[Order Date]])</f>
        <v>3</v>
      </c>
      <c r="X1476" s="25">
        <f>DAY(Table1[[#This Row],[Order Date]])</f>
        <v>25</v>
      </c>
      <c r="Y1476" s="11">
        <v>42090</v>
      </c>
      <c r="Z1476" s="25">
        <f>DATEDIF(Table1[[#This Row],[Order Date]],Table1[[#This Row],[Ship Date]],"D")</f>
        <v>2</v>
      </c>
      <c r="AA1476" s="25">
        <v>-299.81420000000003</v>
      </c>
      <c r="AB1476" s="10">
        <v>1</v>
      </c>
      <c r="AC1476" s="12">
        <v>31.71</v>
      </c>
      <c r="AD1476" s="10" t="str">
        <f>IF(Table1[[#This Row],[Profit]]&gt;0,"Profit","loss")</f>
        <v>loss</v>
      </c>
      <c r="AE1476" s="10" t="str">
        <f>_xlfn.CONCAT(Table1[[#This Row],[Customer Name]]," ",Table1[[#This Row],[Product Name]]," ",Table1[[#This Row],[Country]])</f>
        <v>Gladys Holloway Accessory17 United States</v>
      </c>
      <c r="AF1476" s="10" t="str">
        <f>LEFT(Table1[[#This Row],[Product Name]],4)</f>
        <v>Acce</v>
      </c>
    </row>
    <row r="1477" spans="1:32" ht="12.75" customHeight="1" x14ac:dyDescent="0.2">
      <c r="A1477" s="18">
        <v>23011</v>
      </c>
      <c r="B1477" s="25">
        <v>89993</v>
      </c>
      <c r="C1477" s="10" t="s">
        <v>56</v>
      </c>
      <c r="D1477" s="36">
        <v>0.05</v>
      </c>
      <c r="E1477" s="28">
        <v>12.97</v>
      </c>
      <c r="F1477" s="32">
        <v>1.49</v>
      </c>
      <c r="G1477" s="25">
        <v>1363</v>
      </c>
      <c r="H1477" s="10" t="s">
        <v>1432</v>
      </c>
      <c r="I1477" s="10" t="s">
        <v>49</v>
      </c>
      <c r="J1477" s="10" t="s">
        <v>114</v>
      </c>
      <c r="K1477" s="10" t="s">
        <v>29</v>
      </c>
      <c r="L1477" s="10" t="s">
        <v>109</v>
      </c>
      <c r="M1477" s="10" t="s">
        <v>59</v>
      </c>
      <c r="N1477" s="9" t="s">
        <v>1433</v>
      </c>
      <c r="O1477" s="22">
        <v>0.35</v>
      </c>
      <c r="P1477" s="10" t="s">
        <v>33</v>
      </c>
      <c r="Q1477" s="10" t="s">
        <v>136</v>
      </c>
      <c r="R1477" s="10" t="s">
        <v>362</v>
      </c>
      <c r="S1477" s="10" t="s">
        <v>1434</v>
      </c>
      <c r="T1477" s="25">
        <v>32707</v>
      </c>
      <c r="U1477" s="11">
        <v>42039</v>
      </c>
      <c r="V1477" s="25">
        <f>YEAR(Table1[[#This Row],[Order Date]])</f>
        <v>2015</v>
      </c>
      <c r="W1477" s="25">
        <f>MONTH(Table1[[#This Row],[Order Date]])</f>
        <v>2</v>
      </c>
      <c r="X1477" s="25">
        <f>DAY(Table1[[#This Row],[Order Date]])</f>
        <v>4</v>
      </c>
      <c r="Y1477" s="11">
        <v>42041</v>
      </c>
      <c r="Z1477" s="25">
        <f>DATEDIF(Table1[[#This Row],[Order Date]],Table1[[#This Row],[Ship Date]],"D")</f>
        <v>2</v>
      </c>
      <c r="AA1477" s="25">
        <v>5.4659999999999993</v>
      </c>
      <c r="AB1477" s="10">
        <v>2</v>
      </c>
      <c r="AC1477" s="12">
        <v>26.37</v>
      </c>
      <c r="AD1477" s="10" t="str">
        <f>IF(Table1[[#This Row],[Profit]]&gt;0,"Profit","loss")</f>
        <v>Profit</v>
      </c>
      <c r="AE1477" s="10" t="str">
        <f>_xlfn.CONCAT(Table1[[#This Row],[Customer Name]]," ",Table1[[#This Row],[Product Name]]," ",Table1[[#This Row],[Country]])</f>
        <v>Earl Roy Mead 1st Gear 2" Zipper Binder, Asst. Colors United States</v>
      </c>
      <c r="AF1477" s="10" t="str">
        <f>LEFT(Table1[[#This Row],[Product Name]],4)</f>
        <v>Mead</v>
      </c>
    </row>
    <row r="1478" spans="1:32" ht="12.75" customHeight="1" x14ac:dyDescent="0.2">
      <c r="A1478" s="18">
        <v>23012</v>
      </c>
      <c r="B1478" s="25">
        <v>89993</v>
      </c>
      <c r="C1478" s="10" t="s">
        <v>56</v>
      </c>
      <c r="D1478" s="36">
        <v>0.06</v>
      </c>
      <c r="E1478" s="28">
        <v>5.81</v>
      </c>
      <c r="F1478" s="32">
        <v>3.37</v>
      </c>
      <c r="G1478" s="25">
        <v>1363</v>
      </c>
      <c r="H1478" s="10" t="s">
        <v>1432</v>
      </c>
      <c r="I1478" s="10" t="s">
        <v>49</v>
      </c>
      <c r="J1478" s="10" t="s">
        <v>114</v>
      </c>
      <c r="K1478" s="10" t="s">
        <v>29</v>
      </c>
      <c r="L1478" s="10" t="s">
        <v>66</v>
      </c>
      <c r="M1478" s="10" t="s">
        <v>31</v>
      </c>
      <c r="N1478" s="9" t="s">
        <v>1435</v>
      </c>
      <c r="O1478" s="22">
        <v>0.54</v>
      </c>
      <c r="P1478" s="10" t="s">
        <v>33</v>
      </c>
      <c r="Q1478" s="10" t="s">
        <v>136</v>
      </c>
      <c r="R1478" s="10" t="s">
        <v>362</v>
      </c>
      <c r="S1478" s="10" t="s">
        <v>1434</v>
      </c>
      <c r="T1478" s="25">
        <v>32707</v>
      </c>
      <c r="U1478" s="11">
        <v>42039</v>
      </c>
      <c r="V1478" s="25">
        <f>YEAR(Table1[[#This Row],[Order Date]])</f>
        <v>2015</v>
      </c>
      <c r="W1478" s="25">
        <f>MONTH(Table1[[#This Row],[Order Date]])</f>
        <v>2</v>
      </c>
      <c r="X1478" s="25">
        <f>DAY(Table1[[#This Row],[Order Date]])</f>
        <v>4</v>
      </c>
      <c r="Y1478" s="11">
        <v>42041</v>
      </c>
      <c r="Z1478" s="25">
        <f>DATEDIF(Table1[[#This Row],[Order Date]],Table1[[#This Row],[Ship Date]],"D")</f>
        <v>2</v>
      </c>
      <c r="AA1478" s="25">
        <v>-149.1182</v>
      </c>
      <c r="AB1478" s="10">
        <v>9</v>
      </c>
      <c r="AC1478" s="12">
        <v>53.44</v>
      </c>
      <c r="AD1478" s="10" t="str">
        <f>IF(Table1[[#This Row],[Profit]]&gt;0,"Profit","loss")</f>
        <v>loss</v>
      </c>
      <c r="AE1478" s="10" t="str">
        <f>_xlfn.CONCAT(Table1[[#This Row],[Customer Name]]," ",Table1[[#This Row],[Product Name]]," ",Table1[[#This Row],[Country]])</f>
        <v>Earl Roy Advantus Push Pins, Aluminum Head United States</v>
      </c>
      <c r="AF1478" s="10" t="str">
        <f>LEFT(Table1[[#This Row],[Product Name]],4)</f>
        <v>Adva</v>
      </c>
    </row>
    <row r="1479" spans="1:32" ht="12.75" customHeight="1" x14ac:dyDescent="0.2">
      <c r="A1479" s="18">
        <v>19333</v>
      </c>
      <c r="B1479" s="25">
        <v>89994</v>
      </c>
      <c r="C1479" s="10" t="s">
        <v>37</v>
      </c>
      <c r="D1479" s="36">
        <v>0.1</v>
      </c>
      <c r="E1479" s="28">
        <v>5.98</v>
      </c>
      <c r="F1479" s="32">
        <v>5.35</v>
      </c>
      <c r="G1479" s="25">
        <v>1364</v>
      </c>
      <c r="H1479" s="10" t="s">
        <v>1436</v>
      </c>
      <c r="I1479" s="10" t="s">
        <v>49</v>
      </c>
      <c r="J1479" s="10" t="s">
        <v>40</v>
      </c>
      <c r="K1479" s="10" t="s">
        <v>29</v>
      </c>
      <c r="L1479" s="10" t="s">
        <v>93</v>
      </c>
      <c r="M1479" s="10" t="s">
        <v>59</v>
      </c>
      <c r="N1479" s="9" t="s">
        <v>1437</v>
      </c>
      <c r="O1479" s="22">
        <v>0.4</v>
      </c>
      <c r="P1479" s="10" t="s">
        <v>33</v>
      </c>
      <c r="Q1479" s="10" t="s">
        <v>53</v>
      </c>
      <c r="R1479" s="10" t="s">
        <v>415</v>
      </c>
      <c r="S1479" s="10" t="s">
        <v>1418</v>
      </c>
      <c r="T1479" s="25">
        <v>20746</v>
      </c>
      <c r="U1479" s="11">
        <v>42080</v>
      </c>
      <c r="V1479" s="25">
        <f>YEAR(Table1[[#This Row],[Order Date]])</f>
        <v>2015</v>
      </c>
      <c r="W1479" s="25">
        <f>MONTH(Table1[[#This Row],[Order Date]])</f>
        <v>3</v>
      </c>
      <c r="X1479" s="25">
        <f>DAY(Table1[[#This Row],[Order Date]])</f>
        <v>17</v>
      </c>
      <c r="Y1479" s="11">
        <v>42080</v>
      </c>
      <c r="Z1479" s="25">
        <f>DATEDIF(Table1[[#This Row],[Order Date]],Table1[[#This Row],[Ship Date]],"D")</f>
        <v>0</v>
      </c>
      <c r="AA1479" s="25">
        <v>-90.26</v>
      </c>
      <c r="AB1479" s="10">
        <v>10</v>
      </c>
      <c r="AC1479" s="12">
        <v>57.34</v>
      </c>
      <c r="AD1479" s="10" t="str">
        <f>IF(Table1[[#This Row],[Profit]]&gt;0,"Profit","loss")</f>
        <v>loss</v>
      </c>
      <c r="AE1479" s="10" t="str">
        <f>_xlfn.CONCAT(Table1[[#This Row],[Customer Name]]," ",Table1[[#This Row],[Product Name]]," ",Table1[[#This Row],[Country]])</f>
        <v>Chris Ford Xerox 1947 United States</v>
      </c>
      <c r="AF1479" s="10" t="str">
        <f>LEFT(Table1[[#This Row],[Product Name]],4)</f>
        <v>Xero</v>
      </c>
    </row>
    <row r="1480" spans="1:32" ht="12.75" customHeight="1" x14ac:dyDescent="0.2">
      <c r="A1480" s="18">
        <v>19336</v>
      </c>
      <c r="B1480" s="25">
        <v>89999</v>
      </c>
      <c r="C1480" s="10" t="s">
        <v>25</v>
      </c>
      <c r="D1480" s="36">
        <v>0.05</v>
      </c>
      <c r="E1480" s="28">
        <v>20.98</v>
      </c>
      <c r="F1480" s="32">
        <v>21.2</v>
      </c>
      <c r="G1480" s="25">
        <v>1988</v>
      </c>
      <c r="H1480" s="10" t="s">
        <v>1930</v>
      </c>
      <c r="I1480" s="10" t="s">
        <v>49</v>
      </c>
      <c r="J1480" s="10" t="s">
        <v>40</v>
      </c>
      <c r="K1480" s="10" t="s">
        <v>41</v>
      </c>
      <c r="L1480" s="10" t="s">
        <v>50</v>
      </c>
      <c r="M1480" s="10" t="s">
        <v>86</v>
      </c>
      <c r="N1480" s="9" t="s">
        <v>1931</v>
      </c>
      <c r="O1480" s="22">
        <v>0.78</v>
      </c>
      <c r="P1480" s="10" t="s">
        <v>33</v>
      </c>
      <c r="Q1480" s="10" t="s">
        <v>34</v>
      </c>
      <c r="R1480" s="10" t="s">
        <v>212</v>
      </c>
      <c r="S1480" s="10" t="s">
        <v>1895</v>
      </c>
      <c r="T1480" s="25">
        <v>84020</v>
      </c>
      <c r="U1480" s="11">
        <v>42007</v>
      </c>
      <c r="V1480" s="25">
        <f>YEAR(Table1[[#This Row],[Order Date]])</f>
        <v>2015</v>
      </c>
      <c r="W1480" s="25">
        <f>MONTH(Table1[[#This Row],[Order Date]])</f>
        <v>1</v>
      </c>
      <c r="X1480" s="25">
        <f>DAY(Table1[[#This Row],[Order Date]])</f>
        <v>3</v>
      </c>
      <c r="Y1480" s="11">
        <v>42008</v>
      </c>
      <c r="Z1480" s="25">
        <f>DATEDIF(Table1[[#This Row],[Order Date]],Table1[[#This Row],[Ship Date]],"D")</f>
        <v>1</v>
      </c>
      <c r="AA1480" s="25">
        <v>-181.102</v>
      </c>
      <c r="AB1480" s="10">
        <v>3</v>
      </c>
      <c r="AC1480" s="12">
        <v>65.69</v>
      </c>
      <c r="AD1480" s="10" t="str">
        <f>IF(Table1[[#This Row],[Profit]]&gt;0,"Profit","loss")</f>
        <v>loss</v>
      </c>
      <c r="AE1480" s="10" t="str">
        <f>_xlfn.CONCAT(Table1[[#This Row],[Customer Name]]," ",Table1[[#This Row],[Product Name]]," ",Table1[[#This Row],[Country]])</f>
        <v>Anna Burgess 36X48 HARDFLOOR CHAIRMAT United States</v>
      </c>
      <c r="AF1480" s="10" t="str">
        <f>LEFT(Table1[[#This Row],[Product Name]],4)</f>
        <v>36X4</v>
      </c>
    </row>
    <row r="1481" spans="1:32" ht="12.75" customHeight="1" x14ac:dyDescent="0.2">
      <c r="A1481" s="18">
        <v>22600</v>
      </c>
      <c r="B1481" s="25">
        <v>90000</v>
      </c>
      <c r="C1481" s="10" t="s">
        <v>37</v>
      </c>
      <c r="D1481" s="36">
        <v>0.04</v>
      </c>
      <c r="E1481" s="28">
        <v>355.98</v>
      </c>
      <c r="F1481" s="32">
        <v>58.92</v>
      </c>
      <c r="G1481" s="25">
        <v>1989</v>
      </c>
      <c r="H1481" s="10" t="s">
        <v>1932</v>
      </c>
      <c r="I1481" s="10" t="s">
        <v>39</v>
      </c>
      <c r="J1481" s="10" t="s">
        <v>40</v>
      </c>
      <c r="K1481" s="10" t="s">
        <v>41</v>
      </c>
      <c r="L1481" s="10" t="s">
        <v>42</v>
      </c>
      <c r="M1481" s="10" t="s">
        <v>43</v>
      </c>
      <c r="N1481" s="9" t="s">
        <v>1294</v>
      </c>
      <c r="O1481" s="22">
        <v>0.64</v>
      </c>
      <c r="P1481" s="10" t="s">
        <v>33</v>
      </c>
      <c r="Q1481" s="10" t="s">
        <v>34</v>
      </c>
      <c r="R1481" s="10" t="s">
        <v>212</v>
      </c>
      <c r="S1481" s="10" t="s">
        <v>1933</v>
      </c>
      <c r="T1481" s="25">
        <v>84117</v>
      </c>
      <c r="U1481" s="11">
        <v>42025</v>
      </c>
      <c r="V1481" s="25">
        <f>YEAR(Table1[[#This Row],[Order Date]])</f>
        <v>2015</v>
      </c>
      <c r="W1481" s="25">
        <f>MONTH(Table1[[#This Row],[Order Date]])</f>
        <v>1</v>
      </c>
      <c r="X1481" s="25">
        <f>DAY(Table1[[#This Row],[Order Date]])</f>
        <v>21</v>
      </c>
      <c r="Y1481" s="11">
        <v>42026</v>
      </c>
      <c r="Z1481" s="25">
        <f>DATEDIF(Table1[[#This Row],[Order Date]],Table1[[#This Row],[Ship Date]],"D")</f>
        <v>1</v>
      </c>
      <c r="AA1481" s="25">
        <v>882.93000000000006</v>
      </c>
      <c r="AB1481" s="10">
        <v>8</v>
      </c>
      <c r="AC1481" s="12">
        <v>2748.21</v>
      </c>
      <c r="AD1481" s="10" t="str">
        <f>IF(Table1[[#This Row],[Profit]]&gt;0,"Profit","loss")</f>
        <v>Profit</v>
      </c>
      <c r="AE1481" s="10" t="str">
        <f>_xlfn.CONCAT(Table1[[#This Row],[Customer Name]]," ",Table1[[#This Row],[Product Name]]," ",Table1[[#This Row],[Country]])</f>
        <v>David Weaver Hon 4700 Series Mobuis™ Mid-Back Task Chairs with Adjustable Arms United States</v>
      </c>
      <c r="AF1481" s="10" t="str">
        <f>LEFT(Table1[[#This Row],[Product Name]],4)</f>
        <v xml:space="preserve">Hon </v>
      </c>
    </row>
    <row r="1482" spans="1:32" ht="12.75" customHeight="1" x14ac:dyDescent="0.2">
      <c r="A1482" s="18">
        <v>22601</v>
      </c>
      <c r="B1482" s="25">
        <v>90000</v>
      </c>
      <c r="C1482" s="10" t="s">
        <v>37</v>
      </c>
      <c r="D1482" s="36">
        <v>0.09</v>
      </c>
      <c r="E1482" s="28">
        <v>19.98</v>
      </c>
      <c r="F1482" s="32">
        <v>8.68</v>
      </c>
      <c r="G1482" s="25">
        <v>1989</v>
      </c>
      <c r="H1482" s="10" t="s">
        <v>1932</v>
      </c>
      <c r="I1482" s="10" t="s">
        <v>49</v>
      </c>
      <c r="J1482" s="10" t="s">
        <v>40</v>
      </c>
      <c r="K1482" s="10" t="s">
        <v>29</v>
      </c>
      <c r="L1482" s="10" t="s">
        <v>93</v>
      </c>
      <c r="M1482" s="10" t="s">
        <v>59</v>
      </c>
      <c r="N1482" s="9" t="s">
        <v>1223</v>
      </c>
      <c r="O1482" s="22">
        <v>0.37</v>
      </c>
      <c r="P1482" s="10" t="s">
        <v>33</v>
      </c>
      <c r="Q1482" s="10" t="s">
        <v>34</v>
      </c>
      <c r="R1482" s="10" t="s">
        <v>212</v>
      </c>
      <c r="S1482" s="10" t="s">
        <v>1933</v>
      </c>
      <c r="T1482" s="25">
        <v>84117</v>
      </c>
      <c r="U1482" s="11">
        <v>42025</v>
      </c>
      <c r="V1482" s="25">
        <f>YEAR(Table1[[#This Row],[Order Date]])</f>
        <v>2015</v>
      </c>
      <c r="W1482" s="25">
        <f>MONTH(Table1[[#This Row],[Order Date]])</f>
        <v>1</v>
      </c>
      <c r="X1482" s="25">
        <f>DAY(Table1[[#This Row],[Order Date]])</f>
        <v>21</v>
      </c>
      <c r="Y1482" s="11">
        <v>42026</v>
      </c>
      <c r="Z1482" s="25">
        <f>DATEDIF(Table1[[#This Row],[Order Date]],Table1[[#This Row],[Ship Date]],"D")</f>
        <v>1</v>
      </c>
      <c r="AA1482" s="25">
        <v>6.6803999999999988</v>
      </c>
      <c r="AB1482" s="10">
        <v>5</v>
      </c>
      <c r="AC1482" s="12">
        <v>93.19</v>
      </c>
      <c r="AD1482" s="10" t="str">
        <f>IF(Table1[[#This Row],[Profit]]&gt;0,"Profit","loss")</f>
        <v>Profit</v>
      </c>
      <c r="AE1482" s="10" t="str">
        <f>_xlfn.CONCAT(Table1[[#This Row],[Customer Name]]," ",Table1[[#This Row],[Product Name]]," ",Table1[[#This Row],[Country]])</f>
        <v>David Weaver Southworth 25% Cotton Premium Laser Paper and Envelopes United States</v>
      </c>
      <c r="AF1482" s="10" t="str">
        <f>LEFT(Table1[[#This Row],[Product Name]],4)</f>
        <v>Sout</v>
      </c>
    </row>
    <row r="1483" spans="1:32" ht="12.75" customHeight="1" x14ac:dyDescent="0.2">
      <c r="A1483" s="18">
        <v>20554</v>
      </c>
      <c r="B1483" s="25">
        <v>90001</v>
      </c>
      <c r="C1483" s="10" t="s">
        <v>25</v>
      </c>
      <c r="D1483" s="36">
        <v>0.01</v>
      </c>
      <c r="E1483" s="28">
        <v>30.98</v>
      </c>
      <c r="F1483" s="32">
        <v>6.5</v>
      </c>
      <c r="G1483" s="25">
        <v>1989</v>
      </c>
      <c r="H1483" s="10" t="s">
        <v>1932</v>
      </c>
      <c r="I1483" s="10" t="s">
        <v>49</v>
      </c>
      <c r="J1483" s="10" t="s">
        <v>28</v>
      </c>
      <c r="K1483" s="10" t="s">
        <v>77</v>
      </c>
      <c r="L1483" s="10" t="s">
        <v>180</v>
      </c>
      <c r="M1483" s="10" t="s">
        <v>59</v>
      </c>
      <c r="N1483" s="9" t="s">
        <v>1908</v>
      </c>
      <c r="O1483" s="22">
        <v>0.64</v>
      </c>
      <c r="P1483" s="10" t="s">
        <v>33</v>
      </c>
      <c r="Q1483" s="10" t="s">
        <v>34</v>
      </c>
      <c r="R1483" s="10" t="s">
        <v>212</v>
      </c>
      <c r="S1483" s="10" t="s">
        <v>1933</v>
      </c>
      <c r="T1483" s="25">
        <v>84117</v>
      </c>
      <c r="U1483" s="11">
        <v>42139</v>
      </c>
      <c r="V1483" s="25">
        <f>YEAR(Table1[[#This Row],[Order Date]])</f>
        <v>2015</v>
      </c>
      <c r="W1483" s="25">
        <f>MONTH(Table1[[#This Row],[Order Date]])</f>
        <v>5</v>
      </c>
      <c r="X1483" s="25">
        <f>DAY(Table1[[#This Row],[Order Date]])</f>
        <v>15</v>
      </c>
      <c r="Y1483" s="11">
        <v>42140</v>
      </c>
      <c r="Z1483" s="25">
        <f>DATEDIF(Table1[[#This Row],[Order Date]],Table1[[#This Row],[Ship Date]],"D")</f>
        <v>1</v>
      </c>
      <c r="AA1483" s="25">
        <v>46.29</v>
      </c>
      <c r="AB1483" s="10">
        <v>11</v>
      </c>
      <c r="AC1483" s="12">
        <v>363.37</v>
      </c>
      <c r="AD1483" s="10" t="str">
        <f>IF(Table1[[#This Row],[Profit]]&gt;0,"Profit","loss")</f>
        <v>Profit</v>
      </c>
      <c r="AE1483" s="10" t="str">
        <f>_xlfn.CONCAT(Table1[[#This Row],[Customer Name]]," ",Table1[[#This Row],[Product Name]]," ",Table1[[#This Row],[Country]])</f>
        <v>David Weaver Belkin ErgoBoard™ Keyboard United States</v>
      </c>
      <c r="AF1483" s="10" t="str">
        <f>LEFT(Table1[[#This Row],[Product Name]],4)</f>
        <v>Belk</v>
      </c>
    </row>
    <row r="1484" spans="1:32" ht="12.75" customHeight="1" x14ac:dyDescent="0.2">
      <c r="A1484" s="18">
        <v>20555</v>
      </c>
      <c r="B1484" s="25">
        <v>90001</v>
      </c>
      <c r="C1484" s="10" t="s">
        <v>25</v>
      </c>
      <c r="D1484" s="36">
        <v>0.01</v>
      </c>
      <c r="E1484" s="28">
        <v>40.99</v>
      </c>
      <c r="F1484" s="32">
        <v>19.989999999999998</v>
      </c>
      <c r="G1484" s="25">
        <v>1989</v>
      </c>
      <c r="H1484" s="10" t="s">
        <v>1932</v>
      </c>
      <c r="I1484" s="10" t="s">
        <v>49</v>
      </c>
      <c r="J1484" s="10" t="s">
        <v>28</v>
      </c>
      <c r="K1484" s="10" t="s">
        <v>29</v>
      </c>
      <c r="L1484" s="10" t="s">
        <v>93</v>
      </c>
      <c r="M1484" s="10" t="s">
        <v>59</v>
      </c>
      <c r="N1484" s="9" t="s">
        <v>1934</v>
      </c>
      <c r="O1484" s="22">
        <v>0.36</v>
      </c>
      <c r="P1484" s="10" t="s">
        <v>33</v>
      </c>
      <c r="Q1484" s="10" t="s">
        <v>34</v>
      </c>
      <c r="R1484" s="10" t="s">
        <v>212</v>
      </c>
      <c r="S1484" s="10" t="s">
        <v>1933</v>
      </c>
      <c r="T1484" s="25">
        <v>84117</v>
      </c>
      <c r="U1484" s="11">
        <v>42139</v>
      </c>
      <c r="V1484" s="25">
        <f>YEAR(Table1[[#This Row],[Order Date]])</f>
        <v>2015</v>
      </c>
      <c r="W1484" s="25">
        <f>MONTH(Table1[[#This Row],[Order Date]])</f>
        <v>5</v>
      </c>
      <c r="X1484" s="25">
        <f>DAY(Table1[[#This Row],[Order Date]])</f>
        <v>15</v>
      </c>
      <c r="Y1484" s="11">
        <v>42142</v>
      </c>
      <c r="Z1484" s="25">
        <f>DATEDIF(Table1[[#This Row],[Order Date]],Table1[[#This Row],[Ship Date]],"D")</f>
        <v>3</v>
      </c>
      <c r="AA1484" s="25">
        <v>177.79</v>
      </c>
      <c r="AB1484" s="10">
        <v>11</v>
      </c>
      <c r="AC1484" s="12">
        <v>480.75</v>
      </c>
      <c r="AD1484" s="10" t="str">
        <f>IF(Table1[[#This Row],[Profit]]&gt;0,"Profit","loss")</f>
        <v>Profit</v>
      </c>
      <c r="AE1484" s="10" t="str">
        <f>_xlfn.CONCAT(Table1[[#This Row],[Customer Name]]," ",Table1[[#This Row],[Product Name]]," ",Table1[[#This Row],[Country]])</f>
        <v>David Weaver White Dual Perf Computer Printout Paper, 2700 Sheets, 1 Part, Heavyweight, 20 lbs., 14 7/8 x 11 United States</v>
      </c>
      <c r="AF1484" s="10" t="str">
        <f>LEFT(Table1[[#This Row],[Product Name]],4)</f>
        <v>Whit</v>
      </c>
    </row>
    <row r="1485" spans="1:32" ht="12.75" customHeight="1" x14ac:dyDescent="0.2">
      <c r="A1485" s="18">
        <v>25417</v>
      </c>
      <c r="B1485" s="25">
        <v>90002</v>
      </c>
      <c r="C1485" s="10" t="s">
        <v>56</v>
      </c>
      <c r="D1485" s="36">
        <v>0</v>
      </c>
      <c r="E1485" s="28">
        <v>47.9</v>
      </c>
      <c r="F1485" s="32">
        <v>5.86</v>
      </c>
      <c r="G1485" s="25">
        <v>1991</v>
      </c>
      <c r="H1485" s="10" t="s">
        <v>1936</v>
      </c>
      <c r="I1485" s="10" t="s">
        <v>49</v>
      </c>
      <c r="J1485" s="10" t="s">
        <v>40</v>
      </c>
      <c r="K1485" s="10" t="s">
        <v>29</v>
      </c>
      <c r="L1485" s="10" t="s">
        <v>93</v>
      </c>
      <c r="M1485" s="10" t="s">
        <v>59</v>
      </c>
      <c r="N1485" s="9" t="s">
        <v>1937</v>
      </c>
      <c r="O1485" s="22">
        <v>0.37</v>
      </c>
      <c r="P1485" s="10" t="s">
        <v>33</v>
      </c>
      <c r="Q1485" s="10" t="s">
        <v>34</v>
      </c>
      <c r="R1485" s="10" t="s">
        <v>212</v>
      </c>
      <c r="S1485" s="10" t="s">
        <v>1938</v>
      </c>
      <c r="T1485" s="25">
        <v>84118</v>
      </c>
      <c r="U1485" s="11">
        <v>42057</v>
      </c>
      <c r="V1485" s="25">
        <f>YEAR(Table1[[#This Row],[Order Date]])</f>
        <v>2015</v>
      </c>
      <c r="W1485" s="25">
        <f>MONTH(Table1[[#This Row],[Order Date]])</f>
        <v>2</v>
      </c>
      <c r="X1485" s="25">
        <f>DAY(Table1[[#This Row],[Order Date]])</f>
        <v>22</v>
      </c>
      <c r="Y1485" s="11">
        <v>42059</v>
      </c>
      <c r="Z1485" s="25">
        <f>DATEDIF(Table1[[#This Row],[Order Date]],Table1[[#This Row],[Ship Date]],"D")</f>
        <v>2</v>
      </c>
      <c r="AA1485" s="25">
        <v>638.38109999999995</v>
      </c>
      <c r="AB1485" s="10">
        <v>18</v>
      </c>
      <c r="AC1485" s="12">
        <v>925.19</v>
      </c>
      <c r="AD1485" s="10" t="str">
        <f>IF(Table1[[#This Row],[Profit]]&gt;0,"Profit","loss")</f>
        <v>Profit</v>
      </c>
      <c r="AE1485" s="10" t="str">
        <f>_xlfn.CONCAT(Table1[[#This Row],[Customer Name]]," ",Table1[[#This Row],[Product Name]]," ",Table1[[#This Row],[Country]])</f>
        <v>Paula Hubbard Xerox 1938 United States</v>
      </c>
      <c r="AF1485" s="10" t="str">
        <f>LEFT(Table1[[#This Row],[Product Name]],4)</f>
        <v>Xero</v>
      </c>
    </row>
    <row r="1486" spans="1:32" ht="12.75" customHeight="1" x14ac:dyDescent="0.2">
      <c r="A1486" s="18">
        <v>21723</v>
      </c>
      <c r="B1486" s="25">
        <v>90003</v>
      </c>
      <c r="C1486" s="10" t="s">
        <v>56</v>
      </c>
      <c r="D1486" s="36">
        <v>0.1</v>
      </c>
      <c r="E1486" s="28">
        <v>1.6</v>
      </c>
      <c r="F1486" s="32">
        <v>1.29</v>
      </c>
      <c r="G1486" s="25">
        <v>1989</v>
      </c>
      <c r="H1486" s="10" t="s">
        <v>1932</v>
      </c>
      <c r="I1486" s="10" t="s">
        <v>49</v>
      </c>
      <c r="J1486" s="10" t="s">
        <v>40</v>
      </c>
      <c r="K1486" s="10" t="s">
        <v>29</v>
      </c>
      <c r="L1486" s="10" t="s">
        <v>30</v>
      </c>
      <c r="M1486" s="10" t="s">
        <v>31</v>
      </c>
      <c r="N1486" s="9" t="s">
        <v>1935</v>
      </c>
      <c r="O1486" s="22">
        <v>0.42</v>
      </c>
      <c r="P1486" s="10" t="s">
        <v>33</v>
      </c>
      <c r="Q1486" s="10" t="s">
        <v>34</v>
      </c>
      <c r="R1486" s="10" t="s">
        <v>212</v>
      </c>
      <c r="S1486" s="10" t="s">
        <v>1933</v>
      </c>
      <c r="T1486" s="25">
        <v>84117</v>
      </c>
      <c r="U1486" s="11">
        <v>42124</v>
      </c>
      <c r="V1486" s="25">
        <f>YEAR(Table1[[#This Row],[Order Date]])</f>
        <v>2015</v>
      </c>
      <c r="W1486" s="25">
        <f>MONTH(Table1[[#This Row],[Order Date]])</f>
        <v>4</v>
      </c>
      <c r="X1486" s="25">
        <f>DAY(Table1[[#This Row],[Order Date]])</f>
        <v>30</v>
      </c>
      <c r="Y1486" s="11">
        <v>42124</v>
      </c>
      <c r="Z1486" s="25">
        <f>DATEDIF(Table1[[#This Row],[Order Date]],Table1[[#This Row],[Ship Date]],"D")</f>
        <v>0</v>
      </c>
      <c r="AA1486" s="25">
        <v>-14.990400000000001</v>
      </c>
      <c r="AB1486" s="10">
        <v>11</v>
      </c>
      <c r="AC1486" s="12">
        <v>16.88</v>
      </c>
      <c r="AD1486" s="10" t="str">
        <f>IF(Table1[[#This Row],[Profit]]&gt;0,"Profit","loss")</f>
        <v>loss</v>
      </c>
      <c r="AE1486" s="10" t="str">
        <f>_xlfn.CONCAT(Table1[[#This Row],[Customer Name]]," ",Table1[[#This Row],[Product Name]]," ",Table1[[#This Row],[Country]])</f>
        <v>David Weaver Sanford Pocket Accent® Highlighters United States</v>
      </c>
      <c r="AF1486" s="10" t="str">
        <f>LEFT(Table1[[#This Row],[Product Name]],4)</f>
        <v>Sanf</v>
      </c>
    </row>
    <row r="1487" spans="1:32" ht="12.75" customHeight="1" x14ac:dyDescent="0.2">
      <c r="A1487" s="18">
        <v>21514</v>
      </c>
      <c r="B1487" s="25">
        <v>90011</v>
      </c>
      <c r="C1487" s="10" t="s">
        <v>25</v>
      </c>
      <c r="D1487" s="36">
        <v>0.1</v>
      </c>
      <c r="E1487" s="28">
        <v>209.37</v>
      </c>
      <c r="F1487" s="32">
        <v>69</v>
      </c>
      <c r="G1487" s="25">
        <v>2892</v>
      </c>
      <c r="H1487" s="10" t="s">
        <v>2643</v>
      </c>
      <c r="I1487" s="10" t="s">
        <v>49</v>
      </c>
      <c r="J1487" s="10" t="s">
        <v>114</v>
      </c>
      <c r="K1487" s="10" t="s">
        <v>41</v>
      </c>
      <c r="L1487" s="10" t="s">
        <v>152</v>
      </c>
      <c r="M1487" s="10" t="s">
        <v>236</v>
      </c>
      <c r="N1487" s="9" t="s">
        <v>1633</v>
      </c>
      <c r="O1487" s="22">
        <v>0.79</v>
      </c>
      <c r="P1487" s="10" t="s">
        <v>33</v>
      </c>
      <c r="Q1487" s="10" t="s">
        <v>61</v>
      </c>
      <c r="R1487" s="10" t="s">
        <v>300</v>
      </c>
      <c r="S1487" s="10" t="s">
        <v>2644</v>
      </c>
      <c r="T1487" s="25">
        <v>48154</v>
      </c>
      <c r="U1487" s="11">
        <v>42058</v>
      </c>
      <c r="V1487" s="25">
        <f>YEAR(Table1[[#This Row],[Order Date]])</f>
        <v>2015</v>
      </c>
      <c r="W1487" s="25">
        <f>MONTH(Table1[[#This Row],[Order Date]])</f>
        <v>2</v>
      </c>
      <c r="X1487" s="25">
        <f>DAY(Table1[[#This Row],[Order Date]])</f>
        <v>23</v>
      </c>
      <c r="Y1487" s="11">
        <v>42060</v>
      </c>
      <c r="Z1487" s="25">
        <f>DATEDIF(Table1[[#This Row],[Order Date]],Table1[[#This Row],[Ship Date]],"D")</f>
        <v>2</v>
      </c>
      <c r="AA1487" s="25">
        <v>-165.59492040000003</v>
      </c>
      <c r="AB1487" s="10">
        <v>11</v>
      </c>
      <c r="AC1487" s="12">
        <v>2125.12</v>
      </c>
      <c r="AD1487" s="10" t="str">
        <f>IF(Table1[[#This Row],[Profit]]&gt;0,"Profit","loss")</f>
        <v>loss</v>
      </c>
      <c r="AE1487" s="10" t="str">
        <f>_xlfn.CONCAT(Table1[[#This Row],[Customer Name]]," ",Table1[[#This Row],[Product Name]]," ",Table1[[#This Row],[Country]])</f>
        <v>Benjamin Porter Hon 2111 Invitation™ Series Corner Table United States</v>
      </c>
      <c r="AF1487" s="10" t="str">
        <f>LEFT(Table1[[#This Row],[Product Name]],4)</f>
        <v xml:space="preserve">Hon </v>
      </c>
    </row>
    <row r="1488" spans="1:32" ht="12.75" customHeight="1" x14ac:dyDescent="0.2">
      <c r="A1488" s="18">
        <v>21515</v>
      </c>
      <c r="B1488" s="25">
        <v>90011</v>
      </c>
      <c r="C1488" s="10" t="s">
        <v>25</v>
      </c>
      <c r="D1488" s="36">
        <v>7.0000000000000007E-2</v>
      </c>
      <c r="E1488" s="28">
        <v>4.9800000000000004</v>
      </c>
      <c r="F1488" s="32">
        <v>4.7</v>
      </c>
      <c r="G1488" s="25">
        <v>2893</v>
      </c>
      <c r="H1488" s="10" t="s">
        <v>2645</v>
      </c>
      <c r="I1488" s="10" t="s">
        <v>49</v>
      </c>
      <c r="J1488" s="10" t="s">
        <v>114</v>
      </c>
      <c r="K1488" s="10" t="s">
        <v>29</v>
      </c>
      <c r="L1488" s="10" t="s">
        <v>93</v>
      </c>
      <c r="M1488" s="10" t="s">
        <v>59</v>
      </c>
      <c r="N1488" s="9" t="s">
        <v>1686</v>
      </c>
      <c r="O1488" s="22">
        <v>0.38</v>
      </c>
      <c r="P1488" s="10" t="s">
        <v>33</v>
      </c>
      <c r="Q1488" s="10" t="s">
        <v>61</v>
      </c>
      <c r="R1488" s="10" t="s">
        <v>300</v>
      </c>
      <c r="S1488" s="10" t="s">
        <v>2561</v>
      </c>
      <c r="T1488" s="25">
        <v>48071</v>
      </c>
      <c r="U1488" s="11">
        <v>42058</v>
      </c>
      <c r="V1488" s="25">
        <f>YEAR(Table1[[#This Row],[Order Date]])</f>
        <v>2015</v>
      </c>
      <c r="W1488" s="25">
        <f>MONTH(Table1[[#This Row],[Order Date]])</f>
        <v>2</v>
      </c>
      <c r="X1488" s="25">
        <f>DAY(Table1[[#This Row],[Order Date]])</f>
        <v>23</v>
      </c>
      <c r="Y1488" s="11">
        <v>42059</v>
      </c>
      <c r="Z1488" s="25">
        <f>DATEDIF(Table1[[#This Row],[Order Date]],Table1[[#This Row],[Ship Date]],"D")</f>
        <v>1</v>
      </c>
      <c r="AA1488" s="25">
        <v>-21.684000000000001</v>
      </c>
      <c r="AB1488" s="10">
        <v>9</v>
      </c>
      <c r="AC1488" s="12">
        <v>45.05</v>
      </c>
      <c r="AD1488" s="10" t="str">
        <f>IF(Table1[[#This Row],[Profit]]&gt;0,"Profit","loss")</f>
        <v>loss</v>
      </c>
      <c r="AE1488" s="10" t="str">
        <f>_xlfn.CONCAT(Table1[[#This Row],[Customer Name]]," ",Table1[[#This Row],[Product Name]]," ",Table1[[#This Row],[Country]])</f>
        <v>Kathryn Tate Staples Copy Paper (20Lb. and 84 Bright) United States</v>
      </c>
      <c r="AF1488" s="10" t="str">
        <f>LEFT(Table1[[#This Row],[Product Name]],4)</f>
        <v>Stap</v>
      </c>
    </row>
    <row r="1489" spans="1:32" ht="12.75" customHeight="1" x14ac:dyDescent="0.2">
      <c r="A1489" s="18">
        <v>22176</v>
      </c>
      <c r="B1489" s="25">
        <v>90026</v>
      </c>
      <c r="C1489" s="10" t="s">
        <v>25</v>
      </c>
      <c r="D1489" s="36">
        <v>0.09</v>
      </c>
      <c r="E1489" s="28">
        <v>17.98</v>
      </c>
      <c r="F1489" s="32">
        <v>8.51</v>
      </c>
      <c r="G1489" s="25">
        <v>526</v>
      </c>
      <c r="H1489" s="10" t="s">
        <v>634</v>
      </c>
      <c r="I1489" s="10" t="s">
        <v>49</v>
      </c>
      <c r="J1489" s="10" t="s">
        <v>40</v>
      </c>
      <c r="K1489" s="10" t="s">
        <v>77</v>
      </c>
      <c r="L1489" s="10" t="s">
        <v>85</v>
      </c>
      <c r="M1489" s="10" t="s">
        <v>86</v>
      </c>
      <c r="N1489" s="9" t="s">
        <v>104</v>
      </c>
      <c r="O1489" s="22">
        <v>0.4</v>
      </c>
      <c r="P1489" s="10" t="s">
        <v>33</v>
      </c>
      <c r="Q1489" s="10" t="s">
        <v>34</v>
      </c>
      <c r="R1489" s="10" t="s">
        <v>378</v>
      </c>
      <c r="S1489" s="10" t="s">
        <v>635</v>
      </c>
      <c r="T1489" s="25">
        <v>85204</v>
      </c>
      <c r="U1489" s="11">
        <v>42149</v>
      </c>
      <c r="V1489" s="25">
        <f>YEAR(Table1[[#This Row],[Order Date]])</f>
        <v>2015</v>
      </c>
      <c r="W1489" s="25">
        <f>MONTH(Table1[[#This Row],[Order Date]])</f>
        <v>5</v>
      </c>
      <c r="X1489" s="25">
        <f>DAY(Table1[[#This Row],[Order Date]])</f>
        <v>25</v>
      </c>
      <c r="Y1489" s="11">
        <v>42151</v>
      </c>
      <c r="Z1489" s="25">
        <f>DATEDIF(Table1[[#This Row],[Order Date]],Table1[[#This Row],[Ship Date]],"D")</f>
        <v>2</v>
      </c>
      <c r="AA1489" s="25">
        <v>-6.6120000000000108</v>
      </c>
      <c r="AB1489" s="10">
        <v>12</v>
      </c>
      <c r="AC1489" s="12">
        <v>211.13</v>
      </c>
      <c r="AD1489" s="10" t="str">
        <f>IF(Table1[[#This Row],[Profit]]&gt;0,"Profit","loss")</f>
        <v>loss</v>
      </c>
      <c r="AE1489" s="10" t="str">
        <f>_xlfn.CONCAT(Table1[[#This Row],[Customer Name]]," ",Table1[[#This Row],[Product Name]]," ",Table1[[#This Row],[Country]])</f>
        <v>April Hu Canon P1-DHIII Palm Printing Calculator United States</v>
      </c>
      <c r="AF1489" s="10" t="str">
        <f>LEFT(Table1[[#This Row],[Product Name]],4)</f>
        <v>Cano</v>
      </c>
    </row>
    <row r="1490" spans="1:32" ht="12.75" customHeight="1" x14ac:dyDescent="0.2">
      <c r="A1490" s="18">
        <v>20494</v>
      </c>
      <c r="B1490" s="25">
        <v>90027</v>
      </c>
      <c r="C1490" s="10" t="s">
        <v>37</v>
      </c>
      <c r="D1490" s="36">
        <v>0</v>
      </c>
      <c r="E1490" s="28">
        <v>1.88</v>
      </c>
      <c r="F1490" s="32">
        <v>1.49</v>
      </c>
      <c r="G1490" s="25">
        <v>526</v>
      </c>
      <c r="H1490" s="10" t="s">
        <v>634</v>
      </c>
      <c r="I1490" s="10" t="s">
        <v>49</v>
      </c>
      <c r="J1490" s="10" t="s">
        <v>40</v>
      </c>
      <c r="K1490" s="10" t="s">
        <v>29</v>
      </c>
      <c r="L1490" s="10" t="s">
        <v>109</v>
      </c>
      <c r="M1490" s="10" t="s">
        <v>59</v>
      </c>
      <c r="N1490" s="9" t="s">
        <v>272</v>
      </c>
      <c r="O1490" s="22">
        <v>0.37</v>
      </c>
      <c r="P1490" s="10" t="s">
        <v>33</v>
      </c>
      <c r="Q1490" s="10" t="s">
        <v>34</v>
      </c>
      <c r="R1490" s="10" t="s">
        <v>378</v>
      </c>
      <c r="S1490" s="10" t="s">
        <v>635</v>
      </c>
      <c r="T1490" s="25">
        <v>85204</v>
      </c>
      <c r="U1490" s="11">
        <v>42021</v>
      </c>
      <c r="V1490" s="25">
        <f>YEAR(Table1[[#This Row],[Order Date]])</f>
        <v>2015</v>
      </c>
      <c r="W1490" s="25">
        <f>MONTH(Table1[[#This Row],[Order Date]])</f>
        <v>1</v>
      </c>
      <c r="X1490" s="25">
        <f>DAY(Table1[[#This Row],[Order Date]])</f>
        <v>17</v>
      </c>
      <c r="Y1490" s="11">
        <v>42022</v>
      </c>
      <c r="Z1490" s="25">
        <f>DATEDIF(Table1[[#This Row],[Order Date]],Table1[[#This Row],[Ship Date]],"D")</f>
        <v>1</v>
      </c>
      <c r="AA1490" s="25">
        <v>-15.5595</v>
      </c>
      <c r="AB1490" s="10">
        <v>13</v>
      </c>
      <c r="AC1490" s="12">
        <v>25.39</v>
      </c>
      <c r="AD1490" s="10" t="str">
        <f>IF(Table1[[#This Row],[Profit]]&gt;0,"Profit","loss")</f>
        <v>loss</v>
      </c>
      <c r="AE1490" s="10" t="str">
        <f>_xlfn.CONCAT(Table1[[#This Row],[Customer Name]]," ",Table1[[#This Row],[Product Name]]," ",Table1[[#This Row],[Country]])</f>
        <v>April Hu Staples® General Use 3-Ring Binders United States</v>
      </c>
      <c r="AF1490" s="10" t="str">
        <f>LEFT(Table1[[#This Row],[Product Name]],4)</f>
        <v>Stap</v>
      </c>
    </row>
    <row r="1491" spans="1:32" ht="12.75" customHeight="1" x14ac:dyDescent="0.2">
      <c r="A1491" s="18">
        <v>20495</v>
      </c>
      <c r="B1491" s="25">
        <v>90027</v>
      </c>
      <c r="C1491" s="10" t="s">
        <v>37</v>
      </c>
      <c r="D1491" s="36">
        <v>0.06</v>
      </c>
      <c r="E1491" s="28">
        <v>5.78</v>
      </c>
      <c r="F1491" s="32">
        <v>5.67</v>
      </c>
      <c r="G1491" s="25">
        <v>526</v>
      </c>
      <c r="H1491" s="10" t="s">
        <v>634</v>
      </c>
      <c r="I1491" s="10" t="s">
        <v>49</v>
      </c>
      <c r="J1491" s="10" t="s">
        <v>40</v>
      </c>
      <c r="K1491" s="10" t="s">
        <v>29</v>
      </c>
      <c r="L1491" s="10" t="s">
        <v>93</v>
      </c>
      <c r="M1491" s="10" t="s">
        <v>59</v>
      </c>
      <c r="N1491" s="9" t="s">
        <v>636</v>
      </c>
      <c r="O1491" s="22">
        <v>0.36</v>
      </c>
      <c r="P1491" s="10" t="s">
        <v>33</v>
      </c>
      <c r="Q1491" s="10" t="s">
        <v>34</v>
      </c>
      <c r="R1491" s="10" t="s">
        <v>378</v>
      </c>
      <c r="S1491" s="10" t="s">
        <v>635</v>
      </c>
      <c r="T1491" s="25">
        <v>85204</v>
      </c>
      <c r="U1491" s="11">
        <v>42021</v>
      </c>
      <c r="V1491" s="25">
        <f>YEAR(Table1[[#This Row],[Order Date]])</f>
        <v>2015</v>
      </c>
      <c r="W1491" s="25">
        <f>MONTH(Table1[[#This Row],[Order Date]])</f>
        <v>1</v>
      </c>
      <c r="X1491" s="25">
        <f>DAY(Table1[[#This Row],[Order Date]])</f>
        <v>17</v>
      </c>
      <c r="Y1491" s="11">
        <v>42022</v>
      </c>
      <c r="Z1491" s="25">
        <f>DATEDIF(Table1[[#This Row],[Order Date]],Table1[[#This Row],[Ship Date]],"D")</f>
        <v>1</v>
      </c>
      <c r="AA1491" s="25">
        <v>-108.19</v>
      </c>
      <c r="AB1491" s="10">
        <v>15</v>
      </c>
      <c r="AC1491" s="12">
        <v>87.27</v>
      </c>
      <c r="AD1491" s="10" t="str">
        <f>IF(Table1[[#This Row],[Profit]]&gt;0,"Profit","loss")</f>
        <v>loss</v>
      </c>
      <c r="AE1491" s="10" t="str">
        <f>_xlfn.CONCAT(Table1[[#This Row],[Customer Name]]," ",Table1[[#This Row],[Product Name]]," ",Table1[[#This Row],[Country]])</f>
        <v>April Hu Xerox 1978 United States</v>
      </c>
      <c r="AF1491" s="10" t="str">
        <f>LEFT(Table1[[#This Row],[Product Name]],4)</f>
        <v>Xero</v>
      </c>
    </row>
    <row r="1492" spans="1:32" ht="12.75" customHeight="1" x14ac:dyDescent="0.2">
      <c r="A1492" s="18">
        <v>23890</v>
      </c>
      <c r="B1492" s="25">
        <v>90031</v>
      </c>
      <c r="C1492" s="10" t="s">
        <v>25</v>
      </c>
      <c r="D1492" s="36">
        <v>0.05</v>
      </c>
      <c r="E1492" s="28">
        <v>26.48</v>
      </c>
      <c r="F1492" s="32">
        <v>6.93</v>
      </c>
      <c r="G1492" s="25">
        <v>18</v>
      </c>
      <c r="H1492" s="10" t="s">
        <v>80</v>
      </c>
      <c r="I1492" s="10" t="s">
        <v>49</v>
      </c>
      <c r="J1492" s="10" t="s">
        <v>58</v>
      </c>
      <c r="K1492" s="10" t="s">
        <v>41</v>
      </c>
      <c r="L1492" s="10" t="s">
        <v>50</v>
      </c>
      <c r="M1492" s="10" t="s">
        <v>59</v>
      </c>
      <c r="N1492" s="9" t="s">
        <v>81</v>
      </c>
      <c r="O1492" s="22">
        <v>0.49</v>
      </c>
      <c r="P1492" s="10" t="s">
        <v>33</v>
      </c>
      <c r="Q1492" s="10" t="s">
        <v>34</v>
      </c>
      <c r="R1492" s="10" t="s">
        <v>82</v>
      </c>
      <c r="S1492" s="10" t="s">
        <v>83</v>
      </c>
      <c r="T1492" s="25">
        <v>59601</v>
      </c>
      <c r="U1492" s="11">
        <v>42139</v>
      </c>
      <c r="V1492" s="25">
        <f>YEAR(Table1[[#This Row],[Order Date]])</f>
        <v>2015</v>
      </c>
      <c r="W1492" s="25">
        <f>MONTH(Table1[[#This Row],[Order Date]])</f>
        <v>5</v>
      </c>
      <c r="X1492" s="25">
        <f>DAY(Table1[[#This Row],[Order Date]])</f>
        <v>15</v>
      </c>
      <c r="Y1492" s="11">
        <v>42140</v>
      </c>
      <c r="Z1492" s="25">
        <f>DATEDIF(Table1[[#This Row],[Order Date]],Table1[[#This Row],[Ship Date]],"D")</f>
        <v>1</v>
      </c>
      <c r="AA1492" s="25">
        <v>314.48129999999998</v>
      </c>
      <c r="AB1492" s="10">
        <v>17</v>
      </c>
      <c r="AC1492" s="12">
        <v>455.77</v>
      </c>
      <c r="AD1492" s="10" t="str">
        <f>IF(Table1[[#This Row],[Profit]]&gt;0,"Profit","loss")</f>
        <v>Profit</v>
      </c>
      <c r="AE1492" s="10" t="str">
        <f>_xlfn.CONCAT(Table1[[#This Row],[Customer Name]]," ",Table1[[#This Row],[Product Name]]," ",Table1[[#This Row],[Country]])</f>
        <v>Laurie Hanna DAX Natural Wood-Tone Poster Frame United States</v>
      </c>
      <c r="AF1492" s="10" t="str">
        <f>LEFT(Table1[[#This Row],[Product Name]],4)</f>
        <v xml:space="preserve">DAX </v>
      </c>
    </row>
    <row r="1493" spans="1:32" ht="12.75" customHeight="1" x14ac:dyDescent="0.2">
      <c r="A1493" s="18">
        <v>24063</v>
      </c>
      <c r="B1493" s="25">
        <v>90032</v>
      </c>
      <c r="C1493" s="10" t="s">
        <v>37</v>
      </c>
      <c r="D1493" s="36">
        <v>7.0000000000000007E-2</v>
      </c>
      <c r="E1493" s="28">
        <v>12.99</v>
      </c>
      <c r="F1493" s="32">
        <v>9.44</v>
      </c>
      <c r="G1493" s="25">
        <v>19</v>
      </c>
      <c r="H1493" s="10" t="s">
        <v>84</v>
      </c>
      <c r="I1493" s="10" t="s">
        <v>49</v>
      </c>
      <c r="J1493" s="10" t="s">
        <v>58</v>
      </c>
      <c r="K1493" s="10" t="s">
        <v>77</v>
      </c>
      <c r="L1493" s="10" t="s">
        <v>85</v>
      </c>
      <c r="M1493" s="10" t="s">
        <v>86</v>
      </c>
      <c r="N1493" s="9" t="s">
        <v>87</v>
      </c>
      <c r="O1493" s="22">
        <v>0.39</v>
      </c>
      <c r="P1493" s="10" t="s">
        <v>33</v>
      </c>
      <c r="Q1493" s="10" t="s">
        <v>34</v>
      </c>
      <c r="R1493" s="10" t="s">
        <v>82</v>
      </c>
      <c r="S1493" s="10" t="s">
        <v>88</v>
      </c>
      <c r="T1493" s="25">
        <v>59801</v>
      </c>
      <c r="U1493" s="11">
        <v>42145</v>
      </c>
      <c r="V1493" s="25">
        <f>YEAR(Table1[[#This Row],[Order Date]])</f>
        <v>2015</v>
      </c>
      <c r="W1493" s="25">
        <f>MONTH(Table1[[#This Row],[Order Date]])</f>
        <v>5</v>
      </c>
      <c r="X1493" s="25">
        <f>DAY(Table1[[#This Row],[Order Date]])</f>
        <v>21</v>
      </c>
      <c r="Y1493" s="11">
        <v>42147</v>
      </c>
      <c r="Z1493" s="25">
        <f>DATEDIF(Table1[[#This Row],[Order Date]],Table1[[#This Row],[Ship Date]],"D")</f>
        <v>2</v>
      </c>
      <c r="AA1493" s="25">
        <v>-114.63990000000001</v>
      </c>
      <c r="AB1493" s="10">
        <v>18</v>
      </c>
      <c r="AC1493" s="12">
        <v>231.79</v>
      </c>
      <c r="AD1493" s="10" t="str">
        <f>IF(Table1[[#This Row],[Profit]]&gt;0,"Profit","loss")</f>
        <v>loss</v>
      </c>
      <c r="AE1493" s="10" t="str">
        <f>_xlfn.CONCAT(Table1[[#This Row],[Customer Name]]," ",Table1[[#This Row],[Product Name]]," ",Table1[[#This Row],[Country]])</f>
        <v>Jim Rodgers Hewlett Packard 6S Scientific Calculator United States</v>
      </c>
      <c r="AF1493" s="10" t="str">
        <f>LEFT(Table1[[#This Row],[Product Name]],4)</f>
        <v>Hewl</v>
      </c>
    </row>
    <row r="1494" spans="1:32" ht="12.75" customHeight="1" x14ac:dyDescent="0.2">
      <c r="A1494" s="18">
        <v>19369</v>
      </c>
      <c r="B1494" s="25">
        <v>90040</v>
      </c>
      <c r="C1494" s="10" t="s">
        <v>25</v>
      </c>
      <c r="D1494" s="36">
        <v>0</v>
      </c>
      <c r="E1494" s="28">
        <v>5.77</v>
      </c>
      <c r="F1494" s="32">
        <v>5.92</v>
      </c>
      <c r="G1494" s="25">
        <v>2363</v>
      </c>
      <c r="H1494" s="10" t="s">
        <v>2234</v>
      </c>
      <c r="I1494" s="10" t="s">
        <v>49</v>
      </c>
      <c r="J1494" s="10" t="s">
        <v>40</v>
      </c>
      <c r="K1494" s="10" t="s">
        <v>41</v>
      </c>
      <c r="L1494" s="10" t="s">
        <v>50</v>
      </c>
      <c r="M1494" s="10" t="s">
        <v>86</v>
      </c>
      <c r="N1494" s="9" t="s">
        <v>2235</v>
      </c>
      <c r="O1494" s="22">
        <v>0.55000000000000004</v>
      </c>
      <c r="P1494" s="10" t="s">
        <v>33</v>
      </c>
      <c r="Q1494" s="10" t="s">
        <v>53</v>
      </c>
      <c r="R1494" s="10" t="s">
        <v>154</v>
      </c>
      <c r="S1494" s="10" t="s">
        <v>2118</v>
      </c>
      <c r="T1494" s="25">
        <v>44256</v>
      </c>
      <c r="U1494" s="11">
        <v>42105</v>
      </c>
      <c r="V1494" s="25">
        <f>YEAR(Table1[[#This Row],[Order Date]])</f>
        <v>2015</v>
      </c>
      <c r="W1494" s="25">
        <f>MONTH(Table1[[#This Row],[Order Date]])</f>
        <v>4</v>
      </c>
      <c r="X1494" s="25">
        <f>DAY(Table1[[#This Row],[Order Date]])</f>
        <v>11</v>
      </c>
      <c r="Y1494" s="11">
        <v>42107</v>
      </c>
      <c r="Z1494" s="25">
        <f>DATEDIF(Table1[[#This Row],[Order Date]],Table1[[#This Row],[Ship Date]],"D")</f>
        <v>2</v>
      </c>
      <c r="AA1494" s="25">
        <v>-61.5276</v>
      </c>
      <c r="AB1494" s="10">
        <v>11</v>
      </c>
      <c r="AC1494" s="12">
        <v>69.89</v>
      </c>
      <c r="AD1494" s="10" t="str">
        <f>IF(Table1[[#This Row],[Profit]]&gt;0,"Profit","loss")</f>
        <v>loss</v>
      </c>
      <c r="AE1494" s="10" t="str">
        <f>_xlfn.CONCAT(Table1[[#This Row],[Customer Name]]," ",Table1[[#This Row],[Product Name]]," ",Table1[[#This Row],[Country]])</f>
        <v>Jacob Murray DAX Cubicle Frames - 8x10 United States</v>
      </c>
      <c r="AF1494" s="10" t="str">
        <f>LEFT(Table1[[#This Row],[Product Name]],4)</f>
        <v xml:space="preserve">DAX </v>
      </c>
    </row>
    <row r="1495" spans="1:32" ht="12.75" customHeight="1" x14ac:dyDescent="0.2">
      <c r="A1495" s="18">
        <v>19380</v>
      </c>
      <c r="B1495" s="25">
        <v>90043</v>
      </c>
      <c r="C1495" s="10" t="s">
        <v>106</v>
      </c>
      <c r="D1495" s="36">
        <v>0.06</v>
      </c>
      <c r="E1495" s="28">
        <v>10.14</v>
      </c>
      <c r="F1495" s="32">
        <v>2.27</v>
      </c>
      <c r="G1495" s="25">
        <v>1005</v>
      </c>
      <c r="H1495" s="10" t="s">
        <v>1105</v>
      </c>
      <c r="I1495" s="10" t="s">
        <v>49</v>
      </c>
      <c r="J1495" s="10" t="s">
        <v>58</v>
      </c>
      <c r="K1495" s="10" t="s">
        <v>29</v>
      </c>
      <c r="L1495" s="10" t="s">
        <v>93</v>
      </c>
      <c r="M1495" s="10" t="s">
        <v>31</v>
      </c>
      <c r="N1495" s="9" t="s">
        <v>270</v>
      </c>
      <c r="O1495" s="22">
        <v>0.36</v>
      </c>
      <c r="P1495" s="10" t="s">
        <v>33</v>
      </c>
      <c r="Q1495" s="10" t="s">
        <v>61</v>
      </c>
      <c r="R1495" s="10" t="s">
        <v>178</v>
      </c>
      <c r="S1495" s="10" t="s">
        <v>766</v>
      </c>
      <c r="T1495" s="25">
        <v>60089</v>
      </c>
      <c r="U1495" s="11">
        <v>42067</v>
      </c>
      <c r="V1495" s="25">
        <f>YEAR(Table1[[#This Row],[Order Date]])</f>
        <v>2015</v>
      </c>
      <c r="W1495" s="25">
        <f>MONTH(Table1[[#This Row],[Order Date]])</f>
        <v>3</v>
      </c>
      <c r="X1495" s="25">
        <f>DAY(Table1[[#This Row],[Order Date]])</f>
        <v>4</v>
      </c>
      <c r="Y1495" s="11">
        <v>42067</v>
      </c>
      <c r="Z1495" s="25">
        <f>DATEDIF(Table1[[#This Row],[Order Date]],Table1[[#This Row],[Ship Date]],"D")</f>
        <v>0</v>
      </c>
      <c r="AA1495" s="25">
        <v>-3.88</v>
      </c>
      <c r="AB1495" s="10">
        <v>1</v>
      </c>
      <c r="AC1495" s="12">
        <v>12.18</v>
      </c>
      <c r="AD1495" s="10" t="str">
        <f>IF(Table1[[#This Row],[Profit]]&gt;0,"Profit","loss")</f>
        <v>loss</v>
      </c>
      <c r="AE1495" s="10" t="str">
        <f>_xlfn.CONCAT(Table1[[#This Row],[Customer Name]]," ",Table1[[#This Row],[Product Name]]," ",Table1[[#This Row],[Country]])</f>
        <v>Lloyd Dickson Staples Wirebound Steno Books, 6" x 9", 12/Pack United States</v>
      </c>
      <c r="AF1495" s="10" t="str">
        <f>LEFT(Table1[[#This Row],[Product Name]],4)</f>
        <v>Stap</v>
      </c>
    </row>
    <row r="1496" spans="1:32" ht="12.75" customHeight="1" x14ac:dyDescent="0.2">
      <c r="A1496" s="18">
        <v>20167</v>
      </c>
      <c r="B1496" s="25">
        <v>90044</v>
      </c>
      <c r="C1496" s="10" t="s">
        <v>25</v>
      </c>
      <c r="D1496" s="36">
        <v>0.02</v>
      </c>
      <c r="E1496" s="28">
        <v>40.99</v>
      </c>
      <c r="F1496" s="32">
        <v>17.48</v>
      </c>
      <c r="G1496" s="25">
        <v>1005</v>
      </c>
      <c r="H1496" s="10" t="s">
        <v>1105</v>
      </c>
      <c r="I1496" s="10" t="s">
        <v>49</v>
      </c>
      <c r="J1496" s="10" t="s">
        <v>58</v>
      </c>
      <c r="K1496" s="10" t="s">
        <v>29</v>
      </c>
      <c r="L1496" s="10" t="s">
        <v>93</v>
      </c>
      <c r="M1496" s="10" t="s">
        <v>59</v>
      </c>
      <c r="N1496" s="9" t="s">
        <v>1106</v>
      </c>
      <c r="O1496" s="22">
        <v>0.36</v>
      </c>
      <c r="P1496" s="10" t="s">
        <v>33</v>
      </c>
      <c r="Q1496" s="10" t="s">
        <v>61</v>
      </c>
      <c r="R1496" s="10" t="s">
        <v>178</v>
      </c>
      <c r="S1496" s="10" t="s">
        <v>766</v>
      </c>
      <c r="T1496" s="25">
        <v>60089</v>
      </c>
      <c r="U1496" s="11">
        <v>42062</v>
      </c>
      <c r="V1496" s="25">
        <f>YEAR(Table1[[#This Row],[Order Date]])</f>
        <v>2015</v>
      </c>
      <c r="W1496" s="25">
        <f>MONTH(Table1[[#This Row],[Order Date]])</f>
        <v>2</v>
      </c>
      <c r="X1496" s="25">
        <f>DAY(Table1[[#This Row],[Order Date]])</f>
        <v>27</v>
      </c>
      <c r="Y1496" s="11">
        <v>42063</v>
      </c>
      <c r="Z1496" s="25">
        <f>DATEDIF(Table1[[#This Row],[Order Date]],Table1[[#This Row],[Ship Date]],"D")</f>
        <v>1</v>
      </c>
      <c r="AA1496" s="25">
        <v>551.09280000000001</v>
      </c>
      <c r="AB1496" s="10">
        <v>23</v>
      </c>
      <c r="AC1496" s="12">
        <v>950.43</v>
      </c>
      <c r="AD1496" s="10" t="str">
        <f>IF(Table1[[#This Row],[Profit]]&gt;0,"Profit","loss")</f>
        <v>Profit</v>
      </c>
      <c r="AE1496" s="10" t="str">
        <f>_xlfn.CONCAT(Table1[[#This Row],[Customer Name]]," ",Table1[[#This Row],[Product Name]]," ",Table1[[#This Row],[Country]])</f>
        <v>Lloyd Dickson Xerox 1893 United States</v>
      </c>
      <c r="AF1496" s="10" t="str">
        <f>LEFT(Table1[[#This Row],[Product Name]],4)</f>
        <v>Xero</v>
      </c>
    </row>
    <row r="1497" spans="1:32" ht="12.75" customHeight="1" x14ac:dyDescent="0.2">
      <c r="A1497" s="18">
        <v>22484</v>
      </c>
      <c r="B1497" s="25">
        <v>90048</v>
      </c>
      <c r="C1497" s="10" t="s">
        <v>56</v>
      </c>
      <c r="D1497" s="36">
        <v>0.03</v>
      </c>
      <c r="E1497" s="28">
        <v>35.99</v>
      </c>
      <c r="F1497" s="32">
        <v>5</v>
      </c>
      <c r="G1497" s="25">
        <v>803</v>
      </c>
      <c r="H1497" s="10" t="s">
        <v>939</v>
      </c>
      <c r="I1497" s="10" t="s">
        <v>49</v>
      </c>
      <c r="J1497" s="10" t="s">
        <v>58</v>
      </c>
      <c r="K1497" s="10" t="s">
        <v>77</v>
      </c>
      <c r="L1497" s="10" t="s">
        <v>78</v>
      </c>
      <c r="M1497" s="10" t="s">
        <v>59</v>
      </c>
      <c r="N1497" s="9" t="s">
        <v>717</v>
      </c>
      <c r="O1497" s="22">
        <v>0.85</v>
      </c>
      <c r="P1497" s="10" t="s">
        <v>33</v>
      </c>
      <c r="Q1497" s="10" t="s">
        <v>136</v>
      </c>
      <c r="R1497" s="10" t="s">
        <v>362</v>
      </c>
      <c r="S1497" s="10" t="s">
        <v>940</v>
      </c>
      <c r="T1497" s="25">
        <v>32168</v>
      </c>
      <c r="U1497" s="11">
        <v>42123</v>
      </c>
      <c r="V1497" s="25">
        <f>YEAR(Table1[[#This Row],[Order Date]])</f>
        <v>2015</v>
      </c>
      <c r="W1497" s="25">
        <f>MONTH(Table1[[#This Row],[Order Date]])</f>
        <v>4</v>
      </c>
      <c r="X1497" s="25">
        <f>DAY(Table1[[#This Row],[Order Date]])</f>
        <v>29</v>
      </c>
      <c r="Y1497" s="11">
        <v>42124</v>
      </c>
      <c r="Z1497" s="25">
        <f>DATEDIF(Table1[[#This Row],[Order Date]],Table1[[#This Row],[Ship Date]],"D")</f>
        <v>1</v>
      </c>
      <c r="AA1497" s="25">
        <v>-184.548</v>
      </c>
      <c r="AB1497" s="10">
        <v>3</v>
      </c>
      <c r="AC1497" s="12">
        <v>93.82</v>
      </c>
      <c r="AD1497" s="10" t="str">
        <f>IF(Table1[[#This Row],[Profit]]&gt;0,"Profit","loss")</f>
        <v>loss</v>
      </c>
      <c r="AE1497" s="10" t="str">
        <f>_xlfn.CONCAT(Table1[[#This Row],[Customer Name]]," ",Table1[[#This Row],[Product Name]]," ",Table1[[#This Row],[Country]])</f>
        <v>Marianne Goldstein Accessory27 United States</v>
      </c>
      <c r="AF1497" s="10" t="str">
        <f>LEFT(Table1[[#This Row],[Product Name]],4)</f>
        <v>Acce</v>
      </c>
    </row>
    <row r="1498" spans="1:32" ht="12.75" customHeight="1" x14ac:dyDescent="0.2">
      <c r="A1498" s="18">
        <v>19895</v>
      </c>
      <c r="B1498" s="25">
        <v>90058</v>
      </c>
      <c r="C1498" s="10" t="s">
        <v>106</v>
      </c>
      <c r="D1498" s="36">
        <v>0.02</v>
      </c>
      <c r="E1498" s="28">
        <v>48.04</v>
      </c>
      <c r="F1498" s="32">
        <v>5.09</v>
      </c>
      <c r="G1498" s="25">
        <v>510</v>
      </c>
      <c r="H1498" s="10" t="s">
        <v>620</v>
      </c>
      <c r="I1498" s="10" t="s">
        <v>49</v>
      </c>
      <c r="J1498" s="10" t="s">
        <v>28</v>
      </c>
      <c r="K1498" s="10" t="s">
        <v>29</v>
      </c>
      <c r="L1498" s="10" t="s">
        <v>93</v>
      </c>
      <c r="M1498" s="10" t="s">
        <v>59</v>
      </c>
      <c r="N1498" s="9" t="s">
        <v>621</v>
      </c>
      <c r="O1498" s="22">
        <v>0.37</v>
      </c>
      <c r="P1498" s="10" t="s">
        <v>33</v>
      </c>
      <c r="Q1498" s="10" t="s">
        <v>34</v>
      </c>
      <c r="R1498" s="10" t="s">
        <v>45</v>
      </c>
      <c r="S1498" s="10" t="s">
        <v>622</v>
      </c>
      <c r="T1498" s="25">
        <v>95336</v>
      </c>
      <c r="U1498" s="11">
        <v>42017</v>
      </c>
      <c r="V1498" s="25">
        <f>YEAR(Table1[[#This Row],[Order Date]])</f>
        <v>2015</v>
      </c>
      <c r="W1498" s="25">
        <f>MONTH(Table1[[#This Row],[Order Date]])</f>
        <v>1</v>
      </c>
      <c r="X1498" s="25">
        <f>DAY(Table1[[#This Row],[Order Date]])</f>
        <v>13</v>
      </c>
      <c r="Y1498" s="11">
        <v>42017</v>
      </c>
      <c r="Z1498" s="25">
        <f>DATEDIF(Table1[[#This Row],[Order Date]],Table1[[#This Row],[Ship Date]],"D")</f>
        <v>0</v>
      </c>
      <c r="AA1498" s="25">
        <v>105.25259999999999</v>
      </c>
      <c r="AB1498" s="10">
        <v>3</v>
      </c>
      <c r="AC1498" s="12">
        <v>152.54</v>
      </c>
      <c r="AD1498" s="10" t="str">
        <f>IF(Table1[[#This Row],[Profit]]&gt;0,"Profit","loss")</f>
        <v>Profit</v>
      </c>
      <c r="AE1498" s="10" t="str">
        <f>_xlfn.CONCAT(Table1[[#This Row],[Customer Name]]," ",Table1[[#This Row],[Product Name]]," ",Table1[[#This Row],[Country]])</f>
        <v>Gregory Rao Xerox 1910 United States</v>
      </c>
      <c r="AF1498" s="10" t="str">
        <f>LEFT(Table1[[#This Row],[Product Name]],4)</f>
        <v>Xero</v>
      </c>
    </row>
    <row r="1499" spans="1:32" ht="12.75" customHeight="1" x14ac:dyDescent="0.2">
      <c r="A1499" s="18">
        <v>20007</v>
      </c>
      <c r="B1499" s="25">
        <v>90059</v>
      </c>
      <c r="C1499" s="10" t="s">
        <v>47</v>
      </c>
      <c r="D1499" s="36">
        <v>0.03</v>
      </c>
      <c r="E1499" s="28">
        <v>6.37</v>
      </c>
      <c r="F1499" s="32">
        <v>5.19</v>
      </c>
      <c r="G1499" s="25">
        <v>510</v>
      </c>
      <c r="H1499" s="10" t="s">
        <v>620</v>
      </c>
      <c r="I1499" s="10" t="s">
        <v>49</v>
      </c>
      <c r="J1499" s="10" t="s">
        <v>28</v>
      </c>
      <c r="K1499" s="10" t="s">
        <v>29</v>
      </c>
      <c r="L1499" s="10" t="s">
        <v>109</v>
      </c>
      <c r="M1499" s="10" t="s">
        <v>59</v>
      </c>
      <c r="N1499" s="9" t="s">
        <v>623</v>
      </c>
      <c r="O1499" s="22">
        <v>0.38</v>
      </c>
      <c r="P1499" s="10" t="s">
        <v>33</v>
      </c>
      <c r="Q1499" s="10" t="s">
        <v>34</v>
      </c>
      <c r="R1499" s="10" t="s">
        <v>45</v>
      </c>
      <c r="S1499" s="10" t="s">
        <v>622</v>
      </c>
      <c r="T1499" s="25">
        <v>95336</v>
      </c>
      <c r="U1499" s="11">
        <v>42036</v>
      </c>
      <c r="V1499" s="25">
        <f>YEAR(Table1[[#This Row],[Order Date]])</f>
        <v>2015</v>
      </c>
      <c r="W1499" s="25">
        <f>MONTH(Table1[[#This Row],[Order Date]])</f>
        <v>2</v>
      </c>
      <c r="X1499" s="25">
        <f>DAY(Table1[[#This Row],[Order Date]])</f>
        <v>1</v>
      </c>
      <c r="Y1499" s="11">
        <v>42037</v>
      </c>
      <c r="Z1499" s="25">
        <f>DATEDIF(Table1[[#This Row],[Order Date]],Table1[[#This Row],[Ship Date]],"D")</f>
        <v>1</v>
      </c>
      <c r="AA1499" s="25">
        <v>-29.092700000000001</v>
      </c>
      <c r="AB1499" s="10">
        <v>14</v>
      </c>
      <c r="AC1499" s="12">
        <v>89.79</v>
      </c>
      <c r="AD1499" s="10" t="str">
        <f>IF(Table1[[#This Row],[Profit]]&gt;0,"Profit","loss")</f>
        <v>loss</v>
      </c>
      <c r="AE1499" s="10" t="str">
        <f>_xlfn.CONCAT(Table1[[#This Row],[Customer Name]]," ",Table1[[#This Row],[Product Name]]," ",Table1[[#This Row],[Country]])</f>
        <v>Gregory Rao C-Line Peel &amp; Stick Add-On Filing Pockets, 8-3/4 x 5-1/8, 10/Pack United States</v>
      </c>
      <c r="AF1499" s="10" t="str">
        <f>LEFT(Table1[[#This Row],[Product Name]],4)</f>
        <v>C-Li</v>
      </c>
    </row>
    <row r="1500" spans="1:32" ht="12.75" customHeight="1" x14ac:dyDescent="0.2">
      <c r="A1500" s="18">
        <v>26259</v>
      </c>
      <c r="B1500" s="25">
        <v>90069</v>
      </c>
      <c r="C1500" s="10" t="s">
        <v>37</v>
      </c>
      <c r="D1500" s="36">
        <v>0.03</v>
      </c>
      <c r="E1500" s="28">
        <v>5.44</v>
      </c>
      <c r="F1500" s="32">
        <v>7.46</v>
      </c>
      <c r="G1500" s="25">
        <v>1054</v>
      </c>
      <c r="H1500" s="10" t="s">
        <v>1166</v>
      </c>
      <c r="I1500" s="10" t="s">
        <v>27</v>
      </c>
      <c r="J1500" s="10" t="s">
        <v>28</v>
      </c>
      <c r="K1500" s="10" t="s">
        <v>29</v>
      </c>
      <c r="L1500" s="10" t="s">
        <v>109</v>
      </c>
      <c r="M1500" s="10" t="s">
        <v>59</v>
      </c>
      <c r="N1500" s="9" t="s">
        <v>1167</v>
      </c>
      <c r="O1500" s="22">
        <v>0.36</v>
      </c>
      <c r="P1500" s="10" t="s">
        <v>33</v>
      </c>
      <c r="Q1500" s="10" t="s">
        <v>34</v>
      </c>
      <c r="R1500" s="10" t="s">
        <v>378</v>
      </c>
      <c r="S1500" s="10" t="s">
        <v>1168</v>
      </c>
      <c r="T1500" s="25">
        <v>85374</v>
      </c>
      <c r="U1500" s="11">
        <v>42149</v>
      </c>
      <c r="V1500" s="25">
        <f>YEAR(Table1[[#This Row],[Order Date]])</f>
        <v>2015</v>
      </c>
      <c r="W1500" s="25">
        <f>MONTH(Table1[[#This Row],[Order Date]])</f>
        <v>5</v>
      </c>
      <c r="X1500" s="25">
        <f>DAY(Table1[[#This Row],[Order Date]])</f>
        <v>25</v>
      </c>
      <c r="Y1500" s="11">
        <v>42151</v>
      </c>
      <c r="Z1500" s="25">
        <f>DATEDIF(Table1[[#This Row],[Order Date]],Table1[[#This Row],[Ship Date]],"D")</f>
        <v>2</v>
      </c>
      <c r="AA1500" s="25">
        <v>-51.704000000000001</v>
      </c>
      <c r="AB1500" s="10">
        <v>4</v>
      </c>
      <c r="AC1500" s="12">
        <v>26.31</v>
      </c>
      <c r="AD1500" s="10" t="str">
        <f>IF(Table1[[#This Row],[Profit]]&gt;0,"Profit","loss")</f>
        <v>loss</v>
      </c>
      <c r="AE1500" s="10" t="str">
        <f>_xlfn.CONCAT(Table1[[#This Row],[Customer Name]]," ",Table1[[#This Row],[Product Name]]," ",Table1[[#This Row],[Country]])</f>
        <v>Keith R Atkinson Wilson Jones Custom Binder Spines &amp; Labels United States</v>
      </c>
      <c r="AF1500" s="10" t="str">
        <f>LEFT(Table1[[#This Row],[Product Name]],4)</f>
        <v>Wils</v>
      </c>
    </row>
    <row r="1501" spans="1:32" ht="12.75" customHeight="1" x14ac:dyDescent="0.2">
      <c r="A1501" s="18">
        <v>26260</v>
      </c>
      <c r="B1501" s="25">
        <v>90069</v>
      </c>
      <c r="C1501" s="10" t="s">
        <v>37</v>
      </c>
      <c r="D1501" s="36">
        <v>0.08</v>
      </c>
      <c r="E1501" s="28">
        <v>26.38</v>
      </c>
      <c r="F1501" s="32">
        <v>5.58</v>
      </c>
      <c r="G1501" s="25">
        <v>1054</v>
      </c>
      <c r="H1501" s="10" t="s">
        <v>1166</v>
      </c>
      <c r="I1501" s="10" t="s">
        <v>49</v>
      </c>
      <c r="J1501" s="10" t="s">
        <v>28</v>
      </c>
      <c r="K1501" s="10" t="s">
        <v>29</v>
      </c>
      <c r="L1501" s="10" t="s">
        <v>93</v>
      </c>
      <c r="M1501" s="10" t="s">
        <v>59</v>
      </c>
      <c r="N1501" s="9" t="s">
        <v>1169</v>
      </c>
      <c r="O1501" s="22">
        <v>0.39</v>
      </c>
      <c r="P1501" s="10" t="s">
        <v>33</v>
      </c>
      <c r="Q1501" s="10" t="s">
        <v>34</v>
      </c>
      <c r="R1501" s="10" t="s">
        <v>378</v>
      </c>
      <c r="S1501" s="10" t="s">
        <v>1168</v>
      </c>
      <c r="T1501" s="25">
        <v>85374</v>
      </c>
      <c r="U1501" s="11">
        <v>42149</v>
      </c>
      <c r="V1501" s="25">
        <f>YEAR(Table1[[#This Row],[Order Date]])</f>
        <v>2015</v>
      </c>
      <c r="W1501" s="25">
        <f>MONTH(Table1[[#This Row],[Order Date]])</f>
        <v>5</v>
      </c>
      <c r="X1501" s="25">
        <f>DAY(Table1[[#This Row],[Order Date]])</f>
        <v>25</v>
      </c>
      <c r="Y1501" s="11">
        <v>42150</v>
      </c>
      <c r="Z1501" s="25">
        <f>DATEDIF(Table1[[#This Row],[Order Date]],Table1[[#This Row],[Ship Date]],"D")</f>
        <v>1</v>
      </c>
      <c r="AA1501" s="25">
        <v>144.7482</v>
      </c>
      <c r="AB1501" s="10">
        <v>8</v>
      </c>
      <c r="AC1501" s="12">
        <v>209.78</v>
      </c>
      <c r="AD1501" s="10" t="str">
        <f>IF(Table1[[#This Row],[Profit]]&gt;0,"Profit","loss")</f>
        <v>Profit</v>
      </c>
      <c r="AE1501" s="10" t="str">
        <f>_xlfn.CONCAT(Table1[[#This Row],[Customer Name]]," ",Table1[[#This Row],[Product Name]]," ",Table1[[#This Row],[Country]])</f>
        <v>Keith R Atkinson Xerox 1883 United States</v>
      </c>
      <c r="AF1501" s="10" t="str">
        <f>LEFT(Table1[[#This Row],[Product Name]],4)</f>
        <v>Xero</v>
      </c>
    </row>
    <row r="1502" spans="1:32" ht="12.75" customHeight="1" x14ac:dyDescent="0.2">
      <c r="A1502" s="18">
        <v>26261</v>
      </c>
      <c r="B1502" s="25">
        <v>90069</v>
      </c>
      <c r="C1502" s="10" t="s">
        <v>37</v>
      </c>
      <c r="D1502" s="36">
        <v>0.06</v>
      </c>
      <c r="E1502" s="28">
        <v>20.99</v>
      </c>
      <c r="F1502" s="32">
        <v>2.5</v>
      </c>
      <c r="G1502" s="25">
        <v>1054</v>
      </c>
      <c r="H1502" s="10" t="s">
        <v>1166</v>
      </c>
      <c r="I1502" s="10" t="s">
        <v>49</v>
      </c>
      <c r="J1502" s="10" t="s">
        <v>28</v>
      </c>
      <c r="K1502" s="10" t="s">
        <v>77</v>
      </c>
      <c r="L1502" s="10" t="s">
        <v>78</v>
      </c>
      <c r="M1502" s="10" t="s">
        <v>31</v>
      </c>
      <c r="N1502" s="9" t="s">
        <v>1170</v>
      </c>
      <c r="O1502" s="22">
        <v>0.81</v>
      </c>
      <c r="P1502" s="10" t="s">
        <v>33</v>
      </c>
      <c r="Q1502" s="10" t="s">
        <v>34</v>
      </c>
      <c r="R1502" s="10" t="s">
        <v>378</v>
      </c>
      <c r="S1502" s="10" t="s">
        <v>1168</v>
      </c>
      <c r="T1502" s="25">
        <v>85374</v>
      </c>
      <c r="U1502" s="11">
        <v>42149</v>
      </c>
      <c r="V1502" s="25">
        <f>YEAR(Table1[[#This Row],[Order Date]])</f>
        <v>2015</v>
      </c>
      <c r="W1502" s="25">
        <f>MONTH(Table1[[#This Row],[Order Date]])</f>
        <v>5</v>
      </c>
      <c r="X1502" s="25">
        <f>DAY(Table1[[#This Row],[Order Date]])</f>
        <v>25</v>
      </c>
      <c r="Y1502" s="11">
        <v>42151</v>
      </c>
      <c r="Z1502" s="25">
        <f>DATEDIF(Table1[[#This Row],[Order Date]],Table1[[#This Row],[Ship Date]],"D")</f>
        <v>2</v>
      </c>
      <c r="AA1502" s="25">
        <v>-112.18899999999999</v>
      </c>
      <c r="AB1502" s="10">
        <v>1</v>
      </c>
      <c r="AC1502" s="12">
        <v>17.829999999999998</v>
      </c>
      <c r="AD1502" s="10" t="str">
        <f>IF(Table1[[#This Row],[Profit]]&gt;0,"Profit","loss")</f>
        <v>loss</v>
      </c>
      <c r="AE1502" s="10" t="str">
        <f>_xlfn.CONCAT(Table1[[#This Row],[Customer Name]]," ",Table1[[#This Row],[Product Name]]," ",Table1[[#This Row],[Country]])</f>
        <v>Keith R Atkinson Accessory37 United States</v>
      </c>
      <c r="AF1502" s="10" t="str">
        <f>LEFT(Table1[[#This Row],[Product Name]],4)</f>
        <v>Acce</v>
      </c>
    </row>
    <row r="1503" spans="1:32" ht="12.75" customHeight="1" x14ac:dyDescent="0.2">
      <c r="A1503" s="18">
        <v>21964</v>
      </c>
      <c r="B1503" s="25">
        <v>90078</v>
      </c>
      <c r="C1503" s="10" t="s">
        <v>106</v>
      </c>
      <c r="D1503" s="36">
        <v>0.05</v>
      </c>
      <c r="E1503" s="28">
        <v>30.42</v>
      </c>
      <c r="F1503" s="32">
        <v>8.65</v>
      </c>
      <c r="G1503" s="25">
        <v>2132</v>
      </c>
      <c r="H1503" s="10" t="s">
        <v>2042</v>
      </c>
      <c r="I1503" s="10" t="s">
        <v>27</v>
      </c>
      <c r="J1503" s="10" t="s">
        <v>40</v>
      </c>
      <c r="K1503" s="10" t="s">
        <v>77</v>
      </c>
      <c r="L1503" s="10" t="s">
        <v>180</v>
      </c>
      <c r="M1503" s="10" t="s">
        <v>59</v>
      </c>
      <c r="N1503" s="9" t="s">
        <v>1196</v>
      </c>
      <c r="O1503" s="22">
        <v>0.74</v>
      </c>
      <c r="P1503" s="10" t="s">
        <v>33</v>
      </c>
      <c r="Q1503" s="10" t="s">
        <v>61</v>
      </c>
      <c r="R1503" s="10" t="s">
        <v>506</v>
      </c>
      <c r="S1503" s="10" t="s">
        <v>2043</v>
      </c>
      <c r="T1503" s="25">
        <v>63042</v>
      </c>
      <c r="U1503" s="11">
        <v>42014</v>
      </c>
      <c r="V1503" s="25">
        <f>YEAR(Table1[[#This Row],[Order Date]])</f>
        <v>2015</v>
      </c>
      <c r="W1503" s="25">
        <f>MONTH(Table1[[#This Row],[Order Date]])</f>
        <v>1</v>
      </c>
      <c r="X1503" s="25">
        <f>DAY(Table1[[#This Row],[Order Date]])</f>
        <v>10</v>
      </c>
      <c r="Y1503" s="11">
        <v>42018</v>
      </c>
      <c r="Z1503" s="25">
        <f>DATEDIF(Table1[[#This Row],[Order Date]],Table1[[#This Row],[Ship Date]],"D")</f>
        <v>4</v>
      </c>
      <c r="AA1503" s="25">
        <v>-191.25760000000002</v>
      </c>
      <c r="AB1503" s="10">
        <v>11</v>
      </c>
      <c r="AC1503" s="12">
        <v>334.44</v>
      </c>
      <c r="AD1503" s="10" t="str">
        <f>IF(Table1[[#This Row],[Profit]]&gt;0,"Profit","loss")</f>
        <v>loss</v>
      </c>
      <c r="AE1503" s="10" t="str">
        <f>_xlfn.CONCAT(Table1[[#This Row],[Customer Name]]," ",Table1[[#This Row],[Product Name]]," ",Table1[[#This Row],[Country]])</f>
        <v>Philip Hawkins Fellowes Internet Keyboard, Platinum United States</v>
      </c>
      <c r="AF1503" s="10" t="str">
        <f>LEFT(Table1[[#This Row],[Product Name]],4)</f>
        <v>Fell</v>
      </c>
    </row>
    <row r="1504" spans="1:32" ht="12.75" customHeight="1" x14ac:dyDescent="0.2">
      <c r="A1504" s="18">
        <v>21902</v>
      </c>
      <c r="B1504" s="25">
        <v>90079</v>
      </c>
      <c r="C1504" s="10" t="s">
        <v>25</v>
      </c>
      <c r="D1504" s="36">
        <v>0.09</v>
      </c>
      <c r="E1504" s="28">
        <v>150.97999999999999</v>
      </c>
      <c r="F1504" s="32">
        <v>66.27</v>
      </c>
      <c r="G1504" s="25">
        <v>2131</v>
      </c>
      <c r="H1504" s="10" t="s">
        <v>2039</v>
      </c>
      <c r="I1504" s="10" t="s">
        <v>39</v>
      </c>
      <c r="J1504" s="10" t="s">
        <v>40</v>
      </c>
      <c r="K1504" s="10" t="s">
        <v>41</v>
      </c>
      <c r="L1504" s="10" t="s">
        <v>191</v>
      </c>
      <c r="M1504" s="10" t="s">
        <v>121</v>
      </c>
      <c r="N1504" s="9" t="s">
        <v>2040</v>
      </c>
      <c r="O1504" s="22">
        <v>0.65</v>
      </c>
      <c r="P1504" s="10" t="s">
        <v>33</v>
      </c>
      <c r="Q1504" s="10" t="s">
        <v>61</v>
      </c>
      <c r="R1504" s="10" t="s">
        <v>506</v>
      </c>
      <c r="S1504" s="10" t="s">
        <v>2041</v>
      </c>
      <c r="T1504" s="25">
        <v>64118</v>
      </c>
      <c r="U1504" s="11">
        <v>42007</v>
      </c>
      <c r="V1504" s="25">
        <f>YEAR(Table1[[#This Row],[Order Date]])</f>
        <v>2015</v>
      </c>
      <c r="W1504" s="25">
        <f>MONTH(Table1[[#This Row],[Order Date]])</f>
        <v>1</v>
      </c>
      <c r="X1504" s="25">
        <f>DAY(Table1[[#This Row],[Order Date]])</f>
        <v>3</v>
      </c>
      <c r="Y1504" s="11">
        <v>42008</v>
      </c>
      <c r="Z1504" s="25">
        <f>DATEDIF(Table1[[#This Row],[Order Date]],Table1[[#This Row],[Ship Date]],"D")</f>
        <v>1</v>
      </c>
      <c r="AA1504" s="25">
        <v>-407.85</v>
      </c>
      <c r="AB1504" s="10">
        <v>2</v>
      </c>
      <c r="AC1504" s="12">
        <v>302.33999999999997</v>
      </c>
      <c r="AD1504" s="10" t="str">
        <f>IF(Table1[[#This Row],[Profit]]&gt;0,"Profit","loss")</f>
        <v>loss</v>
      </c>
      <c r="AE1504" s="10" t="str">
        <f>_xlfn.CONCAT(Table1[[#This Row],[Customer Name]]," ",Table1[[#This Row],[Product Name]]," ",Table1[[#This Row],[Country]])</f>
        <v>Mary Hewitt Bush Mission Pointe Library United States</v>
      </c>
      <c r="AF1504" s="10" t="str">
        <f>LEFT(Table1[[#This Row],[Product Name]],4)</f>
        <v>Bush</v>
      </c>
    </row>
    <row r="1505" spans="1:32" ht="12.75" customHeight="1" x14ac:dyDescent="0.2">
      <c r="A1505" s="18">
        <v>19415</v>
      </c>
      <c r="B1505" s="25">
        <v>90099</v>
      </c>
      <c r="C1505" s="10" t="s">
        <v>56</v>
      </c>
      <c r="D1505" s="36">
        <v>0.03</v>
      </c>
      <c r="E1505" s="28">
        <v>90.48</v>
      </c>
      <c r="F1505" s="32">
        <v>19.989999999999998</v>
      </c>
      <c r="G1505" s="25">
        <v>1873</v>
      </c>
      <c r="H1505" s="10" t="s">
        <v>1839</v>
      </c>
      <c r="I1505" s="10" t="s">
        <v>49</v>
      </c>
      <c r="J1505" s="10" t="s">
        <v>28</v>
      </c>
      <c r="K1505" s="10" t="s">
        <v>29</v>
      </c>
      <c r="L1505" s="10" t="s">
        <v>69</v>
      </c>
      <c r="M1505" s="10" t="s">
        <v>59</v>
      </c>
      <c r="N1505" s="9" t="s">
        <v>1840</v>
      </c>
      <c r="O1505" s="22">
        <v>0.4</v>
      </c>
      <c r="P1505" s="10" t="s">
        <v>33</v>
      </c>
      <c r="Q1505" s="10" t="s">
        <v>136</v>
      </c>
      <c r="R1505" s="10" t="s">
        <v>362</v>
      </c>
      <c r="S1505" s="10" t="s">
        <v>1841</v>
      </c>
      <c r="T1505" s="25">
        <v>33403</v>
      </c>
      <c r="U1505" s="11">
        <v>42021</v>
      </c>
      <c r="V1505" s="25">
        <f>YEAR(Table1[[#This Row],[Order Date]])</f>
        <v>2015</v>
      </c>
      <c r="W1505" s="25">
        <f>MONTH(Table1[[#This Row],[Order Date]])</f>
        <v>1</v>
      </c>
      <c r="X1505" s="25">
        <f>DAY(Table1[[#This Row],[Order Date]])</f>
        <v>17</v>
      </c>
      <c r="Y1505" s="11">
        <v>42023</v>
      </c>
      <c r="Z1505" s="25">
        <f>DATEDIF(Table1[[#This Row],[Order Date]],Table1[[#This Row],[Ship Date]],"D")</f>
        <v>2</v>
      </c>
      <c r="AA1505" s="25">
        <v>15.353999999999999</v>
      </c>
      <c r="AB1505" s="10">
        <v>1</v>
      </c>
      <c r="AC1505" s="12">
        <v>99.69</v>
      </c>
      <c r="AD1505" s="10" t="str">
        <f>IF(Table1[[#This Row],[Profit]]&gt;0,"Profit","loss")</f>
        <v>Profit</v>
      </c>
      <c r="AE1505" s="10" t="str">
        <f>_xlfn.CONCAT(Table1[[#This Row],[Customer Name]]," ",Table1[[#This Row],[Product Name]]," ",Table1[[#This Row],[Country]])</f>
        <v>Lisa Kim Tyvek® Side-Opening Peel &amp; Seel® Expanding Envelopes United States</v>
      </c>
      <c r="AF1505" s="10" t="str">
        <f>LEFT(Table1[[#This Row],[Product Name]],4)</f>
        <v>Tyve</v>
      </c>
    </row>
    <row r="1506" spans="1:32" ht="12.75" customHeight="1" x14ac:dyDescent="0.2">
      <c r="A1506" s="18">
        <v>19416</v>
      </c>
      <c r="B1506" s="25">
        <v>90099</v>
      </c>
      <c r="C1506" s="10" t="s">
        <v>56</v>
      </c>
      <c r="D1506" s="36">
        <v>0.06</v>
      </c>
      <c r="E1506" s="28">
        <v>22.84</v>
      </c>
      <c r="F1506" s="32">
        <v>8.18</v>
      </c>
      <c r="G1506" s="25">
        <v>1873</v>
      </c>
      <c r="H1506" s="10" t="s">
        <v>1839</v>
      </c>
      <c r="I1506" s="10" t="s">
        <v>49</v>
      </c>
      <c r="J1506" s="10" t="s">
        <v>28</v>
      </c>
      <c r="K1506" s="10" t="s">
        <v>29</v>
      </c>
      <c r="L1506" s="10" t="s">
        <v>93</v>
      </c>
      <c r="M1506" s="10" t="s">
        <v>59</v>
      </c>
      <c r="N1506" s="9" t="s">
        <v>1842</v>
      </c>
      <c r="O1506" s="22">
        <v>0.39</v>
      </c>
      <c r="P1506" s="10" t="s">
        <v>33</v>
      </c>
      <c r="Q1506" s="10" t="s">
        <v>136</v>
      </c>
      <c r="R1506" s="10" t="s">
        <v>362</v>
      </c>
      <c r="S1506" s="10" t="s">
        <v>1841</v>
      </c>
      <c r="T1506" s="25">
        <v>33403</v>
      </c>
      <c r="U1506" s="11">
        <v>42021</v>
      </c>
      <c r="V1506" s="25">
        <f>YEAR(Table1[[#This Row],[Order Date]])</f>
        <v>2015</v>
      </c>
      <c r="W1506" s="25">
        <f>MONTH(Table1[[#This Row],[Order Date]])</f>
        <v>1</v>
      </c>
      <c r="X1506" s="25">
        <f>DAY(Table1[[#This Row],[Order Date]])</f>
        <v>17</v>
      </c>
      <c r="Y1506" s="11">
        <v>42021</v>
      </c>
      <c r="Z1506" s="25">
        <f>DATEDIF(Table1[[#This Row],[Order Date]],Table1[[#This Row],[Ship Date]],"D")</f>
        <v>0</v>
      </c>
      <c r="AA1506" s="25">
        <v>-357.92399999999998</v>
      </c>
      <c r="AB1506" s="10">
        <v>7</v>
      </c>
      <c r="AC1506" s="12">
        <v>152.49</v>
      </c>
      <c r="AD1506" s="10" t="str">
        <f>IF(Table1[[#This Row],[Profit]]&gt;0,"Profit","loss")</f>
        <v>loss</v>
      </c>
      <c r="AE1506" s="10" t="str">
        <f>_xlfn.CONCAT(Table1[[#This Row],[Customer Name]]," ",Table1[[#This Row],[Product Name]]," ",Table1[[#This Row],[Country]])</f>
        <v>Lisa Kim Xerox 1991 United States</v>
      </c>
      <c r="AF1506" s="10" t="str">
        <f>LEFT(Table1[[#This Row],[Product Name]],4)</f>
        <v>Xero</v>
      </c>
    </row>
    <row r="1507" spans="1:32" ht="12.75" customHeight="1" x14ac:dyDescent="0.2">
      <c r="A1507" s="18">
        <v>20203</v>
      </c>
      <c r="B1507" s="25">
        <v>90103</v>
      </c>
      <c r="C1507" s="10" t="s">
        <v>37</v>
      </c>
      <c r="D1507" s="36">
        <v>0.08</v>
      </c>
      <c r="E1507" s="28">
        <v>3.28</v>
      </c>
      <c r="F1507" s="32">
        <v>3.97</v>
      </c>
      <c r="G1507" s="25">
        <v>3320</v>
      </c>
      <c r="H1507" s="10" t="s">
        <v>2958</v>
      </c>
      <c r="I1507" s="10" t="s">
        <v>49</v>
      </c>
      <c r="J1507" s="10" t="s">
        <v>58</v>
      </c>
      <c r="K1507" s="10" t="s">
        <v>29</v>
      </c>
      <c r="L1507" s="10" t="s">
        <v>30</v>
      </c>
      <c r="M1507" s="10" t="s">
        <v>31</v>
      </c>
      <c r="N1507" s="9" t="s">
        <v>1793</v>
      </c>
      <c r="O1507" s="22">
        <v>0.56000000000000005</v>
      </c>
      <c r="P1507" s="10" t="s">
        <v>33</v>
      </c>
      <c r="Q1507" s="10" t="s">
        <v>136</v>
      </c>
      <c r="R1507" s="10" t="s">
        <v>244</v>
      </c>
      <c r="S1507" s="10" t="s">
        <v>1644</v>
      </c>
      <c r="T1507" s="25">
        <v>38301</v>
      </c>
      <c r="U1507" s="11">
        <v>42121</v>
      </c>
      <c r="V1507" s="25">
        <f>YEAR(Table1[[#This Row],[Order Date]])</f>
        <v>2015</v>
      </c>
      <c r="W1507" s="25">
        <f>MONTH(Table1[[#This Row],[Order Date]])</f>
        <v>4</v>
      </c>
      <c r="X1507" s="25">
        <f>DAY(Table1[[#This Row],[Order Date]])</f>
        <v>27</v>
      </c>
      <c r="Y1507" s="11">
        <v>42122</v>
      </c>
      <c r="Z1507" s="25">
        <f>DATEDIF(Table1[[#This Row],[Order Date]],Table1[[#This Row],[Ship Date]],"D")</f>
        <v>1</v>
      </c>
      <c r="AA1507" s="25">
        <v>0.42660000000000337</v>
      </c>
      <c r="AB1507" s="10">
        <v>18</v>
      </c>
      <c r="AC1507" s="12">
        <v>57.24</v>
      </c>
      <c r="AD1507" s="10" t="str">
        <f>IF(Table1[[#This Row],[Profit]]&gt;0,"Profit","loss")</f>
        <v>Profit</v>
      </c>
      <c r="AE1507" s="10" t="str">
        <f>_xlfn.CONCAT(Table1[[#This Row],[Customer Name]]," ",Table1[[#This Row],[Product Name]]," ",Table1[[#This Row],[Country]])</f>
        <v>Alicia Maynard Newell 342 United States</v>
      </c>
      <c r="AF1507" s="10" t="str">
        <f>LEFT(Table1[[#This Row],[Product Name]],4)</f>
        <v>Newe</v>
      </c>
    </row>
    <row r="1508" spans="1:32" ht="12.75" customHeight="1" x14ac:dyDescent="0.2">
      <c r="A1508" s="18">
        <v>20204</v>
      </c>
      <c r="B1508" s="25">
        <v>90103</v>
      </c>
      <c r="C1508" s="10" t="s">
        <v>37</v>
      </c>
      <c r="D1508" s="36">
        <v>0.09</v>
      </c>
      <c r="E1508" s="28">
        <v>40.97</v>
      </c>
      <c r="F1508" s="32">
        <v>8.99</v>
      </c>
      <c r="G1508" s="25">
        <v>3320</v>
      </c>
      <c r="H1508" s="10" t="s">
        <v>2958</v>
      </c>
      <c r="I1508" s="10" t="s">
        <v>27</v>
      </c>
      <c r="J1508" s="10" t="s">
        <v>58</v>
      </c>
      <c r="K1508" s="10" t="s">
        <v>29</v>
      </c>
      <c r="L1508" s="10" t="s">
        <v>30</v>
      </c>
      <c r="M1508" s="10" t="s">
        <v>51</v>
      </c>
      <c r="N1508" s="9" t="s">
        <v>2445</v>
      </c>
      <c r="O1508" s="22">
        <v>0.59</v>
      </c>
      <c r="P1508" s="10" t="s">
        <v>33</v>
      </c>
      <c r="Q1508" s="10" t="s">
        <v>136</v>
      </c>
      <c r="R1508" s="10" t="s">
        <v>244</v>
      </c>
      <c r="S1508" s="10" t="s">
        <v>1644</v>
      </c>
      <c r="T1508" s="25">
        <v>38301</v>
      </c>
      <c r="U1508" s="11">
        <v>42121</v>
      </c>
      <c r="V1508" s="25">
        <f>YEAR(Table1[[#This Row],[Order Date]])</f>
        <v>2015</v>
      </c>
      <c r="W1508" s="25">
        <f>MONTH(Table1[[#This Row],[Order Date]])</f>
        <v>4</v>
      </c>
      <c r="X1508" s="25">
        <f>DAY(Table1[[#This Row],[Order Date]])</f>
        <v>27</v>
      </c>
      <c r="Y1508" s="11">
        <v>42123</v>
      </c>
      <c r="Z1508" s="25">
        <f>DATEDIF(Table1[[#This Row],[Order Date]],Table1[[#This Row],[Ship Date]],"D")</f>
        <v>2</v>
      </c>
      <c r="AA1508" s="25">
        <v>66.215999999999994</v>
      </c>
      <c r="AB1508" s="10">
        <v>22</v>
      </c>
      <c r="AC1508" s="12">
        <v>824.7</v>
      </c>
      <c r="AD1508" s="10" t="str">
        <f>IF(Table1[[#This Row],[Profit]]&gt;0,"Profit","loss")</f>
        <v>Profit</v>
      </c>
      <c r="AE1508" s="10" t="str">
        <f>_xlfn.CONCAT(Table1[[#This Row],[Customer Name]]," ",Table1[[#This Row],[Product Name]]," ",Table1[[#This Row],[Country]])</f>
        <v>Alicia Maynard Sanford 52201 APSCO Electric Pencil Sharpener United States</v>
      </c>
      <c r="AF1508" s="10" t="str">
        <f>LEFT(Table1[[#This Row],[Product Name]],4)</f>
        <v>Sanf</v>
      </c>
    </row>
    <row r="1509" spans="1:32" ht="12.75" customHeight="1" x14ac:dyDescent="0.2">
      <c r="A1509" s="18">
        <v>19422</v>
      </c>
      <c r="B1509" s="25">
        <v>90104</v>
      </c>
      <c r="C1509" s="10" t="s">
        <v>106</v>
      </c>
      <c r="D1509" s="36">
        <v>0.03</v>
      </c>
      <c r="E1509" s="28">
        <v>20.98</v>
      </c>
      <c r="F1509" s="32">
        <v>1.49</v>
      </c>
      <c r="G1509" s="25">
        <v>3319</v>
      </c>
      <c r="H1509" s="10" t="s">
        <v>2957</v>
      </c>
      <c r="I1509" s="10" t="s">
        <v>49</v>
      </c>
      <c r="J1509" s="10" t="s">
        <v>58</v>
      </c>
      <c r="K1509" s="10" t="s">
        <v>29</v>
      </c>
      <c r="L1509" s="10" t="s">
        <v>109</v>
      </c>
      <c r="M1509" s="10" t="s">
        <v>59</v>
      </c>
      <c r="N1509" s="9" t="s">
        <v>1546</v>
      </c>
      <c r="O1509" s="22">
        <v>0.35</v>
      </c>
      <c r="P1509" s="10" t="s">
        <v>33</v>
      </c>
      <c r="Q1509" s="10" t="s">
        <v>136</v>
      </c>
      <c r="R1509" s="10" t="s">
        <v>244</v>
      </c>
      <c r="S1509" s="10" t="s">
        <v>2894</v>
      </c>
      <c r="T1509" s="25">
        <v>37075</v>
      </c>
      <c r="U1509" s="11">
        <v>42145</v>
      </c>
      <c r="V1509" s="25">
        <f>YEAR(Table1[[#This Row],[Order Date]])</f>
        <v>2015</v>
      </c>
      <c r="W1509" s="25">
        <f>MONTH(Table1[[#This Row],[Order Date]])</f>
        <v>5</v>
      </c>
      <c r="X1509" s="25">
        <f>DAY(Table1[[#This Row],[Order Date]])</f>
        <v>21</v>
      </c>
      <c r="Y1509" s="11">
        <v>42145</v>
      </c>
      <c r="Z1509" s="25">
        <f>DATEDIF(Table1[[#This Row],[Order Date]],Table1[[#This Row],[Ship Date]],"D")</f>
        <v>0</v>
      </c>
      <c r="AA1509" s="25">
        <v>30.023999999999997</v>
      </c>
      <c r="AB1509" s="10">
        <v>20</v>
      </c>
      <c r="AC1509" s="12">
        <v>431.43</v>
      </c>
      <c r="AD1509" s="10" t="str">
        <f>IF(Table1[[#This Row],[Profit]]&gt;0,"Profit","loss")</f>
        <v>Profit</v>
      </c>
      <c r="AE1509" s="10" t="str">
        <f>_xlfn.CONCAT(Table1[[#This Row],[Customer Name]]," ",Table1[[#This Row],[Product Name]]," ",Table1[[#This Row],[Country]])</f>
        <v>Marlene Davidson Avery Legal 4-Ring Binder United States</v>
      </c>
      <c r="AF1509" s="10" t="str">
        <f>LEFT(Table1[[#This Row],[Product Name]],4)</f>
        <v>Aver</v>
      </c>
    </row>
    <row r="1510" spans="1:32" ht="12.75" customHeight="1" x14ac:dyDescent="0.2">
      <c r="A1510" s="18">
        <v>23416</v>
      </c>
      <c r="B1510" s="25">
        <v>90109</v>
      </c>
      <c r="C1510" s="10" t="s">
        <v>106</v>
      </c>
      <c r="D1510" s="36">
        <v>0.04</v>
      </c>
      <c r="E1510" s="28">
        <v>120.98</v>
      </c>
      <c r="F1510" s="32">
        <v>3.99</v>
      </c>
      <c r="G1510" s="25">
        <v>2273</v>
      </c>
      <c r="H1510" s="10" t="s">
        <v>2159</v>
      </c>
      <c r="I1510" s="10" t="s">
        <v>49</v>
      </c>
      <c r="J1510" s="10" t="s">
        <v>28</v>
      </c>
      <c r="K1510" s="10" t="s">
        <v>29</v>
      </c>
      <c r="L1510" s="10" t="s">
        <v>257</v>
      </c>
      <c r="M1510" s="10" t="s">
        <v>59</v>
      </c>
      <c r="N1510" s="9" t="s">
        <v>2160</v>
      </c>
      <c r="O1510" s="22">
        <v>0.6</v>
      </c>
      <c r="P1510" s="10" t="s">
        <v>33</v>
      </c>
      <c r="Q1510" s="10" t="s">
        <v>61</v>
      </c>
      <c r="R1510" s="10" t="s">
        <v>130</v>
      </c>
      <c r="S1510" s="10" t="s">
        <v>2161</v>
      </c>
      <c r="T1510" s="25">
        <v>78550</v>
      </c>
      <c r="U1510" s="11">
        <v>42129</v>
      </c>
      <c r="V1510" s="25">
        <f>YEAR(Table1[[#This Row],[Order Date]])</f>
        <v>2015</v>
      </c>
      <c r="W1510" s="25">
        <f>MONTH(Table1[[#This Row],[Order Date]])</f>
        <v>5</v>
      </c>
      <c r="X1510" s="25">
        <f>DAY(Table1[[#This Row],[Order Date]])</f>
        <v>5</v>
      </c>
      <c r="Y1510" s="11">
        <v>42129</v>
      </c>
      <c r="Z1510" s="25">
        <f>DATEDIF(Table1[[#This Row],[Order Date]],Table1[[#This Row],[Ship Date]],"D")</f>
        <v>0</v>
      </c>
      <c r="AA1510" s="25">
        <v>1389.5771999999999</v>
      </c>
      <c r="AB1510" s="10">
        <v>17</v>
      </c>
      <c r="AC1510" s="12">
        <v>2013.88</v>
      </c>
      <c r="AD1510" s="10" t="str">
        <f>IF(Table1[[#This Row],[Profit]]&gt;0,"Profit","loss")</f>
        <v>Profit</v>
      </c>
      <c r="AE1510" s="10" t="str">
        <f>_xlfn.CONCAT(Table1[[#This Row],[Customer Name]]," ",Table1[[#This Row],[Product Name]]," ",Table1[[#This Row],[Country]])</f>
        <v>Debra Block Belkin 325VA UPS Surge Protector, 6' United States</v>
      </c>
      <c r="AF1510" s="10" t="str">
        <f>LEFT(Table1[[#This Row],[Product Name]],4)</f>
        <v>Belk</v>
      </c>
    </row>
    <row r="1511" spans="1:32" ht="12.75" customHeight="1" x14ac:dyDescent="0.2">
      <c r="A1511" s="18">
        <v>23417</v>
      </c>
      <c r="B1511" s="25">
        <v>90109</v>
      </c>
      <c r="C1511" s="10" t="s">
        <v>106</v>
      </c>
      <c r="D1511" s="36">
        <v>0.02</v>
      </c>
      <c r="E1511" s="28">
        <v>55.99</v>
      </c>
      <c r="F1511" s="32">
        <v>5</v>
      </c>
      <c r="G1511" s="25">
        <v>2273</v>
      </c>
      <c r="H1511" s="10" t="s">
        <v>2159</v>
      </c>
      <c r="I1511" s="10" t="s">
        <v>49</v>
      </c>
      <c r="J1511" s="10" t="s">
        <v>28</v>
      </c>
      <c r="K1511" s="10" t="s">
        <v>77</v>
      </c>
      <c r="L1511" s="10" t="s">
        <v>78</v>
      </c>
      <c r="M1511" s="10" t="s">
        <v>51</v>
      </c>
      <c r="N1511" s="9" t="s">
        <v>398</v>
      </c>
      <c r="O1511" s="22">
        <v>0.83</v>
      </c>
      <c r="P1511" s="10" t="s">
        <v>33</v>
      </c>
      <c r="Q1511" s="10" t="s">
        <v>61</v>
      </c>
      <c r="R1511" s="10" t="s">
        <v>130</v>
      </c>
      <c r="S1511" s="10" t="s">
        <v>2161</v>
      </c>
      <c r="T1511" s="25">
        <v>78550</v>
      </c>
      <c r="U1511" s="11">
        <v>42129</v>
      </c>
      <c r="V1511" s="25">
        <f>YEAR(Table1[[#This Row],[Order Date]])</f>
        <v>2015</v>
      </c>
      <c r="W1511" s="25">
        <f>MONTH(Table1[[#This Row],[Order Date]])</f>
        <v>5</v>
      </c>
      <c r="X1511" s="25">
        <f>DAY(Table1[[#This Row],[Order Date]])</f>
        <v>5</v>
      </c>
      <c r="Y1511" s="11">
        <v>42129</v>
      </c>
      <c r="Z1511" s="25">
        <f>DATEDIF(Table1[[#This Row],[Order Date]],Table1[[#This Row],[Ship Date]],"D")</f>
        <v>0</v>
      </c>
      <c r="AA1511" s="25">
        <v>-222.816</v>
      </c>
      <c r="AB1511" s="10">
        <v>4</v>
      </c>
      <c r="AC1511" s="12">
        <v>201.32</v>
      </c>
      <c r="AD1511" s="10" t="str">
        <f>IF(Table1[[#This Row],[Profit]]&gt;0,"Profit","loss")</f>
        <v>loss</v>
      </c>
      <c r="AE1511" s="10" t="str">
        <f>_xlfn.CONCAT(Table1[[#This Row],[Customer Name]]," ",Table1[[#This Row],[Product Name]]," ",Table1[[#This Row],[Country]])</f>
        <v>Debra Block Accessory36 United States</v>
      </c>
      <c r="AF1511" s="10" t="str">
        <f>LEFT(Table1[[#This Row],[Product Name]],4)</f>
        <v>Acce</v>
      </c>
    </row>
    <row r="1512" spans="1:32" ht="12.75" customHeight="1" x14ac:dyDescent="0.2">
      <c r="A1512" s="18">
        <v>23418</v>
      </c>
      <c r="B1512" s="25">
        <v>90109</v>
      </c>
      <c r="C1512" s="10" t="s">
        <v>106</v>
      </c>
      <c r="D1512" s="36">
        <v>0.05</v>
      </c>
      <c r="E1512" s="28">
        <v>23.99</v>
      </c>
      <c r="F1512" s="32">
        <v>15.68</v>
      </c>
      <c r="G1512" s="25">
        <v>2274</v>
      </c>
      <c r="H1512" s="10" t="s">
        <v>2162</v>
      </c>
      <c r="I1512" s="10" t="s">
        <v>39</v>
      </c>
      <c r="J1512" s="10" t="s">
        <v>28</v>
      </c>
      <c r="K1512" s="10" t="s">
        <v>41</v>
      </c>
      <c r="L1512" s="10" t="s">
        <v>50</v>
      </c>
      <c r="M1512" s="10" t="s">
        <v>43</v>
      </c>
      <c r="N1512" s="9" t="s">
        <v>2163</v>
      </c>
      <c r="O1512" s="22">
        <v>0.62</v>
      </c>
      <c r="P1512" s="10" t="s">
        <v>33</v>
      </c>
      <c r="Q1512" s="10" t="s">
        <v>61</v>
      </c>
      <c r="R1512" s="10" t="s">
        <v>130</v>
      </c>
      <c r="S1512" s="10" t="s">
        <v>2164</v>
      </c>
      <c r="T1512" s="25">
        <v>77036</v>
      </c>
      <c r="U1512" s="11">
        <v>42129</v>
      </c>
      <c r="V1512" s="25">
        <f>YEAR(Table1[[#This Row],[Order Date]])</f>
        <v>2015</v>
      </c>
      <c r="W1512" s="25">
        <f>MONTH(Table1[[#This Row],[Order Date]])</f>
        <v>5</v>
      </c>
      <c r="X1512" s="25">
        <f>DAY(Table1[[#This Row],[Order Date]])</f>
        <v>5</v>
      </c>
      <c r="Y1512" s="11">
        <v>42133</v>
      </c>
      <c r="Z1512" s="25">
        <f>DATEDIF(Table1[[#This Row],[Order Date]],Table1[[#This Row],[Ship Date]],"D")</f>
        <v>4</v>
      </c>
      <c r="AA1512" s="25">
        <v>-133.71</v>
      </c>
      <c r="AB1512" s="10">
        <v>12</v>
      </c>
      <c r="AC1512" s="12">
        <v>298.51</v>
      </c>
      <c r="AD1512" s="10" t="str">
        <f>IF(Table1[[#This Row],[Profit]]&gt;0,"Profit","loss")</f>
        <v>loss</v>
      </c>
      <c r="AE1512" s="10" t="str">
        <f>_xlfn.CONCAT(Table1[[#This Row],[Customer Name]]," ",Table1[[#This Row],[Product Name]]," ",Table1[[#This Row],[Country]])</f>
        <v>Marlene Harrison Westinghouse Floor Lamp with Metal Mesh Shade, Black United States</v>
      </c>
      <c r="AF1512" s="10" t="str">
        <f>LEFT(Table1[[#This Row],[Product Name]],4)</f>
        <v>West</v>
      </c>
    </row>
    <row r="1513" spans="1:32" ht="12.75" customHeight="1" x14ac:dyDescent="0.2">
      <c r="A1513" s="18">
        <v>19438</v>
      </c>
      <c r="B1513" s="25">
        <v>90110</v>
      </c>
      <c r="C1513" s="10" t="s">
        <v>25</v>
      </c>
      <c r="D1513" s="36">
        <v>0.08</v>
      </c>
      <c r="E1513" s="28">
        <v>15.73</v>
      </c>
      <c r="F1513" s="32">
        <v>7.42</v>
      </c>
      <c r="G1513" s="25">
        <v>2272</v>
      </c>
      <c r="H1513" s="10" t="s">
        <v>2156</v>
      </c>
      <c r="I1513" s="10" t="s">
        <v>27</v>
      </c>
      <c r="J1513" s="10" t="s">
        <v>28</v>
      </c>
      <c r="K1513" s="10" t="s">
        <v>29</v>
      </c>
      <c r="L1513" s="10" t="s">
        <v>174</v>
      </c>
      <c r="M1513" s="10" t="s">
        <v>51</v>
      </c>
      <c r="N1513" s="9" t="s">
        <v>2157</v>
      </c>
      <c r="O1513" s="22">
        <v>0.56000000000000005</v>
      </c>
      <c r="P1513" s="10" t="s">
        <v>33</v>
      </c>
      <c r="Q1513" s="10" t="s">
        <v>61</v>
      </c>
      <c r="R1513" s="10" t="s">
        <v>130</v>
      </c>
      <c r="S1513" s="10" t="s">
        <v>2158</v>
      </c>
      <c r="T1513" s="25">
        <v>76543</v>
      </c>
      <c r="U1513" s="11">
        <v>42079</v>
      </c>
      <c r="V1513" s="25">
        <f>YEAR(Table1[[#This Row],[Order Date]])</f>
        <v>2015</v>
      </c>
      <c r="W1513" s="25">
        <f>MONTH(Table1[[#This Row],[Order Date]])</f>
        <v>3</v>
      </c>
      <c r="X1513" s="25">
        <f>DAY(Table1[[#This Row],[Order Date]])</f>
        <v>16</v>
      </c>
      <c r="Y1513" s="11">
        <v>42081</v>
      </c>
      <c r="Z1513" s="25">
        <f>DATEDIF(Table1[[#This Row],[Order Date]],Table1[[#This Row],[Ship Date]],"D")</f>
        <v>2</v>
      </c>
      <c r="AA1513" s="25">
        <v>-37.6</v>
      </c>
      <c r="AB1513" s="10">
        <v>5</v>
      </c>
      <c r="AC1513" s="12">
        <v>78.08</v>
      </c>
      <c r="AD1513" s="10" t="str">
        <f>IF(Table1[[#This Row],[Profit]]&gt;0,"Profit","loss")</f>
        <v>loss</v>
      </c>
      <c r="AE1513" s="10" t="str">
        <f>_xlfn.CONCAT(Table1[[#This Row],[Customer Name]]," ",Table1[[#This Row],[Product Name]]," ",Table1[[#This Row],[Country]])</f>
        <v>Brett Ingram Acme Galleria® Hot Forged Steel Scissors with Colored Handles United States</v>
      </c>
      <c r="AF1513" s="10" t="str">
        <f>LEFT(Table1[[#This Row],[Product Name]],4)</f>
        <v>Acme</v>
      </c>
    </row>
    <row r="1514" spans="1:32" ht="12.75" customHeight="1" x14ac:dyDescent="0.2">
      <c r="A1514" s="18">
        <v>20628</v>
      </c>
      <c r="B1514" s="25">
        <v>90114</v>
      </c>
      <c r="C1514" s="10" t="s">
        <v>47</v>
      </c>
      <c r="D1514" s="36">
        <v>7.0000000000000007E-2</v>
      </c>
      <c r="E1514" s="28">
        <v>40.98</v>
      </c>
      <c r="F1514" s="32">
        <v>7.47</v>
      </c>
      <c r="G1514" s="25">
        <v>1279</v>
      </c>
      <c r="H1514" s="10" t="s">
        <v>1372</v>
      </c>
      <c r="I1514" s="10" t="s">
        <v>49</v>
      </c>
      <c r="J1514" s="10" t="s">
        <v>28</v>
      </c>
      <c r="K1514" s="10" t="s">
        <v>29</v>
      </c>
      <c r="L1514" s="10" t="s">
        <v>109</v>
      </c>
      <c r="M1514" s="10" t="s">
        <v>59</v>
      </c>
      <c r="N1514" s="9" t="s">
        <v>1373</v>
      </c>
      <c r="O1514" s="22">
        <v>0.37</v>
      </c>
      <c r="P1514" s="10" t="s">
        <v>33</v>
      </c>
      <c r="Q1514" s="10" t="s">
        <v>61</v>
      </c>
      <c r="R1514" s="10" t="s">
        <v>703</v>
      </c>
      <c r="S1514" s="10" t="s">
        <v>1374</v>
      </c>
      <c r="T1514" s="25">
        <v>46324</v>
      </c>
      <c r="U1514" s="11">
        <v>42064</v>
      </c>
      <c r="V1514" s="25">
        <f>YEAR(Table1[[#This Row],[Order Date]])</f>
        <v>2015</v>
      </c>
      <c r="W1514" s="25">
        <f>MONTH(Table1[[#This Row],[Order Date]])</f>
        <v>3</v>
      </c>
      <c r="X1514" s="25">
        <f>DAY(Table1[[#This Row],[Order Date]])</f>
        <v>1</v>
      </c>
      <c r="Y1514" s="11">
        <v>42065</v>
      </c>
      <c r="Z1514" s="25">
        <f>DATEDIF(Table1[[#This Row],[Order Date]],Table1[[#This Row],[Ship Date]],"D")</f>
        <v>1</v>
      </c>
      <c r="AA1514" s="25">
        <v>54.901500000000006</v>
      </c>
      <c r="AB1514" s="10">
        <v>2</v>
      </c>
      <c r="AC1514" s="12">
        <v>81.900000000000006</v>
      </c>
      <c r="AD1514" s="10" t="str">
        <f>IF(Table1[[#This Row],[Profit]]&gt;0,"Profit","loss")</f>
        <v>Profit</v>
      </c>
      <c r="AE1514" s="10" t="str">
        <f>_xlfn.CONCAT(Table1[[#This Row],[Customer Name]]," ",Table1[[#This Row],[Product Name]]," ",Table1[[#This Row],[Country]])</f>
        <v>Josephine Rao Wilson Jones Ledger-Size, Piano-Hinge Binder, 2", Blue United States</v>
      </c>
      <c r="AF1514" s="10" t="str">
        <f>LEFT(Table1[[#This Row],[Product Name]],4)</f>
        <v>Wils</v>
      </c>
    </row>
    <row r="1515" spans="1:32" ht="12.75" customHeight="1" x14ac:dyDescent="0.2">
      <c r="A1515" s="18">
        <v>25005</v>
      </c>
      <c r="B1515" s="25">
        <v>90115</v>
      </c>
      <c r="C1515" s="10" t="s">
        <v>37</v>
      </c>
      <c r="D1515" s="36">
        <v>0</v>
      </c>
      <c r="E1515" s="28">
        <v>442.14</v>
      </c>
      <c r="F1515" s="32">
        <v>14.7</v>
      </c>
      <c r="G1515" s="25">
        <v>1279</v>
      </c>
      <c r="H1515" s="10" t="s">
        <v>1372</v>
      </c>
      <c r="I1515" s="10" t="s">
        <v>39</v>
      </c>
      <c r="J1515" s="10" t="s">
        <v>28</v>
      </c>
      <c r="K1515" s="10" t="s">
        <v>77</v>
      </c>
      <c r="L1515" s="10" t="s">
        <v>85</v>
      </c>
      <c r="M1515" s="10" t="s">
        <v>43</v>
      </c>
      <c r="N1515" s="9" t="s">
        <v>336</v>
      </c>
      <c r="O1515" s="22">
        <v>0.56000000000000005</v>
      </c>
      <c r="P1515" s="10" t="s">
        <v>33</v>
      </c>
      <c r="Q1515" s="10" t="s">
        <v>61</v>
      </c>
      <c r="R1515" s="10" t="s">
        <v>703</v>
      </c>
      <c r="S1515" s="10" t="s">
        <v>1374</v>
      </c>
      <c r="T1515" s="25">
        <v>46324</v>
      </c>
      <c r="U1515" s="11">
        <v>42068</v>
      </c>
      <c r="V1515" s="25">
        <f>YEAR(Table1[[#This Row],[Order Date]])</f>
        <v>2015</v>
      </c>
      <c r="W1515" s="25">
        <f>MONTH(Table1[[#This Row],[Order Date]])</f>
        <v>3</v>
      </c>
      <c r="X1515" s="25">
        <f>DAY(Table1[[#This Row],[Order Date]])</f>
        <v>5</v>
      </c>
      <c r="Y1515" s="11">
        <v>42068</v>
      </c>
      <c r="Z1515" s="25">
        <f>DATEDIF(Table1[[#This Row],[Order Date]],Table1[[#This Row],[Ship Date]],"D")</f>
        <v>0</v>
      </c>
      <c r="AA1515" s="25">
        <v>501.51</v>
      </c>
      <c r="AB1515" s="10">
        <v>5</v>
      </c>
      <c r="AC1515" s="12">
        <v>2343.34</v>
      </c>
      <c r="AD1515" s="10" t="str">
        <f>IF(Table1[[#This Row],[Profit]]&gt;0,"Profit","loss")</f>
        <v>Profit</v>
      </c>
      <c r="AE1515" s="10" t="str">
        <f>_xlfn.CONCAT(Table1[[#This Row],[Customer Name]]," ",Table1[[#This Row],[Product Name]]," ",Table1[[#This Row],[Country]])</f>
        <v>Josephine Rao Okidata ML390 Turbo Dot Matrix Printers United States</v>
      </c>
      <c r="AF1515" s="10" t="str">
        <f>LEFT(Table1[[#This Row],[Product Name]],4)</f>
        <v>Okid</v>
      </c>
    </row>
    <row r="1516" spans="1:32" ht="12.75" customHeight="1" x14ac:dyDescent="0.2">
      <c r="A1516" s="18">
        <v>21955</v>
      </c>
      <c r="B1516" s="25">
        <v>90120</v>
      </c>
      <c r="C1516" s="10" t="s">
        <v>47</v>
      </c>
      <c r="D1516" s="36">
        <v>0.01</v>
      </c>
      <c r="E1516" s="28">
        <v>80.98</v>
      </c>
      <c r="F1516" s="32">
        <v>35</v>
      </c>
      <c r="G1516" s="25">
        <v>1438</v>
      </c>
      <c r="H1516" s="10" t="s">
        <v>1491</v>
      </c>
      <c r="I1516" s="10" t="s">
        <v>49</v>
      </c>
      <c r="J1516" s="10" t="s">
        <v>28</v>
      </c>
      <c r="K1516" s="10" t="s">
        <v>29</v>
      </c>
      <c r="L1516" s="10" t="s">
        <v>141</v>
      </c>
      <c r="M1516" s="10" t="s">
        <v>236</v>
      </c>
      <c r="N1516" s="9" t="s">
        <v>987</v>
      </c>
      <c r="O1516" s="22">
        <v>0.83</v>
      </c>
      <c r="P1516" s="10" t="s">
        <v>33</v>
      </c>
      <c r="Q1516" s="10" t="s">
        <v>53</v>
      </c>
      <c r="R1516" s="10" t="s">
        <v>154</v>
      </c>
      <c r="S1516" s="10" t="s">
        <v>1492</v>
      </c>
      <c r="T1516" s="25">
        <v>44035</v>
      </c>
      <c r="U1516" s="11">
        <v>42026</v>
      </c>
      <c r="V1516" s="25">
        <f>YEAR(Table1[[#This Row],[Order Date]])</f>
        <v>2015</v>
      </c>
      <c r="W1516" s="25">
        <f>MONTH(Table1[[#This Row],[Order Date]])</f>
        <v>1</v>
      </c>
      <c r="X1516" s="25">
        <f>DAY(Table1[[#This Row],[Order Date]])</f>
        <v>22</v>
      </c>
      <c r="Y1516" s="11">
        <v>42028</v>
      </c>
      <c r="Z1516" s="25">
        <f>DATEDIF(Table1[[#This Row],[Order Date]],Table1[[#This Row],[Ship Date]],"D")</f>
        <v>2</v>
      </c>
      <c r="AA1516" s="25">
        <v>-409.37360000000001</v>
      </c>
      <c r="AB1516" s="10">
        <v>3</v>
      </c>
      <c r="AC1516" s="12">
        <v>267.83</v>
      </c>
      <c r="AD1516" s="10" t="str">
        <f>IF(Table1[[#This Row],[Profit]]&gt;0,"Profit","loss")</f>
        <v>loss</v>
      </c>
      <c r="AE1516" s="10" t="str">
        <f>_xlfn.CONCAT(Table1[[#This Row],[Customer Name]]," ",Table1[[#This Row],[Product Name]]," ",Table1[[#This Row],[Country]])</f>
        <v>Jean Weiss Diaz Carina 42"Hx23 3/4"W Media Storage Unit United States</v>
      </c>
      <c r="AF1516" s="10" t="str">
        <f>LEFT(Table1[[#This Row],[Product Name]],4)</f>
        <v>Cari</v>
      </c>
    </row>
    <row r="1517" spans="1:32" ht="12.75" customHeight="1" x14ac:dyDescent="0.2">
      <c r="A1517" s="18">
        <v>23415</v>
      </c>
      <c r="B1517" s="25">
        <v>90121</v>
      </c>
      <c r="C1517" s="10" t="s">
        <v>47</v>
      </c>
      <c r="D1517" s="36">
        <v>0.05</v>
      </c>
      <c r="E1517" s="28">
        <v>6.48</v>
      </c>
      <c r="F1517" s="32">
        <v>6.22</v>
      </c>
      <c r="G1517" s="25">
        <v>1439</v>
      </c>
      <c r="H1517" s="10" t="s">
        <v>1493</v>
      </c>
      <c r="I1517" s="10" t="s">
        <v>49</v>
      </c>
      <c r="J1517" s="10" t="s">
        <v>28</v>
      </c>
      <c r="K1517" s="10" t="s">
        <v>29</v>
      </c>
      <c r="L1517" s="10" t="s">
        <v>93</v>
      </c>
      <c r="M1517" s="10" t="s">
        <v>59</v>
      </c>
      <c r="N1517" s="9" t="s">
        <v>1431</v>
      </c>
      <c r="O1517" s="22">
        <v>0.37</v>
      </c>
      <c r="P1517" s="10" t="s">
        <v>33</v>
      </c>
      <c r="Q1517" s="10" t="s">
        <v>53</v>
      </c>
      <c r="R1517" s="10" t="s">
        <v>154</v>
      </c>
      <c r="S1517" s="10" t="s">
        <v>1494</v>
      </c>
      <c r="T1517" s="25">
        <v>44117</v>
      </c>
      <c r="U1517" s="11">
        <v>42122</v>
      </c>
      <c r="V1517" s="25">
        <f>YEAR(Table1[[#This Row],[Order Date]])</f>
        <v>2015</v>
      </c>
      <c r="W1517" s="25">
        <f>MONTH(Table1[[#This Row],[Order Date]])</f>
        <v>4</v>
      </c>
      <c r="X1517" s="25">
        <f>DAY(Table1[[#This Row],[Order Date]])</f>
        <v>28</v>
      </c>
      <c r="Y1517" s="11">
        <v>42123</v>
      </c>
      <c r="Z1517" s="25">
        <f>DATEDIF(Table1[[#This Row],[Order Date]],Table1[[#This Row],[Ship Date]],"D")</f>
        <v>1</v>
      </c>
      <c r="AA1517" s="25">
        <v>-29.07</v>
      </c>
      <c r="AB1517" s="10">
        <v>3</v>
      </c>
      <c r="AC1517" s="12">
        <v>21.46</v>
      </c>
      <c r="AD1517" s="10" t="str">
        <f>IF(Table1[[#This Row],[Profit]]&gt;0,"Profit","loss")</f>
        <v>loss</v>
      </c>
      <c r="AE1517" s="10" t="str">
        <f>_xlfn.CONCAT(Table1[[#This Row],[Customer Name]]," ",Table1[[#This Row],[Product Name]]," ",Table1[[#This Row],[Country]])</f>
        <v>Kyle Kaufman Xerox 1894 United States</v>
      </c>
      <c r="AF1517" s="10" t="str">
        <f>LEFT(Table1[[#This Row],[Product Name]],4)</f>
        <v>Xero</v>
      </c>
    </row>
    <row r="1518" spans="1:32" ht="12.75" customHeight="1" x14ac:dyDescent="0.2">
      <c r="A1518" s="18">
        <v>21529</v>
      </c>
      <c r="B1518" s="25">
        <v>90145</v>
      </c>
      <c r="C1518" s="10" t="s">
        <v>56</v>
      </c>
      <c r="D1518" s="36">
        <v>0</v>
      </c>
      <c r="E1518" s="28">
        <v>4.91</v>
      </c>
      <c r="F1518" s="32">
        <v>0.5</v>
      </c>
      <c r="G1518" s="25">
        <v>2286</v>
      </c>
      <c r="H1518" s="10" t="s">
        <v>2177</v>
      </c>
      <c r="I1518" s="10" t="s">
        <v>49</v>
      </c>
      <c r="J1518" s="10" t="s">
        <v>28</v>
      </c>
      <c r="K1518" s="10" t="s">
        <v>29</v>
      </c>
      <c r="L1518" s="10" t="s">
        <v>134</v>
      </c>
      <c r="M1518" s="10" t="s">
        <v>59</v>
      </c>
      <c r="N1518" s="9" t="s">
        <v>163</v>
      </c>
      <c r="O1518" s="22">
        <v>0.36</v>
      </c>
      <c r="P1518" s="10" t="s">
        <v>33</v>
      </c>
      <c r="Q1518" s="10" t="s">
        <v>136</v>
      </c>
      <c r="R1518" s="10" t="s">
        <v>932</v>
      </c>
      <c r="S1518" s="10" t="s">
        <v>2178</v>
      </c>
      <c r="T1518" s="25">
        <v>29301</v>
      </c>
      <c r="U1518" s="11">
        <v>42039</v>
      </c>
      <c r="V1518" s="25">
        <f>YEAR(Table1[[#This Row],[Order Date]])</f>
        <v>2015</v>
      </c>
      <c r="W1518" s="25">
        <f>MONTH(Table1[[#This Row],[Order Date]])</f>
        <v>2</v>
      </c>
      <c r="X1518" s="25">
        <f>DAY(Table1[[#This Row],[Order Date]])</f>
        <v>4</v>
      </c>
      <c r="Y1518" s="11">
        <v>42041</v>
      </c>
      <c r="Z1518" s="25">
        <f>DATEDIF(Table1[[#This Row],[Order Date]],Table1[[#This Row],[Ship Date]],"D")</f>
        <v>2</v>
      </c>
      <c r="AA1518" s="25">
        <v>99.198000000000008</v>
      </c>
      <c r="AB1518" s="10">
        <v>12</v>
      </c>
      <c r="AC1518" s="12">
        <v>61.87</v>
      </c>
      <c r="AD1518" s="10" t="str">
        <f>IF(Table1[[#This Row],[Profit]]&gt;0,"Profit","loss")</f>
        <v>Profit</v>
      </c>
      <c r="AE1518" s="10" t="str">
        <f>_xlfn.CONCAT(Table1[[#This Row],[Customer Name]]," ",Table1[[#This Row],[Product Name]]," ",Table1[[#This Row],[Country]])</f>
        <v>Larry Langston Avery 493 United States</v>
      </c>
      <c r="AF1518" s="10" t="str">
        <f>LEFT(Table1[[#This Row],[Product Name]],4)</f>
        <v>Aver</v>
      </c>
    </row>
    <row r="1519" spans="1:32" ht="12.75" customHeight="1" x14ac:dyDescent="0.2">
      <c r="A1519" s="18">
        <v>21530</v>
      </c>
      <c r="B1519" s="25">
        <v>90145</v>
      </c>
      <c r="C1519" s="10" t="s">
        <v>56</v>
      </c>
      <c r="D1519" s="36">
        <v>0.01</v>
      </c>
      <c r="E1519" s="28">
        <v>7.28</v>
      </c>
      <c r="F1519" s="32">
        <v>11.15</v>
      </c>
      <c r="G1519" s="25">
        <v>2286</v>
      </c>
      <c r="H1519" s="10" t="s">
        <v>2177</v>
      </c>
      <c r="I1519" s="10" t="s">
        <v>49</v>
      </c>
      <c r="J1519" s="10" t="s">
        <v>28</v>
      </c>
      <c r="K1519" s="10" t="s">
        <v>29</v>
      </c>
      <c r="L1519" s="10" t="s">
        <v>93</v>
      </c>
      <c r="M1519" s="10" t="s">
        <v>59</v>
      </c>
      <c r="N1519" s="9" t="s">
        <v>854</v>
      </c>
      <c r="O1519" s="22">
        <v>0.37</v>
      </c>
      <c r="P1519" s="10" t="s">
        <v>33</v>
      </c>
      <c r="Q1519" s="10" t="s">
        <v>136</v>
      </c>
      <c r="R1519" s="10" t="s">
        <v>932</v>
      </c>
      <c r="S1519" s="10" t="s">
        <v>2178</v>
      </c>
      <c r="T1519" s="25">
        <v>29301</v>
      </c>
      <c r="U1519" s="11">
        <v>42039</v>
      </c>
      <c r="V1519" s="25">
        <f>YEAR(Table1[[#This Row],[Order Date]])</f>
        <v>2015</v>
      </c>
      <c r="W1519" s="25">
        <f>MONTH(Table1[[#This Row],[Order Date]])</f>
        <v>2</v>
      </c>
      <c r="X1519" s="25">
        <f>DAY(Table1[[#This Row],[Order Date]])</f>
        <v>4</v>
      </c>
      <c r="Y1519" s="11">
        <v>42040</v>
      </c>
      <c r="Z1519" s="25">
        <f>DATEDIF(Table1[[#This Row],[Order Date]],Table1[[#This Row],[Ship Date]],"D")</f>
        <v>1</v>
      </c>
      <c r="AA1519" s="25">
        <v>136.03139999999999</v>
      </c>
      <c r="AB1519" s="10">
        <v>6</v>
      </c>
      <c r="AC1519" s="12">
        <v>48.88</v>
      </c>
      <c r="AD1519" s="10" t="str">
        <f>IF(Table1[[#This Row],[Profit]]&gt;0,"Profit","loss")</f>
        <v>Profit</v>
      </c>
      <c r="AE1519" s="10" t="str">
        <f>_xlfn.CONCAT(Table1[[#This Row],[Customer Name]]," ",Table1[[#This Row],[Product Name]]," ",Table1[[#This Row],[Country]])</f>
        <v>Larry Langston Array® Parchment Paper, Assorted Colors United States</v>
      </c>
      <c r="AF1519" s="10" t="str">
        <f>LEFT(Table1[[#This Row],[Product Name]],4)</f>
        <v>Arra</v>
      </c>
    </row>
    <row r="1520" spans="1:32" ht="12.75" customHeight="1" x14ac:dyDescent="0.2">
      <c r="A1520" s="18">
        <v>21531</v>
      </c>
      <c r="B1520" s="25">
        <v>90145</v>
      </c>
      <c r="C1520" s="10" t="s">
        <v>56</v>
      </c>
      <c r="D1520" s="36">
        <v>0.1</v>
      </c>
      <c r="E1520" s="28">
        <v>6.68</v>
      </c>
      <c r="F1520" s="32">
        <v>6.93</v>
      </c>
      <c r="G1520" s="25">
        <v>2286</v>
      </c>
      <c r="H1520" s="10" t="s">
        <v>2177</v>
      </c>
      <c r="I1520" s="10" t="s">
        <v>49</v>
      </c>
      <c r="J1520" s="10" t="s">
        <v>28</v>
      </c>
      <c r="K1520" s="10" t="s">
        <v>29</v>
      </c>
      <c r="L1520" s="10" t="s">
        <v>93</v>
      </c>
      <c r="M1520" s="10" t="s">
        <v>59</v>
      </c>
      <c r="N1520" s="9" t="s">
        <v>2135</v>
      </c>
      <c r="O1520" s="22">
        <v>0.37</v>
      </c>
      <c r="P1520" s="10" t="s">
        <v>33</v>
      </c>
      <c r="Q1520" s="10" t="s">
        <v>136</v>
      </c>
      <c r="R1520" s="10" t="s">
        <v>932</v>
      </c>
      <c r="S1520" s="10" t="s">
        <v>2178</v>
      </c>
      <c r="T1520" s="25">
        <v>29301</v>
      </c>
      <c r="U1520" s="11">
        <v>42039</v>
      </c>
      <c r="V1520" s="25">
        <f>YEAR(Table1[[#This Row],[Order Date]])</f>
        <v>2015</v>
      </c>
      <c r="W1520" s="25">
        <f>MONTH(Table1[[#This Row],[Order Date]])</f>
        <v>2</v>
      </c>
      <c r="X1520" s="25">
        <f>DAY(Table1[[#This Row],[Order Date]])</f>
        <v>4</v>
      </c>
      <c r="Y1520" s="11">
        <v>42042</v>
      </c>
      <c r="Z1520" s="25">
        <f>DATEDIF(Table1[[#This Row],[Order Date]],Table1[[#This Row],[Ship Date]],"D")</f>
        <v>3</v>
      </c>
      <c r="AA1520" s="25">
        <v>-100.072</v>
      </c>
      <c r="AB1520" s="10">
        <v>3</v>
      </c>
      <c r="AC1520" s="12">
        <v>21.56</v>
      </c>
      <c r="AD1520" s="10" t="str">
        <f>IF(Table1[[#This Row],[Profit]]&gt;0,"Profit","loss")</f>
        <v>loss</v>
      </c>
      <c r="AE1520" s="10" t="str">
        <f>_xlfn.CONCAT(Table1[[#This Row],[Customer Name]]," ",Table1[[#This Row],[Product Name]]," ",Table1[[#This Row],[Country]])</f>
        <v>Larry Langston HP Office Paper (20Lb. and 87 Bright) United States</v>
      </c>
      <c r="AF1520" s="10" t="str">
        <f>LEFT(Table1[[#This Row],[Product Name]],4)</f>
        <v>HP O</v>
      </c>
    </row>
    <row r="1521" spans="1:32" ht="12.75" customHeight="1" x14ac:dyDescent="0.2">
      <c r="A1521" s="18">
        <v>25183</v>
      </c>
      <c r="B1521" s="25">
        <v>90146</v>
      </c>
      <c r="C1521" s="10" t="s">
        <v>37</v>
      </c>
      <c r="D1521" s="36">
        <v>0.01</v>
      </c>
      <c r="E1521" s="28">
        <v>18.97</v>
      </c>
      <c r="F1521" s="32">
        <v>9.0299999999999994</v>
      </c>
      <c r="G1521" s="25">
        <v>2287</v>
      </c>
      <c r="H1521" s="10" t="s">
        <v>2179</v>
      </c>
      <c r="I1521" s="10" t="s">
        <v>49</v>
      </c>
      <c r="J1521" s="10" t="s">
        <v>28</v>
      </c>
      <c r="K1521" s="10" t="s">
        <v>29</v>
      </c>
      <c r="L1521" s="10" t="s">
        <v>93</v>
      </c>
      <c r="M1521" s="10" t="s">
        <v>59</v>
      </c>
      <c r="N1521" s="9" t="s">
        <v>775</v>
      </c>
      <c r="O1521" s="22">
        <v>0.37</v>
      </c>
      <c r="P1521" s="10" t="s">
        <v>33</v>
      </c>
      <c r="Q1521" s="10" t="s">
        <v>136</v>
      </c>
      <c r="R1521" s="10" t="s">
        <v>932</v>
      </c>
      <c r="S1521" s="10" t="s">
        <v>2180</v>
      </c>
      <c r="T1521" s="25">
        <v>29483</v>
      </c>
      <c r="U1521" s="11">
        <v>42088</v>
      </c>
      <c r="V1521" s="25">
        <f>YEAR(Table1[[#This Row],[Order Date]])</f>
        <v>2015</v>
      </c>
      <c r="W1521" s="25">
        <f>MONTH(Table1[[#This Row],[Order Date]])</f>
        <v>3</v>
      </c>
      <c r="X1521" s="25">
        <f>DAY(Table1[[#This Row],[Order Date]])</f>
        <v>25</v>
      </c>
      <c r="Y1521" s="11">
        <v>42088</v>
      </c>
      <c r="Z1521" s="25">
        <f>DATEDIF(Table1[[#This Row],[Order Date]],Table1[[#This Row],[Ship Date]],"D")</f>
        <v>0</v>
      </c>
      <c r="AA1521" s="25">
        <v>-12.026699999999998</v>
      </c>
      <c r="AB1521" s="10">
        <v>8</v>
      </c>
      <c r="AC1521" s="12">
        <v>164.67</v>
      </c>
      <c r="AD1521" s="10" t="str">
        <f>IF(Table1[[#This Row],[Profit]]&gt;0,"Profit","loss")</f>
        <v>loss</v>
      </c>
      <c r="AE1521" s="10" t="str">
        <f>_xlfn.CONCAT(Table1[[#This Row],[Customer Name]]," ",Table1[[#This Row],[Product Name]]," ",Table1[[#This Row],[Country]])</f>
        <v>Samuel Newman Computer Printout Paper with Letter-Trim Perforations United States</v>
      </c>
      <c r="AF1521" s="10" t="str">
        <f>LEFT(Table1[[#This Row],[Product Name]],4)</f>
        <v>Comp</v>
      </c>
    </row>
    <row r="1522" spans="1:32" ht="12.75" customHeight="1" x14ac:dyDescent="0.2">
      <c r="A1522" s="18">
        <v>25184</v>
      </c>
      <c r="B1522" s="25">
        <v>90146</v>
      </c>
      <c r="C1522" s="10" t="s">
        <v>37</v>
      </c>
      <c r="D1522" s="36">
        <v>0.03</v>
      </c>
      <c r="E1522" s="28">
        <v>12.28</v>
      </c>
      <c r="F1522" s="32">
        <v>4.8600000000000003</v>
      </c>
      <c r="G1522" s="25">
        <v>2287</v>
      </c>
      <c r="H1522" s="10" t="s">
        <v>2179</v>
      </c>
      <c r="I1522" s="10" t="s">
        <v>49</v>
      </c>
      <c r="J1522" s="10" t="s">
        <v>28</v>
      </c>
      <c r="K1522" s="10" t="s">
        <v>29</v>
      </c>
      <c r="L1522" s="10" t="s">
        <v>93</v>
      </c>
      <c r="M1522" s="10" t="s">
        <v>59</v>
      </c>
      <c r="N1522" s="9" t="s">
        <v>303</v>
      </c>
      <c r="O1522" s="22">
        <v>0.38</v>
      </c>
      <c r="P1522" s="10" t="s">
        <v>33</v>
      </c>
      <c r="Q1522" s="10" t="s">
        <v>136</v>
      </c>
      <c r="R1522" s="10" t="s">
        <v>932</v>
      </c>
      <c r="S1522" s="10" t="s">
        <v>2180</v>
      </c>
      <c r="T1522" s="25">
        <v>29483</v>
      </c>
      <c r="U1522" s="11">
        <v>42088</v>
      </c>
      <c r="V1522" s="25">
        <f>YEAR(Table1[[#This Row],[Order Date]])</f>
        <v>2015</v>
      </c>
      <c r="W1522" s="25">
        <f>MONTH(Table1[[#This Row],[Order Date]])</f>
        <v>3</v>
      </c>
      <c r="X1522" s="25">
        <f>DAY(Table1[[#This Row],[Order Date]])</f>
        <v>25</v>
      </c>
      <c r="Y1522" s="11">
        <v>42089</v>
      </c>
      <c r="Z1522" s="25">
        <f>DATEDIF(Table1[[#This Row],[Order Date]],Table1[[#This Row],[Ship Date]],"D")</f>
        <v>1</v>
      </c>
      <c r="AA1522" s="25">
        <v>122.508</v>
      </c>
      <c r="AB1522" s="10">
        <v>6</v>
      </c>
      <c r="AC1522" s="12">
        <v>72.739999999999995</v>
      </c>
      <c r="AD1522" s="10" t="str">
        <f>IF(Table1[[#This Row],[Profit]]&gt;0,"Profit","loss")</f>
        <v>Profit</v>
      </c>
      <c r="AE1522" s="10" t="str">
        <f>_xlfn.CONCAT(Table1[[#This Row],[Customer Name]]," ",Table1[[#This Row],[Product Name]]," ",Table1[[#This Row],[Country]])</f>
        <v>Samuel Newman Xerox 1933 United States</v>
      </c>
      <c r="AF1522" s="10" t="str">
        <f>LEFT(Table1[[#This Row],[Product Name]],4)</f>
        <v>Xero</v>
      </c>
    </row>
    <row r="1523" spans="1:32" ht="12.75" customHeight="1" x14ac:dyDescent="0.2">
      <c r="A1523" s="18">
        <v>25185</v>
      </c>
      <c r="B1523" s="25">
        <v>90146</v>
      </c>
      <c r="C1523" s="10" t="s">
        <v>37</v>
      </c>
      <c r="D1523" s="36">
        <v>0.05</v>
      </c>
      <c r="E1523" s="28">
        <v>34.99</v>
      </c>
      <c r="F1523" s="32">
        <v>7.73</v>
      </c>
      <c r="G1523" s="25">
        <v>2287</v>
      </c>
      <c r="H1523" s="10" t="s">
        <v>2179</v>
      </c>
      <c r="I1523" s="10" t="s">
        <v>27</v>
      </c>
      <c r="J1523" s="10" t="s">
        <v>28</v>
      </c>
      <c r="K1523" s="10" t="s">
        <v>29</v>
      </c>
      <c r="L1523" s="10" t="s">
        <v>30</v>
      </c>
      <c r="M1523" s="10" t="s">
        <v>59</v>
      </c>
      <c r="N1523" s="9" t="s">
        <v>101</v>
      </c>
      <c r="O1523" s="22">
        <v>0.59</v>
      </c>
      <c r="P1523" s="10" t="s">
        <v>33</v>
      </c>
      <c r="Q1523" s="10" t="s">
        <v>136</v>
      </c>
      <c r="R1523" s="10" t="s">
        <v>932</v>
      </c>
      <c r="S1523" s="10" t="s">
        <v>2180</v>
      </c>
      <c r="T1523" s="25">
        <v>29483</v>
      </c>
      <c r="U1523" s="11">
        <v>42088</v>
      </c>
      <c r="V1523" s="25">
        <f>YEAR(Table1[[#This Row],[Order Date]])</f>
        <v>2015</v>
      </c>
      <c r="W1523" s="25">
        <f>MONTH(Table1[[#This Row],[Order Date]])</f>
        <v>3</v>
      </c>
      <c r="X1523" s="25">
        <f>DAY(Table1[[#This Row],[Order Date]])</f>
        <v>25</v>
      </c>
      <c r="Y1523" s="11">
        <v>42090</v>
      </c>
      <c r="Z1523" s="25">
        <f>DATEDIF(Table1[[#This Row],[Order Date]],Table1[[#This Row],[Ship Date]],"D")</f>
        <v>2</v>
      </c>
      <c r="AA1523" s="25">
        <v>-12.026699999999998</v>
      </c>
      <c r="AB1523" s="10">
        <v>12</v>
      </c>
      <c r="AC1523" s="12">
        <v>418.75</v>
      </c>
      <c r="AD1523" s="10" t="str">
        <f>IF(Table1[[#This Row],[Profit]]&gt;0,"Profit","loss")</f>
        <v>loss</v>
      </c>
      <c r="AE1523" s="10" t="str">
        <f>_xlfn.CONCAT(Table1[[#This Row],[Customer Name]]," ",Table1[[#This Row],[Product Name]]," ",Table1[[#This Row],[Country]])</f>
        <v>Samuel Newman Hunt Boston® Vacuum Mount KS Pencil Sharpener United States</v>
      </c>
      <c r="AF1523" s="10" t="str">
        <f>LEFT(Table1[[#This Row],[Product Name]],4)</f>
        <v>Hunt</v>
      </c>
    </row>
    <row r="1524" spans="1:32" ht="12.75" customHeight="1" x14ac:dyDescent="0.2">
      <c r="A1524" s="18">
        <v>24396</v>
      </c>
      <c r="B1524" s="25">
        <v>90147</v>
      </c>
      <c r="C1524" s="10" t="s">
        <v>106</v>
      </c>
      <c r="D1524" s="36">
        <v>0.1</v>
      </c>
      <c r="E1524" s="28">
        <v>54.1</v>
      </c>
      <c r="F1524" s="32">
        <v>19.989999999999998</v>
      </c>
      <c r="G1524" s="25">
        <v>2287</v>
      </c>
      <c r="H1524" s="10" t="s">
        <v>2179</v>
      </c>
      <c r="I1524" s="10" t="s">
        <v>49</v>
      </c>
      <c r="J1524" s="10" t="s">
        <v>28</v>
      </c>
      <c r="K1524" s="10" t="s">
        <v>29</v>
      </c>
      <c r="L1524" s="10" t="s">
        <v>141</v>
      </c>
      <c r="M1524" s="10" t="s">
        <v>59</v>
      </c>
      <c r="N1524" s="9" t="s">
        <v>2181</v>
      </c>
      <c r="O1524" s="22">
        <v>0.59</v>
      </c>
      <c r="P1524" s="10" t="s">
        <v>33</v>
      </c>
      <c r="Q1524" s="10" t="s">
        <v>136</v>
      </c>
      <c r="R1524" s="10" t="s">
        <v>932</v>
      </c>
      <c r="S1524" s="10" t="s">
        <v>2180</v>
      </c>
      <c r="T1524" s="25">
        <v>29483</v>
      </c>
      <c r="U1524" s="11">
        <v>42054</v>
      </c>
      <c r="V1524" s="25">
        <f>YEAR(Table1[[#This Row],[Order Date]])</f>
        <v>2015</v>
      </c>
      <c r="W1524" s="25">
        <f>MONTH(Table1[[#This Row],[Order Date]])</f>
        <v>2</v>
      </c>
      <c r="X1524" s="25">
        <f>DAY(Table1[[#This Row],[Order Date]])</f>
        <v>19</v>
      </c>
      <c r="Y1524" s="11">
        <v>42059</v>
      </c>
      <c r="Z1524" s="25">
        <f>DATEDIF(Table1[[#This Row],[Order Date]],Table1[[#This Row],[Ship Date]],"D")</f>
        <v>5</v>
      </c>
      <c r="AA1524" s="25">
        <v>34.067999999999998</v>
      </c>
      <c r="AB1524" s="10">
        <v>9</v>
      </c>
      <c r="AC1524" s="12">
        <v>469.59</v>
      </c>
      <c r="AD1524" s="10" t="str">
        <f>IF(Table1[[#This Row],[Profit]]&gt;0,"Profit","loss")</f>
        <v>Profit</v>
      </c>
      <c r="AE1524" s="10" t="str">
        <f>_xlfn.CONCAT(Table1[[#This Row],[Customer Name]]," ",Table1[[#This Row],[Product Name]]," ",Table1[[#This Row],[Country]])</f>
        <v>Samuel Newman Desktop 3-Pocket Hot File® United States</v>
      </c>
      <c r="AF1524" s="10" t="str">
        <f>LEFT(Table1[[#This Row],[Product Name]],4)</f>
        <v>Desk</v>
      </c>
    </row>
    <row r="1525" spans="1:32" ht="12.75" customHeight="1" x14ac:dyDescent="0.2">
      <c r="A1525" s="18">
        <v>19460</v>
      </c>
      <c r="B1525" s="25">
        <v>90148</v>
      </c>
      <c r="C1525" s="10" t="s">
        <v>56</v>
      </c>
      <c r="D1525" s="36">
        <v>0.02</v>
      </c>
      <c r="E1525" s="28">
        <v>17.7</v>
      </c>
      <c r="F1525" s="32">
        <v>9.4700000000000006</v>
      </c>
      <c r="G1525" s="25">
        <v>2285</v>
      </c>
      <c r="H1525" s="10" t="s">
        <v>2175</v>
      </c>
      <c r="I1525" s="10" t="s">
        <v>27</v>
      </c>
      <c r="J1525" s="10" t="s">
        <v>28</v>
      </c>
      <c r="K1525" s="10" t="s">
        <v>29</v>
      </c>
      <c r="L1525" s="10" t="s">
        <v>141</v>
      </c>
      <c r="M1525" s="10" t="s">
        <v>59</v>
      </c>
      <c r="N1525" s="9" t="s">
        <v>1569</v>
      </c>
      <c r="O1525" s="22">
        <v>0.59</v>
      </c>
      <c r="P1525" s="10" t="s">
        <v>33</v>
      </c>
      <c r="Q1525" s="10" t="s">
        <v>136</v>
      </c>
      <c r="R1525" s="10" t="s">
        <v>932</v>
      </c>
      <c r="S1525" s="10" t="s">
        <v>2176</v>
      </c>
      <c r="T1525" s="25">
        <v>29730</v>
      </c>
      <c r="U1525" s="11">
        <v>42076</v>
      </c>
      <c r="V1525" s="25">
        <f>YEAR(Table1[[#This Row],[Order Date]])</f>
        <v>2015</v>
      </c>
      <c r="W1525" s="25">
        <f>MONTH(Table1[[#This Row],[Order Date]])</f>
        <v>3</v>
      </c>
      <c r="X1525" s="25">
        <f>DAY(Table1[[#This Row],[Order Date]])</f>
        <v>13</v>
      </c>
      <c r="Y1525" s="11">
        <v>42078</v>
      </c>
      <c r="Z1525" s="25">
        <f>DATEDIF(Table1[[#This Row],[Order Date]],Table1[[#This Row],[Ship Date]],"D")</f>
        <v>2</v>
      </c>
      <c r="AA1525" s="25">
        <v>-85.021999999999991</v>
      </c>
      <c r="AB1525" s="10">
        <v>21</v>
      </c>
      <c r="AC1525" s="12">
        <v>374.6</v>
      </c>
      <c r="AD1525" s="10" t="str">
        <f>IF(Table1[[#This Row],[Profit]]&gt;0,"Profit","loss")</f>
        <v>loss</v>
      </c>
      <c r="AE1525" s="10" t="str">
        <f>_xlfn.CONCAT(Table1[[#This Row],[Customer Name]]," ",Table1[[#This Row],[Product Name]]," ",Table1[[#This Row],[Country]])</f>
        <v>Arnold Floyd Blair Portfile® Personal File Boxes United States</v>
      </c>
      <c r="AF1525" s="10" t="str">
        <f>LEFT(Table1[[#This Row],[Product Name]],4)</f>
        <v>Port</v>
      </c>
    </row>
    <row r="1526" spans="1:32" ht="12.75" customHeight="1" x14ac:dyDescent="0.2">
      <c r="A1526" s="18">
        <v>19464</v>
      </c>
      <c r="B1526" s="25">
        <v>90154</v>
      </c>
      <c r="C1526" s="10" t="s">
        <v>37</v>
      </c>
      <c r="D1526" s="36">
        <v>0.03</v>
      </c>
      <c r="E1526" s="28">
        <v>95.99</v>
      </c>
      <c r="F1526" s="32">
        <v>35</v>
      </c>
      <c r="G1526" s="25">
        <v>3388</v>
      </c>
      <c r="H1526" s="10" t="s">
        <v>3017</v>
      </c>
      <c r="I1526" s="10" t="s">
        <v>49</v>
      </c>
      <c r="J1526" s="10" t="s">
        <v>28</v>
      </c>
      <c r="K1526" s="10" t="s">
        <v>29</v>
      </c>
      <c r="L1526" s="10" t="s">
        <v>141</v>
      </c>
      <c r="M1526" s="10" t="s">
        <v>236</v>
      </c>
      <c r="N1526" s="9" t="s">
        <v>2111</v>
      </c>
      <c r="O1526" s="25">
        <f ca="1">IF(O1526="",0,O1526)</f>
        <v>0</v>
      </c>
      <c r="P1526" s="10" t="s">
        <v>33</v>
      </c>
      <c r="Q1526" s="10" t="s">
        <v>34</v>
      </c>
      <c r="R1526" s="10" t="s">
        <v>45</v>
      </c>
      <c r="S1526" s="10" t="s">
        <v>393</v>
      </c>
      <c r="T1526" s="25">
        <v>94533</v>
      </c>
      <c r="U1526" s="11">
        <v>42135</v>
      </c>
      <c r="V1526" s="25">
        <f>YEAR(Table1[[#This Row],[Order Date]])</f>
        <v>2015</v>
      </c>
      <c r="W1526" s="25">
        <f>MONTH(Table1[[#This Row],[Order Date]])</f>
        <v>5</v>
      </c>
      <c r="X1526" s="25">
        <f>DAY(Table1[[#This Row],[Order Date]])</f>
        <v>11</v>
      </c>
      <c r="Y1526" s="11">
        <v>42136</v>
      </c>
      <c r="Z1526" s="25">
        <f>DATEDIF(Table1[[#This Row],[Order Date]],Table1[[#This Row],[Ship Date]],"D")</f>
        <v>1</v>
      </c>
      <c r="AA1526" s="25">
        <v>67.012000000000057</v>
      </c>
      <c r="AB1526" s="10">
        <v>9</v>
      </c>
      <c r="AC1526" s="40">
        <v>894.64</v>
      </c>
      <c r="AD1526" s="10" t="str">
        <f>IF(Table1[[#This Row],[Profit]]&gt;0,"Profit","loss")</f>
        <v>Profit</v>
      </c>
      <c r="AE1526" s="10" t="str">
        <f>_xlfn.CONCAT(Table1[[#This Row],[Customer Name]]," ",Table1[[#This Row],[Product Name]]," ",Table1[[#This Row],[Country]])</f>
        <v>Aaron Shaffer Safco Industrial Wire Shelving United States</v>
      </c>
      <c r="AF1526" s="10" t="str">
        <f>LEFT(Table1[[#This Row],[Product Name]],4)</f>
        <v>Safc</v>
      </c>
    </row>
    <row r="1527" spans="1:32" ht="12.75" customHeight="1" x14ac:dyDescent="0.2">
      <c r="A1527" s="18">
        <v>25473</v>
      </c>
      <c r="B1527" s="25">
        <v>90160</v>
      </c>
      <c r="C1527" s="10" t="s">
        <v>37</v>
      </c>
      <c r="D1527" s="36">
        <v>0.08</v>
      </c>
      <c r="E1527" s="28">
        <v>315.98</v>
      </c>
      <c r="F1527" s="32">
        <v>19.989999999999998</v>
      </c>
      <c r="G1527" s="25">
        <v>3120</v>
      </c>
      <c r="H1527" s="10" t="s">
        <v>2806</v>
      </c>
      <c r="I1527" s="10" t="s">
        <v>49</v>
      </c>
      <c r="J1527" s="10" t="s">
        <v>40</v>
      </c>
      <c r="K1527" s="10" t="s">
        <v>29</v>
      </c>
      <c r="L1527" s="10" t="s">
        <v>109</v>
      </c>
      <c r="M1527" s="10" t="s">
        <v>59</v>
      </c>
      <c r="N1527" s="9" t="s">
        <v>2807</v>
      </c>
      <c r="O1527" s="22">
        <v>0.38</v>
      </c>
      <c r="P1527" s="10" t="s">
        <v>33</v>
      </c>
      <c r="Q1527" s="10" t="s">
        <v>136</v>
      </c>
      <c r="R1527" s="10" t="s">
        <v>171</v>
      </c>
      <c r="S1527" s="10" t="s">
        <v>2808</v>
      </c>
      <c r="T1527" s="25">
        <v>70117</v>
      </c>
      <c r="U1527" s="11">
        <v>42169</v>
      </c>
      <c r="V1527" s="25">
        <f>YEAR(Table1[[#This Row],[Order Date]])</f>
        <v>2015</v>
      </c>
      <c r="W1527" s="25">
        <f>MONTH(Table1[[#This Row],[Order Date]])</f>
        <v>6</v>
      </c>
      <c r="X1527" s="25">
        <f>DAY(Table1[[#This Row],[Order Date]])</f>
        <v>14</v>
      </c>
      <c r="Y1527" s="11">
        <v>42169</v>
      </c>
      <c r="Z1527" s="25">
        <f>DATEDIF(Table1[[#This Row],[Order Date]],Table1[[#This Row],[Ship Date]],"D")</f>
        <v>0</v>
      </c>
      <c r="AA1527" s="25">
        <v>44.519999999999996</v>
      </c>
      <c r="AB1527" s="10">
        <v>9</v>
      </c>
      <c r="AC1527" s="12">
        <v>2642.48</v>
      </c>
      <c r="AD1527" s="10" t="str">
        <f>IF(Table1[[#This Row],[Profit]]&gt;0,"Profit","loss")</f>
        <v>Profit</v>
      </c>
      <c r="AE1527" s="10" t="str">
        <f>_xlfn.CONCAT(Table1[[#This Row],[Customer Name]]," ",Table1[[#This Row],[Product Name]]," ",Table1[[#This Row],[Country]])</f>
        <v>Daniel Christian GBC ProClick™ 150 Presentation Binding System United States</v>
      </c>
      <c r="AF1527" s="10" t="str">
        <f>LEFT(Table1[[#This Row],[Product Name]],4)</f>
        <v xml:space="preserve">GBC </v>
      </c>
    </row>
    <row r="1528" spans="1:32" ht="12.75" customHeight="1" x14ac:dyDescent="0.2">
      <c r="A1528" s="18">
        <v>20045</v>
      </c>
      <c r="B1528" s="25">
        <v>90166</v>
      </c>
      <c r="C1528" s="10" t="s">
        <v>47</v>
      </c>
      <c r="D1528" s="36">
        <v>0.01</v>
      </c>
      <c r="E1528" s="28">
        <v>8.34</v>
      </c>
      <c r="F1528" s="32">
        <v>0.96</v>
      </c>
      <c r="G1528" s="25">
        <v>896</v>
      </c>
      <c r="H1528" s="10" t="s">
        <v>1011</v>
      </c>
      <c r="I1528" s="10" t="s">
        <v>49</v>
      </c>
      <c r="J1528" s="10" t="s">
        <v>28</v>
      </c>
      <c r="K1528" s="10" t="s">
        <v>41</v>
      </c>
      <c r="L1528" s="10" t="s">
        <v>50</v>
      </c>
      <c r="M1528" s="10" t="s">
        <v>31</v>
      </c>
      <c r="N1528" s="9" t="s">
        <v>1007</v>
      </c>
      <c r="O1528" s="22">
        <v>0.43</v>
      </c>
      <c r="P1528" s="10" t="s">
        <v>33</v>
      </c>
      <c r="Q1528" s="10" t="s">
        <v>61</v>
      </c>
      <c r="R1528" s="10" t="s">
        <v>130</v>
      </c>
      <c r="S1528" s="10" t="s">
        <v>1012</v>
      </c>
      <c r="T1528" s="25">
        <v>76201</v>
      </c>
      <c r="U1528" s="11">
        <v>42014</v>
      </c>
      <c r="V1528" s="25">
        <f>YEAR(Table1[[#This Row],[Order Date]])</f>
        <v>2015</v>
      </c>
      <c r="W1528" s="25">
        <f>MONTH(Table1[[#This Row],[Order Date]])</f>
        <v>1</v>
      </c>
      <c r="X1528" s="25">
        <f>DAY(Table1[[#This Row],[Order Date]])</f>
        <v>10</v>
      </c>
      <c r="Y1528" s="11">
        <v>42016</v>
      </c>
      <c r="Z1528" s="25">
        <f>DATEDIF(Table1[[#This Row],[Order Date]],Table1[[#This Row],[Ship Date]],"D")</f>
        <v>2</v>
      </c>
      <c r="AA1528" s="25">
        <v>34.348199999999999</v>
      </c>
      <c r="AB1528" s="10">
        <v>6</v>
      </c>
      <c r="AC1528" s="12">
        <v>49.78</v>
      </c>
      <c r="AD1528" s="10" t="str">
        <f>IF(Table1[[#This Row],[Profit]]&gt;0,"Profit","loss")</f>
        <v>Profit</v>
      </c>
      <c r="AE1528" s="10" t="str">
        <f>_xlfn.CONCAT(Table1[[#This Row],[Customer Name]]," ",Table1[[#This Row],[Product Name]]," ",Table1[[#This Row],[Country]])</f>
        <v>Jennifer Siegel Document Clip Frames United States</v>
      </c>
      <c r="AF1528" s="10" t="str">
        <f>LEFT(Table1[[#This Row],[Product Name]],4)</f>
        <v>Docu</v>
      </c>
    </row>
    <row r="1529" spans="1:32" ht="12.75" customHeight="1" x14ac:dyDescent="0.2">
      <c r="A1529" s="18">
        <v>20046</v>
      </c>
      <c r="B1529" s="25">
        <v>90166</v>
      </c>
      <c r="C1529" s="10" t="s">
        <v>47</v>
      </c>
      <c r="D1529" s="36">
        <v>0.06</v>
      </c>
      <c r="E1529" s="28">
        <v>3.28</v>
      </c>
      <c r="F1529" s="32">
        <v>3.97</v>
      </c>
      <c r="G1529" s="25">
        <v>896</v>
      </c>
      <c r="H1529" s="10" t="s">
        <v>1011</v>
      </c>
      <c r="I1529" s="10" t="s">
        <v>49</v>
      </c>
      <c r="J1529" s="10" t="s">
        <v>28</v>
      </c>
      <c r="K1529" s="10" t="s">
        <v>29</v>
      </c>
      <c r="L1529" s="10" t="s">
        <v>30</v>
      </c>
      <c r="M1529" s="10" t="s">
        <v>31</v>
      </c>
      <c r="N1529" s="9" t="s">
        <v>1009</v>
      </c>
      <c r="O1529" s="22">
        <v>0.56000000000000005</v>
      </c>
      <c r="P1529" s="10" t="s">
        <v>33</v>
      </c>
      <c r="Q1529" s="10" t="s">
        <v>61</v>
      </c>
      <c r="R1529" s="10" t="s">
        <v>130</v>
      </c>
      <c r="S1529" s="10" t="s">
        <v>1012</v>
      </c>
      <c r="T1529" s="25">
        <v>76201</v>
      </c>
      <c r="U1529" s="11">
        <v>42014</v>
      </c>
      <c r="V1529" s="25">
        <f>YEAR(Table1[[#This Row],[Order Date]])</f>
        <v>2015</v>
      </c>
      <c r="W1529" s="25">
        <f>MONTH(Table1[[#This Row],[Order Date]])</f>
        <v>1</v>
      </c>
      <c r="X1529" s="25">
        <f>DAY(Table1[[#This Row],[Order Date]])</f>
        <v>10</v>
      </c>
      <c r="Y1529" s="11">
        <v>42015</v>
      </c>
      <c r="Z1529" s="25">
        <f>DATEDIF(Table1[[#This Row],[Order Date]],Table1[[#This Row],[Ship Date]],"D")</f>
        <v>1</v>
      </c>
      <c r="AA1529" s="25">
        <v>-66.650000000000006</v>
      </c>
      <c r="AB1529" s="10">
        <v>5</v>
      </c>
      <c r="AC1529" s="12">
        <v>16.62</v>
      </c>
      <c r="AD1529" s="10" t="str">
        <f>IF(Table1[[#This Row],[Profit]]&gt;0,"Profit","loss")</f>
        <v>loss</v>
      </c>
      <c r="AE1529" s="10" t="str">
        <f>_xlfn.CONCAT(Table1[[#This Row],[Customer Name]]," ",Table1[[#This Row],[Product Name]]," ",Table1[[#This Row],[Country]])</f>
        <v>Jennifer Siegel Newell 337 United States</v>
      </c>
      <c r="AF1529" s="10" t="str">
        <f>LEFT(Table1[[#This Row],[Product Name]],4)</f>
        <v>Newe</v>
      </c>
    </row>
    <row r="1530" spans="1:32" ht="12.75" customHeight="1" x14ac:dyDescent="0.2">
      <c r="A1530" s="18">
        <v>19470</v>
      </c>
      <c r="B1530" s="25">
        <v>90167</v>
      </c>
      <c r="C1530" s="10" t="s">
        <v>47</v>
      </c>
      <c r="D1530" s="36">
        <v>0.06</v>
      </c>
      <c r="E1530" s="28">
        <v>47.98</v>
      </c>
      <c r="F1530" s="32">
        <v>3.61</v>
      </c>
      <c r="G1530" s="25">
        <v>896</v>
      </c>
      <c r="H1530" s="10" t="s">
        <v>1011</v>
      </c>
      <c r="I1530" s="10" t="s">
        <v>49</v>
      </c>
      <c r="J1530" s="10" t="s">
        <v>28</v>
      </c>
      <c r="K1530" s="10" t="s">
        <v>77</v>
      </c>
      <c r="L1530" s="10" t="s">
        <v>180</v>
      </c>
      <c r="M1530" s="10" t="s">
        <v>51</v>
      </c>
      <c r="N1530" s="9" t="s">
        <v>1013</v>
      </c>
      <c r="O1530" s="22">
        <v>0.71</v>
      </c>
      <c r="P1530" s="10" t="s">
        <v>33</v>
      </c>
      <c r="Q1530" s="10" t="s">
        <v>61</v>
      </c>
      <c r="R1530" s="10" t="s">
        <v>130</v>
      </c>
      <c r="S1530" s="10" t="s">
        <v>1012</v>
      </c>
      <c r="T1530" s="25">
        <v>76201</v>
      </c>
      <c r="U1530" s="11">
        <v>42175</v>
      </c>
      <c r="V1530" s="25">
        <f>YEAR(Table1[[#This Row],[Order Date]])</f>
        <v>2015</v>
      </c>
      <c r="W1530" s="25">
        <f>MONTH(Table1[[#This Row],[Order Date]])</f>
        <v>6</v>
      </c>
      <c r="X1530" s="25">
        <f>DAY(Table1[[#This Row],[Order Date]])</f>
        <v>20</v>
      </c>
      <c r="Y1530" s="11">
        <v>42177</v>
      </c>
      <c r="Z1530" s="25">
        <f>DATEDIF(Table1[[#This Row],[Order Date]],Table1[[#This Row],[Ship Date]],"D")</f>
        <v>2</v>
      </c>
      <c r="AA1530" s="25">
        <v>35.954999999999998</v>
      </c>
      <c r="AB1530" s="10">
        <v>11</v>
      </c>
      <c r="AC1530" s="12">
        <v>517.67999999999995</v>
      </c>
      <c r="AD1530" s="10" t="str">
        <f>IF(Table1[[#This Row],[Profit]]&gt;0,"Profit","loss")</f>
        <v>Profit</v>
      </c>
      <c r="AE1530" s="10" t="str">
        <f>_xlfn.CONCAT(Table1[[#This Row],[Customer Name]]," ",Table1[[#This Row],[Product Name]]," ",Table1[[#This Row],[Country]])</f>
        <v>Jennifer Siegel DS/HD IBM Formatted Diskettes, 200/Pack - Staples United States</v>
      </c>
      <c r="AF1530" s="10" t="str">
        <f>LEFT(Table1[[#This Row],[Product Name]],4)</f>
        <v>DS/H</v>
      </c>
    </row>
    <row r="1531" spans="1:32" x14ac:dyDescent="0.2">
      <c r="A1531" s="18">
        <v>19477</v>
      </c>
      <c r="B1531" s="25">
        <v>90178</v>
      </c>
      <c r="C1531" s="10" t="s">
        <v>106</v>
      </c>
      <c r="D1531" s="36">
        <v>0.04</v>
      </c>
      <c r="E1531" s="28">
        <v>8.5</v>
      </c>
      <c r="F1531" s="32">
        <v>1.99</v>
      </c>
      <c r="G1531" s="25">
        <v>1754</v>
      </c>
      <c r="H1531" s="10" t="s">
        <v>1767</v>
      </c>
      <c r="I1531" s="10" t="s">
        <v>49</v>
      </c>
      <c r="J1531" s="10" t="s">
        <v>114</v>
      </c>
      <c r="K1531" s="10" t="s">
        <v>77</v>
      </c>
      <c r="L1531" s="10" t="s">
        <v>180</v>
      </c>
      <c r="M1531" s="10" t="s">
        <v>51</v>
      </c>
      <c r="N1531" s="9" t="s">
        <v>847</v>
      </c>
      <c r="O1531" s="22">
        <v>0.49</v>
      </c>
      <c r="P1531" s="10" t="s">
        <v>33</v>
      </c>
      <c r="Q1531" s="10" t="s">
        <v>34</v>
      </c>
      <c r="R1531" s="10" t="s">
        <v>45</v>
      </c>
      <c r="S1531" s="10" t="s">
        <v>1768</v>
      </c>
      <c r="T1531" s="25">
        <v>90503</v>
      </c>
      <c r="U1531" s="11">
        <v>42062</v>
      </c>
      <c r="V1531" s="25">
        <f>YEAR(Table1[[#This Row],[Order Date]])</f>
        <v>2015</v>
      </c>
      <c r="W1531" s="25">
        <f>MONTH(Table1[[#This Row],[Order Date]])</f>
        <v>2</v>
      </c>
      <c r="X1531" s="25">
        <f>DAY(Table1[[#This Row],[Order Date]])</f>
        <v>27</v>
      </c>
      <c r="Y1531" s="11">
        <v>42063</v>
      </c>
      <c r="Z1531" s="25">
        <f>DATEDIF(Table1[[#This Row],[Order Date]],Table1[[#This Row],[Ship Date]],"D")</f>
        <v>1</v>
      </c>
      <c r="AA1531" s="25">
        <v>43.275199999999998</v>
      </c>
      <c r="AB1531" s="10">
        <v>14</v>
      </c>
      <c r="AC1531" s="12">
        <v>118.57</v>
      </c>
      <c r="AD1531" s="10" t="str">
        <f>IF(Table1[[#This Row],[Profit]]&gt;0,"Profit","loss")</f>
        <v>Profit</v>
      </c>
      <c r="AE1531" s="10" t="str">
        <f>_xlfn.CONCAT(Table1[[#This Row],[Customer Name]]," ",Table1[[#This Row],[Product Name]]," ",Table1[[#This Row],[Country]])</f>
        <v>Nelson Hong Hewlett-Packard 4.7GB DVD+R Discs United States</v>
      </c>
      <c r="AF1531" s="10" t="str">
        <f>LEFT(Table1[[#This Row],[Product Name]],4)</f>
        <v>Hewl</v>
      </c>
    </row>
    <row r="1532" spans="1:32" x14ac:dyDescent="0.2">
      <c r="A1532" s="18">
        <v>19478</v>
      </c>
      <c r="B1532" s="25">
        <v>90178</v>
      </c>
      <c r="C1532" s="10" t="s">
        <v>106</v>
      </c>
      <c r="D1532" s="36">
        <v>0.1</v>
      </c>
      <c r="E1532" s="28">
        <v>15.99</v>
      </c>
      <c r="F1532" s="32">
        <v>9.4</v>
      </c>
      <c r="G1532" s="25">
        <v>1754</v>
      </c>
      <c r="H1532" s="10" t="s">
        <v>1767</v>
      </c>
      <c r="I1532" s="10" t="s">
        <v>49</v>
      </c>
      <c r="J1532" s="10" t="s">
        <v>114</v>
      </c>
      <c r="K1532" s="10" t="s">
        <v>77</v>
      </c>
      <c r="L1532" s="10" t="s">
        <v>85</v>
      </c>
      <c r="M1532" s="10" t="s">
        <v>59</v>
      </c>
      <c r="N1532" s="9" t="s">
        <v>1769</v>
      </c>
      <c r="O1532" s="22">
        <v>0.49</v>
      </c>
      <c r="P1532" s="10" t="s">
        <v>33</v>
      </c>
      <c r="Q1532" s="10" t="s">
        <v>34</v>
      </c>
      <c r="R1532" s="10" t="s">
        <v>45</v>
      </c>
      <c r="S1532" s="10" t="s">
        <v>1768</v>
      </c>
      <c r="T1532" s="25">
        <v>90503</v>
      </c>
      <c r="U1532" s="11">
        <v>42062</v>
      </c>
      <c r="V1532" s="25">
        <f>YEAR(Table1[[#This Row],[Order Date]])</f>
        <v>2015</v>
      </c>
      <c r="W1532" s="25">
        <f>MONTH(Table1[[#This Row],[Order Date]])</f>
        <v>2</v>
      </c>
      <c r="X1532" s="25">
        <f>DAY(Table1[[#This Row],[Order Date]])</f>
        <v>27</v>
      </c>
      <c r="Y1532" s="11">
        <v>42062</v>
      </c>
      <c r="Z1532" s="25">
        <f>DATEDIF(Table1[[#This Row],[Order Date]],Table1[[#This Row],[Ship Date]],"D")</f>
        <v>0</v>
      </c>
      <c r="AA1532" s="25">
        <v>-36.214620000000004</v>
      </c>
      <c r="AB1532" s="10">
        <v>5</v>
      </c>
      <c r="AC1532" s="12">
        <v>79.47</v>
      </c>
      <c r="AD1532" s="10" t="str">
        <f>IF(Table1[[#This Row],[Profit]]&gt;0,"Profit","loss")</f>
        <v>loss</v>
      </c>
      <c r="AE1532" s="10" t="str">
        <f>_xlfn.CONCAT(Table1[[#This Row],[Customer Name]]," ",Table1[[#This Row],[Product Name]]," ",Table1[[#This Row],[Country]])</f>
        <v>Nelson Hong AT&amp;T Black Trimline Phone, Model 210 United States</v>
      </c>
      <c r="AF1532" s="10" t="str">
        <f>LEFT(Table1[[#This Row],[Product Name]],4)</f>
        <v>AT&amp;T</v>
      </c>
    </row>
    <row r="1533" spans="1:32" ht="12.75" customHeight="1" x14ac:dyDescent="0.2">
      <c r="A1533" s="18">
        <v>19479</v>
      </c>
      <c r="B1533" s="25">
        <v>90178</v>
      </c>
      <c r="C1533" s="10" t="s">
        <v>106</v>
      </c>
      <c r="D1533" s="36">
        <v>0.09</v>
      </c>
      <c r="E1533" s="28">
        <v>95.99</v>
      </c>
      <c r="F1533" s="32">
        <v>8.99</v>
      </c>
      <c r="G1533" s="25">
        <v>1754</v>
      </c>
      <c r="H1533" s="10" t="s">
        <v>1767</v>
      </c>
      <c r="I1533" s="10" t="s">
        <v>49</v>
      </c>
      <c r="J1533" s="10" t="s">
        <v>114</v>
      </c>
      <c r="K1533" s="10" t="s">
        <v>77</v>
      </c>
      <c r="L1533" s="10" t="s">
        <v>78</v>
      </c>
      <c r="M1533" s="10" t="s">
        <v>59</v>
      </c>
      <c r="N1533" s="9" t="s">
        <v>1770</v>
      </c>
      <c r="O1533" s="22">
        <v>0.56999999999999995</v>
      </c>
      <c r="P1533" s="10" t="s">
        <v>33</v>
      </c>
      <c r="Q1533" s="10" t="s">
        <v>34</v>
      </c>
      <c r="R1533" s="10" t="s">
        <v>45</v>
      </c>
      <c r="S1533" s="10" t="s">
        <v>1768</v>
      </c>
      <c r="T1533" s="25">
        <v>90503</v>
      </c>
      <c r="U1533" s="11">
        <v>42062</v>
      </c>
      <c r="V1533" s="25">
        <f>YEAR(Table1[[#This Row],[Order Date]])</f>
        <v>2015</v>
      </c>
      <c r="W1533" s="25">
        <f>MONTH(Table1[[#This Row],[Order Date]])</f>
        <v>2</v>
      </c>
      <c r="X1533" s="25">
        <f>DAY(Table1[[#This Row],[Order Date]])</f>
        <v>27</v>
      </c>
      <c r="Y1533" s="11">
        <v>42066</v>
      </c>
      <c r="Z1533" s="25">
        <f>DATEDIF(Table1[[#This Row],[Order Date]],Table1[[#This Row],[Ship Date]],"D")</f>
        <v>4</v>
      </c>
      <c r="AA1533" s="25">
        <v>7.032960000000001</v>
      </c>
      <c r="AB1533" s="10">
        <v>8</v>
      </c>
      <c r="AC1533" s="12">
        <v>627.28</v>
      </c>
      <c r="AD1533" s="10" t="str">
        <f>IF(Table1[[#This Row],[Profit]]&gt;0,"Profit","loss")</f>
        <v>Profit</v>
      </c>
      <c r="AE1533" s="10" t="str">
        <f>_xlfn.CONCAT(Table1[[#This Row],[Customer Name]]," ",Table1[[#This Row],[Product Name]]," ",Table1[[#This Row],[Country]])</f>
        <v>Nelson Hong 600 Series Flip United States</v>
      </c>
      <c r="AF1533" s="10" t="str">
        <f>LEFT(Table1[[#This Row],[Product Name]],4)</f>
        <v xml:space="preserve">600 </v>
      </c>
    </row>
    <row r="1534" spans="1:32" ht="12.75" customHeight="1" x14ac:dyDescent="0.2">
      <c r="A1534" s="18">
        <v>25356</v>
      </c>
      <c r="B1534" s="25">
        <v>90185</v>
      </c>
      <c r="C1534" s="10" t="s">
        <v>37</v>
      </c>
      <c r="D1534" s="36">
        <v>0.05</v>
      </c>
      <c r="E1534" s="28">
        <v>7.64</v>
      </c>
      <c r="F1534" s="32">
        <v>5.83</v>
      </c>
      <c r="G1534" s="25">
        <v>911</v>
      </c>
      <c r="H1534" s="10" t="s">
        <v>1025</v>
      </c>
      <c r="I1534" s="10" t="s">
        <v>49</v>
      </c>
      <c r="J1534" s="10" t="s">
        <v>28</v>
      </c>
      <c r="K1534" s="10" t="s">
        <v>29</v>
      </c>
      <c r="L1534" s="10" t="s">
        <v>93</v>
      </c>
      <c r="M1534" s="10" t="s">
        <v>31</v>
      </c>
      <c r="N1534" s="9" t="s">
        <v>1026</v>
      </c>
      <c r="O1534" s="22">
        <v>0.36</v>
      </c>
      <c r="P1534" s="10" t="s">
        <v>33</v>
      </c>
      <c r="Q1534" s="10" t="s">
        <v>53</v>
      </c>
      <c r="R1534" s="10" t="s">
        <v>648</v>
      </c>
      <c r="S1534" s="10" t="s">
        <v>1027</v>
      </c>
      <c r="T1534" s="25">
        <v>26003</v>
      </c>
      <c r="U1534" s="11">
        <v>42035</v>
      </c>
      <c r="V1534" s="25">
        <f>YEAR(Table1[[#This Row],[Order Date]])</f>
        <v>2015</v>
      </c>
      <c r="W1534" s="25">
        <f>MONTH(Table1[[#This Row],[Order Date]])</f>
        <v>1</v>
      </c>
      <c r="X1534" s="25">
        <f>DAY(Table1[[#This Row],[Order Date]])</f>
        <v>31</v>
      </c>
      <c r="Y1534" s="11">
        <v>42037</v>
      </c>
      <c r="Z1534" s="25">
        <f>DATEDIF(Table1[[#This Row],[Order Date]],Table1[[#This Row],[Ship Date]],"D")</f>
        <v>2</v>
      </c>
      <c r="AA1534" s="25">
        <v>-21.018000000000001</v>
      </c>
      <c r="AB1534" s="10">
        <v>2</v>
      </c>
      <c r="AC1534" s="12">
        <v>16.600000000000001</v>
      </c>
      <c r="AD1534" s="10" t="str">
        <f>IF(Table1[[#This Row],[Profit]]&gt;0,"Profit","loss")</f>
        <v>loss</v>
      </c>
      <c r="AE1534" s="10" t="str">
        <f>_xlfn.CONCAT(Table1[[#This Row],[Customer Name]]," ",Table1[[#This Row],[Product Name]]," ",Table1[[#This Row],[Country]])</f>
        <v>Marsha P Joyner Rediform Wirebound "Phone Memo" Message Book, 11 x 5-3/4 United States</v>
      </c>
      <c r="AF1534" s="10" t="str">
        <f>LEFT(Table1[[#This Row],[Product Name]],4)</f>
        <v>Redi</v>
      </c>
    </row>
    <row r="1535" spans="1:32" ht="12.75" customHeight="1" x14ac:dyDescent="0.2">
      <c r="A1535" s="18">
        <v>25357</v>
      </c>
      <c r="B1535" s="25">
        <v>90185</v>
      </c>
      <c r="C1535" s="10" t="s">
        <v>37</v>
      </c>
      <c r="D1535" s="36">
        <v>0.04</v>
      </c>
      <c r="E1535" s="28">
        <v>218.75</v>
      </c>
      <c r="F1535" s="32">
        <v>69.64</v>
      </c>
      <c r="G1535" s="25">
        <v>911</v>
      </c>
      <c r="H1535" s="10" t="s">
        <v>1025</v>
      </c>
      <c r="I1535" s="10" t="s">
        <v>39</v>
      </c>
      <c r="J1535" s="10" t="s">
        <v>28</v>
      </c>
      <c r="K1535" s="10" t="s">
        <v>41</v>
      </c>
      <c r="L1535" s="10" t="s">
        <v>152</v>
      </c>
      <c r="M1535" s="10" t="s">
        <v>121</v>
      </c>
      <c r="N1535" s="9" t="s">
        <v>655</v>
      </c>
      <c r="O1535" s="22">
        <v>0.72</v>
      </c>
      <c r="P1535" s="10" t="s">
        <v>33</v>
      </c>
      <c r="Q1535" s="10" t="s">
        <v>53</v>
      </c>
      <c r="R1535" s="10" t="s">
        <v>648</v>
      </c>
      <c r="S1535" s="10" t="s">
        <v>1027</v>
      </c>
      <c r="T1535" s="25">
        <v>26003</v>
      </c>
      <c r="U1535" s="11">
        <v>42035</v>
      </c>
      <c r="V1535" s="25">
        <f>YEAR(Table1[[#This Row],[Order Date]])</f>
        <v>2015</v>
      </c>
      <c r="W1535" s="25">
        <f>MONTH(Table1[[#This Row],[Order Date]])</f>
        <v>1</v>
      </c>
      <c r="X1535" s="25">
        <f>DAY(Table1[[#This Row],[Order Date]])</f>
        <v>31</v>
      </c>
      <c r="Y1535" s="11">
        <v>42036</v>
      </c>
      <c r="Z1535" s="25">
        <f>DATEDIF(Table1[[#This Row],[Order Date]],Table1[[#This Row],[Ship Date]],"D")</f>
        <v>1</v>
      </c>
      <c r="AA1535" s="25">
        <v>-655.52987500000006</v>
      </c>
      <c r="AB1535" s="10">
        <v>10</v>
      </c>
      <c r="AC1535" s="12">
        <v>2285.41</v>
      </c>
      <c r="AD1535" s="10" t="str">
        <f>IF(Table1[[#This Row],[Profit]]&gt;0,"Profit","loss")</f>
        <v>loss</v>
      </c>
      <c r="AE1535" s="10" t="str">
        <f>_xlfn.CONCAT(Table1[[#This Row],[Customer Name]]," ",Table1[[#This Row],[Product Name]]," ",Table1[[#This Row],[Country]])</f>
        <v>Marsha P Joyner BoxOffice By Design Rectangular and Half-Moon Meeting Room Tables United States</v>
      </c>
      <c r="AF1535" s="10" t="str">
        <f>LEFT(Table1[[#This Row],[Product Name]],4)</f>
        <v>BoxO</v>
      </c>
    </row>
    <row r="1536" spans="1:32" ht="12.75" customHeight="1" x14ac:dyDescent="0.2">
      <c r="A1536" s="18">
        <v>24028</v>
      </c>
      <c r="B1536" s="25">
        <v>90186</v>
      </c>
      <c r="C1536" s="10" t="s">
        <v>25</v>
      </c>
      <c r="D1536" s="36">
        <v>0.01</v>
      </c>
      <c r="E1536" s="28">
        <v>59.76</v>
      </c>
      <c r="F1536" s="32">
        <v>9.7100000000000009</v>
      </c>
      <c r="G1536" s="25">
        <v>911</v>
      </c>
      <c r="H1536" s="10" t="s">
        <v>1025</v>
      </c>
      <c r="I1536" s="10" t="s">
        <v>49</v>
      </c>
      <c r="J1536" s="10" t="s">
        <v>28</v>
      </c>
      <c r="K1536" s="10" t="s">
        <v>29</v>
      </c>
      <c r="L1536" s="10" t="s">
        <v>141</v>
      </c>
      <c r="M1536" s="10" t="s">
        <v>59</v>
      </c>
      <c r="N1536" s="9" t="s">
        <v>1028</v>
      </c>
      <c r="O1536" s="22">
        <v>0.56999999999999995</v>
      </c>
      <c r="P1536" s="10" t="s">
        <v>33</v>
      </c>
      <c r="Q1536" s="10" t="s">
        <v>53</v>
      </c>
      <c r="R1536" s="10" t="s">
        <v>648</v>
      </c>
      <c r="S1536" s="10" t="s">
        <v>1027</v>
      </c>
      <c r="T1536" s="25">
        <v>26003</v>
      </c>
      <c r="U1536" s="11">
        <v>42098</v>
      </c>
      <c r="V1536" s="25">
        <f>YEAR(Table1[[#This Row],[Order Date]])</f>
        <v>2015</v>
      </c>
      <c r="W1536" s="25">
        <f>MONTH(Table1[[#This Row],[Order Date]])</f>
        <v>4</v>
      </c>
      <c r="X1536" s="25">
        <f>DAY(Table1[[#This Row],[Order Date]])</f>
        <v>4</v>
      </c>
      <c r="Y1536" s="11">
        <v>42100</v>
      </c>
      <c r="Z1536" s="25">
        <f>DATEDIF(Table1[[#This Row],[Order Date]],Table1[[#This Row],[Ship Date]],"D")</f>
        <v>2</v>
      </c>
      <c r="AA1536" s="25">
        <v>354.32879999999994</v>
      </c>
      <c r="AB1536" s="10">
        <v>8</v>
      </c>
      <c r="AC1536" s="12">
        <v>513.52</v>
      </c>
      <c r="AD1536" s="10" t="str">
        <f>IF(Table1[[#This Row],[Profit]]&gt;0,"Profit","loss")</f>
        <v>Profit</v>
      </c>
      <c r="AE1536" s="10" t="str">
        <f>_xlfn.CONCAT(Table1[[#This Row],[Customer Name]]," ",Table1[[#This Row],[Product Name]]," ",Table1[[#This Row],[Country]])</f>
        <v>Marsha P Joyner Advantus 10-Drawer Portable Organizer, Chrome Metal Frame, Smoke Drawers United States</v>
      </c>
      <c r="AF1536" s="10" t="str">
        <f>LEFT(Table1[[#This Row],[Product Name]],4)</f>
        <v>Adva</v>
      </c>
    </row>
    <row r="1537" spans="1:32" ht="12.75" customHeight="1" x14ac:dyDescent="0.2">
      <c r="A1537" s="18">
        <v>19480</v>
      </c>
      <c r="B1537" s="25">
        <v>90187</v>
      </c>
      <c r="C1537" s="10" t="s">
        <v>47</v>
      </c>
      <c r="D1537" s="36">
        <v>0</v>
      </c>
      <c r="E1537" s="28">
        <v>5.28</v>
      </c>
      <c r="F1537" s="32">
        <v>5.61</v>
      </c>
      <c r="G1537" s="25">
        <v>910</v>
      </c>
      <c r="H1537" s="10" t="s">
        <v>1024</v>
      </c>
      <c r="I1537" s="10" t="s">
        <v>49</v>
      </c>
      <c r="J1537" s="10" t="s">
        <v>28</v>
      </c>
      <c r="K1537" s="10" t="s">
        <v>29</v>
      </c>
      <c r="L1537" s="10" t="s">
        <v>93</v>
      </c>
      <c r="M1537" s="10" t="s">
        <v>59</v>
      </c>
      <c r="N1537" s="9" t="s">
        <v>836</v>
      </c>
      <c r="O1537" s="22">
        <v>0.4</v>
      </c>
      <c r="P1537" s="10" t="s">
        <v>33</v>
      </c>
      <c r="Q1537" s="10" t="s">
        <v>136</v>
      </c>
      <c r="R1537" s="10" t="s">
        <v>958</v>
      </c>
      <c r="S1537" s="10" t="s">
        <v>959</v>
      </c>
      <c r="T1537" s="25">
        <v>71854</v>
      </c>
      <c r="U1537" s="11">
        <v>42138</v>
      </c>
      <c r="V1537" s="25">
        <f>YEAR(Table1[[#This Row],[Order Date]])</f>
        <v>2015</v>
      </c>
      <c r="W1537" s="25">
        <f>MONTH(Table1[[#This Row],[Order Date]])</f>
        <v>5</v>
      </c>
      <c r="X1537" s="25">
        <f>DAY(Table1[[#This Row],[Order Date]])</f>
        <v>14</v>
      </c>
      <c r="Y1537" s="11">
        <v>42138</v>
      </c>
      <c r="Z1537" s="25">
        <f>DATEDIF(Table1[[#This Row],[Order Date]],Table1[[#This Row],[Ship Date]],"D")</f>
        <v>0</v>
      </c>
      <c r="AA1537" s="25">
        <v>-149.21199999999999</v>
      </c>
      <c r="AB1537" s="10">
        <v>15</v>
      </c>
      <c r="AC1537" s="12">
        <v>85.26</v>
      </c>
      <c r="AD1537" s="10" t="str">
        <f>IF(Table1[[#This Row],[Profit]]&gt;0,"Profit","loss")</f>
        <v>loss</v>
      </c>
      <c r="AE1537" s="10" t="str">
        <f>_xlfn.CONCAT(Table1[[#This Row],[Customer Name]]," ",Table1[[#This Row],[Product Name]]," ",Table1[[#This Row],[Country]])</f>
        <v>Carla Hauser Xerox 1954 United States</v>
      </c>
      <c r="AF1537" s="10" t="str">
        <f>LEFT(Table1[[#This Row],[Product Name]],4)</f>
        <v>Xero</v>
      </c>
    </row>
    <row r="1538" spans="1:32" ht="12.75" customHeight="1" x14ac:dyDescent="0.2">
      <c r="A1538" s="18">
        <v>19481</v>
      </c>
      <c r="B1538" s="25">
        <v>90189</v>
      </c>
      <c r="C1538" s="10" t="s">
        <v>37</v>
      </c>
      <c r="D1538" s="36">
        <v>0</v>
      </c>
      <c r="E1538" s="28">
        <v>6.84</v>
      </c>
      <c r="F1538" s="32">
        <v>8.3699999999999992</v>
      </c>
      <c r="G1538" s="25">
        <v>1692</v>
      </c>
      <c r="H1538" s="10" t="s">
        <v>1696</v>
      </c>
      <c r="I1538" s="10" t="s">
        <v>49</v>
      </c>
      <c r="J1538" s="10" t="s">
        <v>114</v>
      </c>
      <c r="K1538" s="10" t="s">
        <v>29</v>
      </c>
      <c r="L1538" s="10" t="s">
        <v>174</v>
      </c>
      <c r="M1538" s="10" t="s">
        <v>51</v>
      </c>
      <c r="N1538" s="9" t="s">
        <v>1697</v>
      </c>
      <c r="O1538" s="22">
        <v>0.57999999999999996</v>
      </c>
      <c r="P1538" s="10" t="s">
        <v>33</v>
      </c>
      <c r="Q1538" s="10" t="s">
        <v>61</v>
      </c>
      <c r="R1538" s="10" t="s">
        <v>183</v>
      </c>
      <c r="S1538" s="10" t="s">
        <v>331</v>
      </c>
      <c r="T1538" s="25">
        <v>67114</v>
      </c>
      <c r="U1538" s="11">
        <v>42027</v>
      </c>
      <c r="V1538" s="25">
        <f>YEAR(Table1[[#This Row],[Order Date]])</f>
        <v>2015</v>
      </c>
      <c r="W1538" s="25">
        <f>MONTH(Table1[[#This Row],[Order Date]])</f>
        <v>1</v>
      </c>
      <c r="X1538" s="25">
        <f>DAY(Table1[[#This Row],[Order Date]])</f>
        <v>23</v>
      </c>
      <c r="Y1538" s="11">
        <v>42028</v>
      </c>
      <c r="Z1538" s="25">
        <f>DATEDIF(Table1[[#This Row],[Order Date]],Table1[[#This Row],[Ship Date]],"D")</f>
        <v>1</v>
      </c>
      <c r="AA1538" s="25">
        <v>-123.1816</v>
      </c>
      <c r="AB1538" s="10">
        <v>5</v>
      </c>
      <c r="AC1538" s="12">
        <v>37.89</v>
      </c>
      <c r="AD1538" s="10" t="str">
        <f>IF(Table1[[#This Row],[Profit]]&gt;0,"Profit","loss")</f>
        <v>loss</v>
      </c>
      <c r="AE1538" s="10" t="str">
        <f>_xlfn.CONCAT(Table1[[#This Row],[Customer Name]]," ",Table1[[#This Row],[Product Name]]," ",Table1[[#This Row],[Country]])</f>
        <v>Rhonda Schroeder Acme Design Line 8" Stainless Steel Bent Scissors w/Champagne Handles, 3-1/8" Cut United States</v>
      </c>
      <c r="AF1538" s="10" t="str">
        <f>LEFT(Table1[[#This Row],[Product Name]],4)</f>
        <v>Acme</v>
      </c>
    </row>
    <row r="1539" spans="1:32" ht="12.75" customHeight="1" x14ac:dyDescent="0.2">
      <c r="A1539" s="18">
        <v>19482</v>
      </c>
      <c r="B1539" s="25">
        <v>90189</v>
      </c>
      <c r="C1539" s="10" t="s">
        <v>37</v>
      </c>
      <c r="D1539" s="36">
        <v>7.0000000000000007E-2</v>
      </c>
      <c r="E1539" s="28">
        <v>30.98</v>
      </c>
      <c r="F1539" s="32">
        <v>5.76</v>
      </c>
      <c r="G1539" s="25">
        <v>1693</v>
      </c>
      <c r="H1539" s="10" t="s">
        <v>1698</v>
      </c>
      <c r="I1539" s="10" t="s">
        <v>49</v>
      </c>
      <c r="J1539" s="10" t="s">
        <v>114</v>
      </c>
      <c r="K1539" s="10" t="s">
        <v>29</v>
      </c>
      <c r="L1539" s="10" t="s">
        <v>93</v>
      </c>
      <c r="M1539" s="10" t="s">
        <v>59</v>
      </c>
      <c r="N1539" s="9" t="s">
        <v>1343</v>
      </c>
      <c r="O1539" s="22">
        <v>0.4</v>
      </c>
      <c r="P1539" s="10" t="s">
        <v>33</v>
      </c>
      <c r="Q1539" s="10" t="s">
        <v>136</v>
      </c>
      <c r="R1539" s="10" t="s">
        <v>137</v>
      </c>
      <c r="S1539" s="10" t="s">
        <v>1699</v>
      </c>
      <c r="T1539" s="25">
        <v>20190</v>
      </c>
      <c r="U1539" s="11">
        <v>42027</v>
      </c>
      <c r="V1539" s="25">
        <f>YEAR(Table1[[#This Row],[Order Date]])</f>
        <v>2015</v>
      </c>
      <c r="W1539" s="25">
        <f>MONTH(Table1[[#This Row],[Order Date]])</f>
        <v>1</v>
      </c>
      <c r="X1539" s="25">
        <f>DAY(Table1[[#This Row],[Order Date]])</f>
        <v>23</v>
      </c>
      <c r="Y1539" s="11">
        <v>42029</v>
      </c>
      <c r="Z1539" s="25">
        <f>DATEDIF(Table1[[#This Row],[Order Date]],Table1[[#This Row],[Ship Date]],"D")</f>
        <v>2</v>
      </c>
      <c r="AA1539" s="25">
        <v>-28.798000000000002</v>
      </c>
      <c r="AB1539" s="10">
        <v>11</v>
      </c>
      <c r="AC1539" s="12">
        <v>343.79</v>
      </c>
      <c r="AD1539" s="10" t="str">
        <f>IF(Table1[[#This Row],[Profit]]&gt;0,"Profit","loss")</f>
        <v>loss</v>
      </c>
      <c r="AE1539" s="10" t="str">
        <f>_xlfn.CONCAT(Table1[[#This Row],[Customer Name]]," ",Table1[[#This Row],[Product Name]]," ",Table1[[#This Row],[Country]])</f>
        <v>Melinda Thornton IBM Multi-Purpose Copy Paper, 8 1/2 x 11", Case United States</v>
      </c>
      <c r="AF1539" s="10" t="str">
        <f>LEFT(Table1[[#This Row],[Product Name]],4)</f>
        <v xml:space="preserve">IBM </v>
      </c>
    </row>
    <row r="1540" spans="1:32" ht="12.75" customHeight="1" x14ac:dyDescent="0.2">
      <c r="A1540" s="18">
        <v>21262</v>
      </c>
      <c r="B1540" s="25">
        <v>90190</v>
      </c>
      <c r="C1540" s="10" t="s">
        <v>106</v>
      </c>
      <c r="D1540" s="36">
        <v>0.01</v>
      </c>
      <c r="E1540" s="28">
        <v>15.67</v>
      </c>
      <c r="F1540" s="32">
        <v>1.39</v>
      </c>
      <c r="G1540" s="25">
        <v>1693</v>
      </c>
      <c r="H1540" s="10" t="s">
        <v>1698</v>
      </c>
      <c r="I1540" s="10" t="s">
        <v>27</v>
      </c>
      <c r="J1540" s="10" t="s">
        <v>114</v>
      </c>
      <c r="K1540" s="10" t="s">
        <v>29</v>
      </c>
      <c r="L1540" s="10" t="s">
        <v>69</v>
      </c>
      <c r="M1540" s="10" t="s">
        <v>59</v>
      </c>
      <c r="N1540" s="9" t="s">
        <v>1700</v>
      </c>
      <c r="O1540" s="22">
        <v>0.38</v>
      </c>
      <c r="P1540" s="10" t="s">
        <v>33</v>
      </c>
      <c r="Q1540" s="10" t="s">
        <v>136</v>
      </c>
      <c r="R1540" s="10" t="s">
        <v>137</v>
      </c>
      <c r="S1540" s="10" t="s">
        <v>1699</v>
      </c>
      <c r="T1540" s="25">
        <v>20190</v>
      </c>
      <c r="U1540" s="11">
        <v>42135</v>
      </c>
      <c r="V1540" s="25">
        <f>YEAR(Table1[[#This Row],[Order Date]])</f>
        <v>2015</v>
      </c>
      <c r="W1540" s="25">
        <f>MONTH(Table1[[#This Row],[Order Date]])</f>
        <v>5</v>
      </c>
      <c r="X1540" s="25">
        <f>DAY(Table1[[#This Row],[Order Date]])</f>
        <v>11</v>
      </c>
      <c r="Y1540" s="11">
        <v>42135</v>
      </c>
      <c r="Z1540" s="25">
        <f>DATEDIF(Table1[[#This Row],[Order Date]],Table1[[#This Row],[Ship Date]],"D")</f>
        <v>0</v>
      </c>
      <c r="AA1540" s="25">
        <v>-273.98</v>
      </c>
      <c r="AB1540" s="10">
        <v>11</v>
      </c>
      <c r="AC1540" s="12">
        <v>188.09</v>
      </c>
      <c r="AD1540" s="10" t="str">
        <f>IF(Table1[[#This Row],[Profit]]&gt;0,"Profit","loss")</f>
        <v>loss</v>
      </c>
      <c r="AE1540" s="10" t="str">
        <f>_xlfn.CONCAT(Table1[[#This Row],[Customer Name]]," ",Table1[[#This Row],[Product Name]]," ",Table1[[#This Row],[Country]])</f>
        <v>Melinda Thornton #10 White Business Envelopes,4 1/8 x 9 1/2 United States</v>
      </c>
      <c r="AF1540" s="10" t="str">
        <f>LEFT(Table1[[#This Row],[Product Name]],4)</f>
        <v xml:space="preserve">#10 </v>
      </c>
    </row>
    <row r="1541" spans="1:32" ht="12.75" customHeight="1" x14ac:dyDescent="0.2">
      <c r="A1541" s="18">
        <v>21776</v>
      </c>
      <c r="B1541" s="25">
        <v>90192</v>
      </c>
      <c r="C1541" s="10" t="s">
        <v>47</v>
      </c>
      <c r="D1541" s="36">
        <v>0.06</v>
      </c>
      <c r="E1541" s="28">
        <v>9.48</v>
      </c>
      <c r="F1541" s="32">
        <v>7.29</v>
      </c>
      <c r="G1541" s="25">
        <v>11</v>
      </c>
      <c r="H1541" s="10" t="s">
        <v>48</v>
      </c>
      <c r="I1541" s="10" t="s">
        <v>49</v>
      </c>
      <c r="J1541" s="10" t="s">
        <v>40</v>
      </c>
      <c r="K1541" s="10" t="s">
        <v>41</v>
      </c>
      <c r="L1541" s="10" t="s">
        <v>50</v>
      </c>
      <c r="M1541" s="10" t="s">
        <v>51</v>
      </c>
      <c r="N1541" s="9" t="s">
        <v>52</v>
      </c>
      <c r="O1541" s="22">
        <v>0.45</v>
      </c>
      <c r="P1541" s="10" t="s">
        <v>33</v>
      </c>
      <c r="Q1541" s="10" t="s">
        <v>53</v>
      </c>
      <c r="R1541" s="10" t="s">
        <v>54</v>
      </c>
      <c r="S1541" s="10" t="s">
        <v>55</v>
      </c>
      <c r="T1541" s="25">
        <v>7203</v>
      </c>
      <c r="U1541" s="11">
        <v>42050</v>
      </c>
      <c r="V1541" s="25">
        <f>YEAR(Table1[[#This Row],[Order Date]])</f>
        <v>2015</v>
      </c>
      <c r="W1541" s="25">
        <f>MONTH(Table1[[#This Row],[Order Date]])</f>
        <v>2</v>
      </c>
      <c r="X1541" s="25">
        <f>DAY(Table1[[#This Row],[Order Date]])</f>
        <v>15</v>
      </c>
      <c r="Y1541" s="11">
        <v>42052</v>
      </c>
      <c r="Z1541" s="25">
        <f>DATEDIF(Table1[[#This Row],[Order Date]],Table1[[#This Row],[Ship Date]],"D")</f>
        <v>2</v>
      </c>
      <c r="AA1541" s="25">
        <v>-53.809600000000003</v>
      </c>
      <c r="AB1541" s="10">
        <v>22</v>
      </c>
      <c r="AC1541" s="12">
        <v>211.15</v>
      </c>
      <c r="AD1541" s="10" t="str">
        <f>IF(Table1[[#This Row],[Profit]]&gt;0,"Profit","loss")</f>
        <v>loss</v>
      </c>
      <c r="AE1541" s="10" t="str">
        <f>_xlfn.CONCAT(Table1[[#This Row],[Customer Name]]," ",Table1[[#This Row],[Product Name]]," ",Table1[[#This Row],[Country]])</f>
        <v>Marcus Dunlap DAX Two-Tone Rosewood/Black Document Frame, Desktop, 5 x 7 United States</v>
      </c>
      <c r="AF1541" s="10" t="str">
        <f>LEFT(Table1[[#This Row],[Product Name]],4)</f>
        <v xml:space="preserve">DAX </v>
      </c>
    </row>
    <row r="1542" spans="1:32" ht="12.75" customHeight="1" x14ac:dyDescent="0.2">
      <c r="A1542" s="18">
        <v>20228</v>
      </c>
      <c r="B1542" s="25">
        <v>90193</v>
      </c>
      <c r="C1542" s="10" t="s">
        <v>37</v>
      </c>
      <c r="D1542" s="36">
        <v>0.02</v>
      </c>
      <c r="E1542" s="28">
        <v>500.98</v>
      </c>
      <c r="F1542" s="32">
        <v>26</v>
      </c>
      <c r="G1542" s="25">
        <v>5</v>
      </c>
      <c r="H1542" s="10" t="s">
        <v>38</v>
      </c>
      <c r="I1542" s="10" t="s">
        <v>39</v>
      </c>
      <c r="J1542" s="10" t="s">
        <v>40</v>
      </c>
      <c r="K1542" s="10" t="s">
        <v>41</v>
      </c>
      <c r="L1542" s="10" t="s">
        <v>42</v>
      </c>
      <c r="M1542" s="10" t="s">
        <v>43</v>
      </c>
      <c r="N1542" s="9" t="s">
        <v>44</v>
      </c>
      <c r="O1542" s="22">
        <v>0.6</v>
      </c>
      <c r="P1542" s="10" t="s">
        <v>33</v>
      </c>
      <c r="Q1542" s="10" t="s">
        <v>34</v>
      </c>
      <c r="R1542" s="10" t="s">
        <v>45</v>
      </c>
      <c r="S1542" s="10" t="s">
        <v>46</v>
      </c>
      <c r="T1542" s="25">
        <v>91776</v>
      </c>
      <c r="U1542" s="11">
        <v>42168</v>
      </c>
      <c r="V1542" s="25">
        <f>YEAR(Table1[[#This Row],[Order Date]])</f>
        <v>2015</v>
      </c>
      <c r="W1542" s="25">
        <f>MONTH(Table1[[#This Row],[Order Date]])</f>
        <v>6</v>
      </c>
      <c r="X1542" s="25">
        <f>DAY(Table1[[#This Row],[Order Date]])</f>
        <v>13</v>
      </c>
      <c r="Y1542" s="11">
        <v>42170</v>
      </c>
      <c r="Z1542" s="25">
        <f>DATEDIF(Table1[[#This Row],[Order Date]],Table1[[#This Row],[Ship Date]],"D")</f>
        <v>2</v>
      </c>
      <c r="AA1542" s="25">
        <v>4390.3665000000001</v>
      </c>
      <c r="AB1542" s="10">
        <v>12</v>
      </c>
      <c r="AC1542" s="12">
        <v>6362.85</v>
      </c>
      <c r="AD1542" s="10" t="str">
        <f>IF(Table1[[#This Row],[Profit]]&gt;0,"Profit","loss")</f>
        <v>Profit</v>
      </c>
      <c r="AE1542" s="10" t="str">
        <f>_xlfn.CONCAT(Table1[[#This Row],[Customer Name]]," ",Table1[[#This Row],[Product Name]]," ",Table1[[#This Row],[Country]])</f>
        <v>Ronnie Proctor Global Troy™ Executive Leather Low-Back Tilter United States</v>
      </c>
      <c r="AF1542" s="10" t="str">
        <f>LEFT(Table1[[#This Row],[Product Name]],4)</f>
        <v>Glob</v>
      </c>
    </row>
    <row r="1543" spans="1:32" ht="12.75" customHeight="1" x14ac:dyDescent="0.2">
      <c r="A1543" s="18">
        <v>20010</v>
      </c>
      <c r="B1543" s="25">
        <v>90201</v>
      </c>
      <c r="C1543" s="10" t="s">
        <v>106</v>
      </c>
      <c r="D1543" s="36">
        <v>0.09</v>
      </c>
      <c r="E1543" s="28">
        <v>300.97000000000003</v>
      </c>
      <c r="F1543" s="32">
        <v>7.18</v>
      </c>
      <c r="G1543" s="25">
        <v>983</v>
      </c>
      <c r="H1543" s="10" t="s">
        <v>1088</v>
      </c>
      <c r="I1543" s="10" t="s">
        <v>49</v>
      </c>
      <c r="J1543" s="10" t="s">
        <v>28</v>
      </c>
      <c r="K1543" s="10" t="s">
        <v>77</v>
      </c>
      <c r="L1543" s="10" t="s">
        <v>180</v>
      </c>
      <c r="M1543" s="10" t="s">
        <v>59</v>
      </c>
      <c r="N1543" s="9" t="s">
        <v>1089</v>
      </c>
      <c r="O1543" s="22">
        <v>0.48</v>
      </c>
      <c r="P1543" s="10" t="s">
        <v>33</v>
      </c>
      <c r="Q1543" s="10" t="s">
        <v>136</v>
      </c>
      <c r="R1543" s="10" t="s">
        <v>958</v>
      </c>
      <c r="S1543" s="10" t="s">
        <v>1090</v>
      </c>
      <c r="T1543" s="25">
        <v>72143</v>
      </c>
      <c r="U1543" s="11">
        <v>42121</v>
      </c>
      <c r="V1543" s="25">
        <f>YEAR(Table1[[#This Row],[Order Date]])</f>
        <v>2015</v>
      </c>
      <c r="W1543" s="25">
        <f>MONTH(Table1[[#This Row],[Order Date]])</f>
        <v>4</v>
      </c>
      <c r="X1543" s="25">
        <f>DAY(Table1[[#This Row],[Order Date]])</f>
        <v>27</v>
      </c>
      <c r="Y1543" s="11">
        <v>42121</v>
      </c>
      <c r="Z1543" s="25">
        <f>DATEDIF(Table1[[#This Row],[Order Date]],Table1[[#This Row],[Ship Date]],"D")</f>
        <v>0</v>
      </c>
      <c r="AA1543" s="25">
        <v>17.771999999999998</v>
      </c>
      <c r="AB1543" s="10">
        <v>10</v>
      </c>
      <c r="AC1543" s="12">
        <v>2848.38</v>
      </c>
      <c r="AD1543" s="10" t="str">
        <f>IF(Table1[[#This Row],[Profit]]&gt;0,"Profit","loss")</f>
        <v>Profit</v>
      </c>
      <c r="AE1543" s="10" t="str">
        <f>_xlfn.CONCAT(Table1[[#This Row],[Customer Name]]," ",Table1[[#This Row],[Product Name]]," ",Table1[[#This Row],[Country]])</f>
        <v>Sue Drake Gyration Ultra Professional Cordless Optical Suite United States</v>
      </c>
      <c r="AF1543" s="10" t="str">
        <f>LEFT(Table1[[#This Row],[Product Name]],4)</f>
        <v>Gyra</v>
      </c>
    </row>
    <row r="1544" spans="1:32" ht="12.75" customHeight="1" x14ac:dyDescent="0.2">
      <c r="A1544" s="18">
        <v>25817</v>
      </c>
      <c r="B1544" s="25">
        <v>90218</v>
      </c>
      <c r="C1544" s="10" t="s">
        <v>47</v>
      </c>
      <c r="D1544" s="36">
        <v>0.02</v>
      </c>
      <c r="E1544" s="28">
        <v>5.58</v>
      </c>
      <c r="F1544" s="32">
        <v>2.99</v>
      </c>
      <c r="G1544" s="25">
        <v>2928</v>
      </c>
      <c r="H1544" s="10" t="s">
        <v>2667</v>
      </c>
      <c r="I1544" s="10" t="s">
        <v>49</v>
      </c>
      <c r="J1544" s="10" t="s">
        <v>114</v>
      </c>
      <c r="K1544" s="10" t="s">
        <v>29</v>
      </c>
      <c r="L1544" s="10" t="s">
        <v>109</v>
      </c>
      <c r="M1544" s="10" t="s">
        <v>59</v>
      </c>
      <c r="N1544" s="9" t="s">
        <v>2668</v>
      </c>
      <c r="O1544" s="22">
        <v>0.37</v>
      </c>
      <c r="P1544" s="10" t="s">
        <v>33</v>
      </c>
      <c r="Q1544" s="10" t="s">
        <v>136</v>
      </c>
      <c r="R1544" s="10" t="s">
        <v>932</v>
      </c>
      <c r="S1544" s="10" t="s">
        <v>2669</v>
      </c>
      <c r="T1544" s="25">
        <v>29418</v>
      </c>
      <c r="U1544" s="11">
        <v>42150</v>
      </c>
      <c r="V1544" s="25">
        <f>YEAR(Table1[[#This Row],[Order Date]])</f>
        <v>2015</v>
      </c>
      <c r="W1544" s="25">
        <f>MONTH(Table1[[#This Row],[Order Date]])</f>
        <v>5</v>
      </c>
      <c r="X1544" s="25">
        <f>DAY(Table1[[#This Row],[Order Date]])</f>
        <v>26</v>
      </c>
      <c r="Y1544" s="11">
        <v>42152</v>
      </c>
      <c r="Z1544" s="25">
        <f>DATEDIF(Table1[[#This Row],[Order Date]],Table1[[#This Row],[Ship Date]],"D")</f>
        <v>2</v>
      </c>
      <c r="AA1544" s="25">
        <v>689.32799999999997</v>
      </c>
      <c r="AB1544" s="10">
        <v>42</v>
      </c>
      <c r="AC1544" s="12">
        <v>236.83</v>
      </c>
      <c r="AD1544" s="10" t="str">
        <f>IF(Table1[[#This Row],[Profit]]&gt;0,"Profit","loss")</f>
        <v>Profit</v>
      </c>
      <c r="AE1544" s="10" t="str">
        <f>_xlfn.CONCAT(Table1[[#This Row],[Customer Name]]," ",Table1[[#This Row],[Product Name]]," ",Table1[[#This Row],[Country]])</f>
        <v>Leslie Woodard Avery Heavy-Duty EZD ™ Binder With Locking Rings United States</v>
      </c>
      <c r="AF1544" s="10" t="str">
        <f>LEFT(Table1[[#This Row],[Product Name]],4)</f>
        <v>Aver</v>
      </c>
    </row>
    <row r="1545" spans="1:32" ht="12.75" customHeight="1" x14ac:dyDescent="0.2">
      <c r="A1545" s="18">
        <v>25819</v>
      </c>
      <c r="B1545" s="25">
        <v>90218</v>
      </c>
      <c r="C1545" s="10" t="s">
        <v>47</v>
      </c>
      <c r="D1545" s="36">
        <v>0.02</v>
      </c>
      <c r="E1545" s="28">
        <v>54.1</v>
      </c>
      <c r="F1545" s="32">
        <v>19.989999999999998</v>
      </c>
      <c r="G1545" s="25">
        <v>2928</v>
      </c>
      <c r="H1545" s="10" t="s">
        <v>2667</v>
      </c>
      <c r="I1545" s="10" t="s">
        <v>49</v>
      </c>
      <c r="J1545" s="10" t="s">
        <v>114</v>
      </c>
      <c r="K1545" s="10" t="s">
        <v>29</v>
      </c>
      <c r="L1545" s="10" t="s">
        <v>141</v>
      </c>
      <c r="M1545" s="10" t="s">
        <v>59</v>
      </c>
      <c r="N1545" s="9" t="s">
        <v>2181</v>
      </c>
      <c r="O1545" s="22">
        <v>0.59</v>
      </c>
      <c r="P1545" s="10" t="s">
        <v>33</v>
      </c>
      <c r="Q1545" s="10" t="s">
        <v>136</v>
      </c>
      <c r="R1545" s="10" t="s">
        <v>932</v>
      </c>
      <c r="S1545" s="10" t="s">
        <v>2669</v>
      </c>
      <c r="T1545" s="25">
        <v>29418</v>
      </c>
      <c r="U1545" s="11">
        <v>42150</v>
      </c>
      <c r="V1545" s="25">
        <f>YEAR(Table1[[#This Row],[Order Date]])</f>
        <v>2015</v>
      </c>
      <c r="W1545" s="25">
        <f>MONTH(Table1[[#This Row],[Order Date]])</f>
        <v>5</v>
      </c>
      <c r="X1545" s="25">
        <f>DAY(Table1[[#This Row],[Order Date]])</f>
        <v>26</v>
      </c>
      <c r="Y1545" s="11">
        <v>42151</v>
      </c>
      <c r="Z1545" s="25">
        <f>DATEDIF(Table1[[#This Row],[Order Date]],Table1[[#This Row],[Ship Date]],"D")</f>
        <v>1</v>
      </c>
      <c r="AA1545" s="25">
        <v>-33.585999999999999</v>
      </c>
      <c r="AB1545" s="10">
        <v>36</v>
      </c>
      <c r="AC1545" s="12">
        <v>1944.87</v>
      </c>
      <c r="AD1545" s="10" t="str">
        <f>IF(Table1[[#This Row],[Profit]]&gt;0,"Profit","loss")</f>
        <v>loss</v>
      </c>
      <c r="AE1545" s="10" t="str">
        <f>_xlfn.CONCAT(Table1[[#This Row],[Customer Name]]," ",Table1[[#This Row],[Product Name]]," ",Table1[[#This Row],[Country]])</f>
        <v>Leslie Woodard Desktop 3-Pocket Hot File® United States</v>
      </c>
      <c r="AF1545" s="10" t="str">
        <f>LEFT(Table1[[#This Row],[Product Name]],4)</f>
        <v>Desk</v>
      </c>
    </row>
    <row r="1546" spans="1:32" ht="12.75" customHeight="1" x14ac:dyDescent="0.2">
      <c r="A1546" s="18">
        <v>23058</v>
      </c>
      <c r="B1546" s="25">
        <v>90236</v>
      </c>
      <c r="C1546" s="10" t="s">
        <v>47</v>
      </c>
      <c r="D1546" s="36">
        <v>0.06</v>
      </c>
      <c r="E1546" s="28">
        <v>279.81</v>
      </c>
      <c r="F1546" s="32">
        <v>23.19</v>
      </c>
      <c r="G1546" s="25">
        <v>234</v>
      </c>
      <c r="H1546" s="10" t="s">
        <v>328</v>
      </c>
      <c r="I1546" s="10" t="s">
        <v>39</v>
      </c>
      <c r="J1546" s="10" t="s">
        <v>58</v>
      </c>
      <c r="K1546" s="10" t="s">
        <v>29</v>
      </c>
      <c r="L1546" s="10" t="s">
        <v>257</v>
      </c>
      <c r="M1546" s="10" t="s">
        <v>43</v>
      </c>
      <c r="N1546" s="9" t="s">
        <v>329</v>
      </c>
      <c r="O1546" s="22">
        <v>0.59</v>
      </c>
      <c r="P1546" s="10" t="s">
        <v>33</v>
      </c>
      <c r="Q1546" s="10" t="s">
        <v>61</v>
      </c>
      <c r="R1546" s="10" t="s">
        <v>330</v>
      </c>
      <c r="S1546" s="10" t="s">
        <v>331</v>
      </c>
      <c r="T1546" s="25">
        <v>50208</v>
      </c>
      <c r="U1546" s="11">
        <v>42040</v>
      </c>
      <c r="V1546" s="25">
        <f>YEAR(Table1[[#This Row],[Order Date]])</f>
        <v>2015</v>
      </c>
      <c r="W1546" s="25">
        <f>MONTH(Table1[[#This Row],[Order Date]])</f>
        <v>2</v>
      </c>
      <c r="X1546" s="25">
        <f>DAY(Table1[[#This Row],[Order Date]])</f>
        <v>5</v>
      </c>
      <c r="Y1546" s="11">
        <v>42041</v>
      </c>
      <c r="Z1546" s="25">
        <f>DATEDIF(Table1[[#This Row],[Order Date]],Table1[[#This Row],[Ship Date]],"D")</f>
        <v>1</v>
      </c>
      <c r="AA1546" s="25">
        <v>1103.9723999999999</v>
      </c>
      <c r="AB1546" s="10">
        <v>6</v>
      </c>
      <c r="AC1546" s="12">
        <v>1599.96</v>
      </c>
      <c r="AD1546" s="10" t="str">
        <f>IF(Table1[[#This Row],[Profit]]&gt;0,"Profit","loss")</f>
        <v>Profit</v>
      </c>
      <c r="AE1546" s="10" t="str">
        <f>_xlfn.CONCAT(Table1[[#This Row],[Customer Name]]," ",Table1[[#This Row],[Product Name]]," ",Table1[[#This Row],[Country]])</f>
        <v>Don Cameron Sanyo 2.5 Cubic Foot Mid-Size Office Refrigerators United States</v>
      </c>
      <c r="AF1546" s="10" t="str">
        <f>LEFT(Table1[[#This Row],[Product Name]],4)</f>
        <v>Sany</v>
      </c>
    </row>
    <row r="1547" spans="1:32" ht="12.75" customHeight="1" x14ac:dyDescent="0.2">
      <c r="A1547" s="18">
        <v>25500</v>
      </c>
      <c r="B1547" s="25">
        <v>90237</v>
      </c>
      <c r="C1547" s="10" t="s">
        <v>56</v>
      </c>
      <c r="D1547" s="36">
        <v>7.0000000000000007E-2</v>
      </c>
      <c r="E1547" s="28">
        <v>5.81</v>
      </c>
      <c r="F1547" s="32">
        <v>8.49</v>
      </c>
      <c r="G1547" s="25">
        <v>233</v>
      </c>
      <c r="H1547" s="10" t="s">
        <v>324</v>
      </c>
      <c r="I1547" s="10" t="s">
        <v>49</v>
      </c>
      <c r="J1547" s="10" t="s">
        <v>58</v>
      </c>
      <c r="K1547" s="10" t="s">
        <v>29</v>
      </c>
      <c r="L1547" s="10" t="s">
        <v>109</v>
      </c>
      <c r="M1547" s="10" t="s">
        <v>59</v>
      </c>
      <c r="N1547" s="9" t="s">
        <v>325</v>
      </c>
      <c r="O1547" s="22">
        <v>0.39</v>
      </c>
      <c r="P1547" s="10" t="s">
        <v>33</v>
      </c>
      <c r="Q1547" s="10" t="s">
        <v>61</v>
      </c>
      <c r="R1547" s="10" t="s">
        <v>178</v>
      </c>
      <c r="S1547" s="10" t="s">
        <v>326</v>
      </c>
      <c r="T1547" s="25">
        <v>60462</v>
      </c>
      <c r="U1547" s="11">
        <v>42055</v>
      </c>
      <c r="V1547" s="25">
        <f>YEAR(Table1[[#This Row],[Order Date]])</f>
        <v>2015</v>
      </c>
      <c r="W1547" s="25">
        <f>MONTH(Table1[[#This Row],[Order Date]])</f>
        <v>2</v>
      </c>
      <c r="X1547" s="25">
        <f>DAY(Table1[[#This Row],[Order Date]])</f>
        <v>20</v>
      </c>
      <c r="Y1547" s="11">
        <v>42057</v>
      </c>
      <c r="Z1547" s="25">
        <f>DATEDIF(Table1[[#This Row],[Order Date]],Table1[[#This Row],[Ship Date]],"D")</f>
        <v>2</v>
      </c>
      <c r="AA1547" s="25">
        <v>-243.23649999999998</v>
      </c>
      <c r="AB1547" s="10">
        <v>10</v>
      </c>
      <c r="AC1547" s="12">
        <v>58.8</v>
      </c>
      <c r="AD1547" s="10" t="str">
        <f>IF(Table1[[#This Row],[Profit]]&gt;0,"Profit","loss")</f>
        <v>loss</v>
      </c>
      <c r="AE1547" s="10" t="str">
        <f>_xlfn.CONCAT(Table1[[#This Row],[Customer Name]]," ",Table1[[#This Row],[Product Name]]," ",Table1[[#This Row],[Country]])</f>
        <v>Michele Bullard Fellowes Black Plastic Comb Bindings United States</v>
      </c>
      <c r="AF1547" s="10" t="str">
        <f>LEFT(Table1[[#This Row],[Product Name]],4)</f>
        <v>Fell</v>
      </c>
    </row>
    <row r="1548" spans="1:32" ht="12.75" customHeight="1" x14ac:dyDescent="0.2">
      <c r="A1548" s="18">
        <v>25501</v>
      </c>
      <c r="B1548" s="25">
        <v>90237</v>
      </c>
      <c r="C1548" s="10" t="s">
        <v>56</v>
      </c>
      <c r="D1548" s="36">
        <v>0.04</v>
      </c>
      <c r="E1548" s="28">
        <v>9.65</v>
      </c>
      <c r="F1548" s="32">
        <v>6.22</v>
      </c>
      <c r="G1548" s="25">
        <v>233</v>
      </c>
      <c r="H1548" s="10" t="s">
        <v>324</v>
      </c>
      <c r="I1548" s="10" t="s">
        <v>49</v>
      </c>
      <c r="J1548" s="10" t="s">
        <v>58</v>
      </c>
      <c r="K1548" s="10" t="s">
        <v>41</v>
      </c>
      <c r="L1548" s="10" t="s">
        <v>50</v>
      </c>
      <c r="M1548" s="10" t="s">
        <v>59</v>
      </c>
      <c r="N1548" s="9" t="s">
        <v>327</v>
      </c>
      <c r="O1548" s="22">
        <v>0.55000000000000004</v>
      </c>
      <c r="P1548" s="10" t="s">
        <v>33</v>
      </c>
      <c r="Q1548" s="10" t="s">
        <v>61</v>
      </c>
      <c r="R1548" s="10" t="s">
        <v>178</v>
      </c>
      <c r="S1548" s="10" t="s">
        <v>326</v>
      </c>
      <c r="T1548" s="25">
        <v>60462</v>
      </c>
      <c r="U1548" s="11">
        <v>42055</v>
      </c>
      <c r="V1548" s="25">
        <f>YEAR(Table1[[#This Row],[Order Date]])</f>
        <v>2015</v>
      </c>
      <c r="W1548" s="25">
        <f>MONTH(Table1[[#This Row],[Order Date]])</f>
        <v>2</v>
      </c>
      <c r="X1548" s="25">
        <f>DAY(Table1[[#This Row],[Order Date]])</f>
        <v>20</v>
      </c>
      <c r="Y1548" s="11">
        <v>42056</v>
      </c>
      <c r="Z1548" s="25">
        <f>DATEDIF(Table1[[#This Row],[Order Date]],Table1[[#This Row],[Ship Date]],"D")</f>
        <v>1</v>
      </c>
      <c r="AA1548" s="25">
        <v>-53.62</v>
      </c>
      <c r="AB1548" s="10">
        <v>12</v>
      </c>
      <c r="AC1548" s="12">
        <v>120.47</v>
      </c>
      <c r="AD1548" s="10" t="str">
        <f>IF(Table1[[#This Row],[Profit]]&gt;0,"Profit","loss")</f>
        <v>loss</v>
      </c>
      <c r="AE1548" s="10" t="str">
        <f>_xlfn.CONCAT(Table1[[#This Row],[Customer Name]]," ",Table1[[#This Row],[Product Name]]," ",Table1[[#This Row],[Country]])</f>
        <v>Michele Bullard Eldon Expressions™ Desk Accessory, Wood Pencil Holder, Oak United States</v>
      </c>
      <c r="AF1548" s="10" t="str">
        <f>LEFT(Table1[[#This Row],[Product Name]],4)</f>
        <v>Eldo</v>
      </c>
    </row>
    <row r="1549" spans="1:32" ht="12.75" customHeight="1" x14ac:dyDescent="0.2">
      <c r="A1549" s="18">
        <v>25121</v>
      </c>
      <c r="B1549" s="25">
        <v>90238</v>
      </c>
      <c r="C1549" s="10" t="s">
        <v>25</v>
      </c>
      <c r="D1549" s="36">
        <v>0.03</v>
      </c>
      <c r="E1549" s="28">
        <v>28.53</v>
      </c>
      <c r="F1549" s="32">
        <v>1.49</v>
      </c>
      <c r="G1549" s="25">
        <v>234</v>
      </c>
      <c r="H1549" s="10" t="s">
        <v>328</v>
      </c>
      <c r="I1549" s="10" t="s">
        <v>49</v>
      </c>
      <c r="J1549" s="10" t="s">
        <v>58</v>
      </c>
      <c r="K1549" s="10" t="s">
        <v>29</v>
      </c>
      <c r="L1549" s="10" t="s">
        <v>109</v>
      </c>
      <c r="M1549" s="10" t="s">
        <v>59</v>
      </c>
      <c r="N1549" s="9" t="s">
        <v>332</v>
      </c>
      <c r="O1549" s="22">
        <v>0.38</v>
      </c>
      <c r="P1549" s="10" t="s">
        <v>33</v>
      </c>
      <c r="Q1549" s="10" t="s">
        <v>61</v>
      </c>
      <c r="R1549" s="10" t="s">
        <v>330</v>
      </c>
      <c r="S1549" s="10" t="s">
        <v>331</v>
      </c>
      <c r="T1549" s="25">
        <v>50208</v>
      </c>
      <c r="U1549" s="11">
        <v>42090</v>
      </c>
      <c r="V1549" s="25">
        <f>YEAR(Table1[[#This Row],[Order Date]])</f>
        <v>2015</v>
      </c>
      <c r="W1549" s="25">
        <f>MONTH(Table1[[#This Row],[Order Date]])</f>
        <v>3</v>
      </c>
      <c r="X1549" s="25">
        <f>DAY(Table1[[#This Row],[Order Date]])</f>
        <v>27</v>
      </c>
      <c r="Y1549" s="11">
        <v>42092</v>
      </c>
      <c r="Z1549" s="25">
        <f>DATEDIF(Table1[[#This Row],[Order Date]],Table1[[#This Row],[Ship Date]],"D")</f>
        <v>2</v>
      </c>
      <c r="AA1549" s="25">
        <v>136.33709999999999</v>
      </c>
      <c r="AB1549" s="10">
        <v>7</v>
      </c>
      <c r="AC1549" s="12">
        <v>197.59</v>
      </c>
      <c r="AD1549" s="10" t="str">
        <f>IF(Table1[[#This Row],[Profit]]&gt;0,"Profit","loss")</f>
        <v>Profit</v>
      </c>
      <c r="AE1549" s="10" t="str">
        <f>_xlfn.CONCAT(Table1[[#This Row],[Customer Name]]," ",Table1[[#This Row],[Product Name]]," ",Table1[[#This Row],[Country]])</f>
        <v>Don Cameron Lock-Up Easel 'Spel-Binder' United States</v>
      </c>
      <c r="AF1549" s="10" t="str">
        <f>LEFT(Table1[[#This Row],[Product Name]],4)</f>
        <v>Lock</v>
      </c>
    </row>
    <row r="1550" spans="1:32" x14ac:dyDescent="0.2">
      <c r="A1550" s="18">
        <v>25122</v>
      </c>
      <c r="B1550" s="25">
        <v>90238</v>
      </c>
      <c r="C1550" s="10" t="s">
        <v>25</v>
      </c>
      <c r="D1550" s="36">
        <v>0.01</v>
      </c>
      <c r="E1550" s="28">
        <v>15.28</v>
      </c>
      <c r="F1550" s="32">
        <v>1.99</v>
      </c>
      <c r="G1550" s="25">
        <v>234</v>
      </c>
      <c r="H1550" s="10" t="s">
        <v>328</v>
      </c>
      <c r="I1550" s="10" t="s">
        <v>49</v>
      </c>
      <c r="J1550" s="10" t="s">
        <v>58</v>
      </c>
      <c r="K1550" s="10" t="s">
        <v>77</v>
      </c>
      <c r="L1550" s="10" t="s">
        <v>180</v>
      </c>
      <c r="M1550" s="10" t="s">
        <v>51</v>
      </c>
      <c r="N1550" s="9" t="s">
        <v>333</v>
      </c>
      <c r="O1550" s="22">
        <v>0.42</v>
      </c>
      <c r="P1550" s="10" t="s">
        <v>33</v>
      </c>
      <c r="Q1550" s="10" t="s">
        <v>61</v>
      </c>
      <c r="R1550" s="10" t="s">
        <v>330</v>
      </c>
      <c r="S1550" s="10" t="s">
        <v>331</v>
      </c>
      <c r="T1550" s="25">
        <v>50208</v>
      </c>
      <c r="U1550" s="11">
        <v>42090</v>
      </c>
      <c r="V1550" s="25">
        <f>YEAR(Table1[[#This Row],[Order Date]])</f>
        <v>2015</v>
      </c>
      <c r="W1550" s="25">
        <f>MONTH(Table1[[#This Row],[Order Date]])</f>
        <v>3</v>
      </c>
      <c r="X1550" s="25">
        <f>DAY(Table1[[#This Row],[Order Date]])</f>
        <v>27</v>
      </c>
      <c r="Y1550" s="11">
        <v>42092</v>
      </c>
      <c r="Z1550" s="25">
        <f>DATEDIF(Table1[[#This Row],[Order Date]],Table1[[#This Row],[Ship Date]],"D")</f>
        <v>2</v>
      </c>
      <c r="AA1550" s="25">
        <v>-12.46</v>
      </c>
      <c r="AB1550" s="10">
        <v>2</v>
      </c>
      <c r="AC1550" s="12">
        <v>33.04</v>
      </c>
      <c r="AD1550" s="10" t="str">
        <f>IF(Table1[[#This Row],[Profit]]&gt;0,"Profit","loss")</f>
        <v>loss</v>
      </c>
      <c r="AE1550" s="10" t="str">
        <f>_xlfn.CONCAT(Table1[[#This Row],[Customer Name]]," ",Table1[[#This Row],[Product Name]]," ",Table1[[#This Row],[Country]])</f>
        <v>Don Cameron Memorex 4.7GB DVD+R, 3/Pack United States</v>
      </c>
      <c r="AF1550" s="10" t="str">
        <f>LEFT(Table1[[#This Row],[Product Name]],4)</f>
        <v>Memo</v>
      </c>
    </row>
    <row r="1551" spans="1:32" ht="12.75" customHeight="1" x14ac:dyDescent="0.2">
      <c r="A1551" s="18">
        <v>22044</v>
      </c>
      <c r="B1551" s="25">
        <v>90239</v>
      </c>
      <c r="C1551" s="10" t="s">
        <v>106</v>
      </c>
      <c r="D1551" s="36">
        <v>0.06</v>
      </c>
      <c r="E1551" s="28">
        <v>3.34</v>
      </c>
      <c r="F1551" s="32">
        <v>7.49</v>
      </c>
      <c r="G1551" s="25">
        <v>234</v>
      </c>
      <c r="H1551" s="10" t="s">
        <v>328</v>
      </c>
      <c r="I1551" s="10" t="s">
        <v>27</v>
      </c>
      <c r="J1551" s="10" t="s">
        <v>58</v>
      </c>
      <c r="K1551" s="10" t="s">
        <v>29</v>
      </c>
      <c r="L1551" s="10" t="s">
        <v>30</v>
      </c>
      <c r="M1551" s="10" t="s">
        <v>31</v>
      </c>
      <c r="N1551" s="9" t="s">
        <v>334</v>
      </c>
      <c r="O1551" s="22">
        <v>0.54</v>
      </c>
      <c r="P1551" s="10" t="s">
        <v>33</v>
      </c>
      <c r="Q1551" s="10" t="s">
        <v>61</v>
      </c>
      <c r="R1551" s="10" t="s">
        <v>330</v>
      </c>
      <c r="S1551" s="10" t="s">
        <v>331</v>
      </c>
      <c r="T1551" s="25">
        <v>50208</v>
      </c>
      <c r="U1551" s="11">
        <v>42122</v>
      </c>
      <c r="V1551" s="25">
        <f>YEAR(Table1[[#This Row],[Order Date]])</f>
        <v>2015</v>
      </c>
      <c r="W1551" s="25">
        <f>MONTH(Table1[[#This Row],[Order Date]])</f>
        <v>4</v>
      </c>
      <c r="X1551" s="25">
        <f>DAY(Table1[[#This Row],[Order Date]])</f>
        <v>28</v>
      </c>
      <c r="Y1551" s="11">
        <v>42124</v>
      </c>
      <c r="Z1551" s="25">
        <f>DATEDIF(Table1[[#This Row],[Order Date]],Table1[[#This Row],[Ship Date]],"D")</f>
        <v>2</v>
      </c>
      <c r="AA1551" s="25">
        <v>-175.86</v>
      </c>
      <c r="AB1551" s="10">
        <v>8</v>
      </c>
      <c r="AC1551" s="12">
        <v>27.45</v>
      </c>
      <c r="AD1551" s="10" t="str">
        <f>IF(Table1[[#This Row],[Profit]]&gt;0,"Profit","loss")</f>
        <v>loss</v>
      </c>
      <c r="AE1551" s="10" t="str">
        <f>_xlfn.CONCAT(Table1[[#This Row],[Customer Name]]," ",Table1[[#This Row],[Product Name]]," ",Table1[[#This Row],[Country]])</f>
        <v>Don Cameron Eldon Spacemaker® Box, Quick-Snap Lid, Clear United States</v>
      </c>
      <c r="AF1551" s="10" t="str">
        <f>LEFT(Table1[[#This Row],[Product Name]],4)</f>
        <v>Eldo</v>
      </c>
    </row>
    <row r="1552" spans="1:32" ht="12.75" customHeight="1" x14ac:dyDescent="0.2">
      <c r="A1552" s="18">
        <v>21942</v>
      </c>
      <c r="B1552" s="25">
        <v>90244</v>
      </c>
      <c r="C1552" s="10" t="s">
        <v>106</v>
      </c>
      <c r="D1552" s="36">
        <v>0.09</v>
      </c>
      <c r="E1552" s="28">
        <v>5.84</v>
      </c>
      <c r="F1552" s="32">
        <v>0.83</v>
      </c>
      <c r="G1552" s="25">
        <v>820</v>
      </c>
      <c r="H1552" s="10" t="s">
        <v>943</v>
      </c>
      <c r="I1552" s="10" t="s">
        <v>49</v>
      </c>
      <c r="J1552" s="10" t="s">
        <v>58</v>
      </c>
      <c r="K1552" s="10" t="s">
        <v>29</v>
      </c>
      <c r="L1552" s="10" t="s">
        <v>30</v>
      </c>
      <c r="M1552" s="10" t="s">
        <v>31</v>
      </c>
      <c r="N1552" s="9" t="s">
        <v>944</v>
      </c>
      <c r="O1552" s="22">
        <v>0.49</v>
      </c>
      <c r="P1552" s="10" t="s">
        <v>33</v>
      </c>
      <c r="Q1552" s="10" t="s">
        <v>34</v>
      </c>
      <c r="R1552" s="10" t="s">
        <v>35</v>
      </c>
      <c r="S1552" s="10" t="s">
        <v>945</v>
      </c>
      <c r="T1552" s="25">
        <v>99362</v>
      </c>
      <c r="U1552" s="11">
        <v>42145</v>
      </c>
      <c r="V1552" s="25">
        <f>YEAR(Table1[[#This Row],[Order Date]])</f>
        <v>2015</v>
      </c>
      <c r="W1552" s="25">
        <f>MONTH(Table1[[#This Row],[Order Date]])</f>
        <v>5</v>
      </c>
      <c r="X1552" s="25">
        <f>DAY(Table1[[#This Row],[Order Date]])</f>
        <v>21</v>
      </c>
      <c r="Y1552" s="11">
        <v>42149</v>
      </c>
      <c r="Z1552" s="25">
        <f>DATEDIF(Table1[[#This Row],[Order Date]],Table1[[#This Row],[Ship Date]],"D")</f>
        <v>4</v>
      </c>
      <c r="AA1552" s="25">
        <v>-2.87</v>
      </c>
      <c r="AB1552" s="10">
        <v>1</v>
      </c>
      <c r="AC1552" s="12">
        <v>5.9</v>
      </c>
      <c r="AD1552" s="10" t="str">
        <f>IF(Table1[[#This Row],[Profit]]&gt;0,"Profit","loss")</f>
        <v>loss</v>
      </c>
      <c r="AE1552" s="10" t="str">
        <f>_xlfn.CONCAT(Table1[[#This Row],[Customer Name]]," ",Table1[[#This Row],[Product Name]]," ",Table1[[#This Row],[Country]])</f>
        <v>Catherine Mullins Avery Hi-Liter® Smear-Safe Highlighters United States</v>
      </c>
      <c r="AF1552" s="10" t="str">
        <f>LEFT(Table1[[#This Row],[Product Name]],4)</f>
        <v>Aver</v>
      </c>
    </row>
    <row r="1553" spans="1:32" ht="12.75" customHeight="1" x14ac:dyDescent="0.2">
      <c r="A1553" s="18">
        <v>19501</v>
      </c>
      <c r="B1553" s="25">
        <v>90248</v>
      </c>
      <c r="C1553" s="10" t="s">
        <v>25</v>
      </c>
      <c r="D1553" s="36">
        <v>0.09</v>
      </c>
      <c r="E1553" s="28">
        <v>12.88</v>
      </c>
      <c r="F1553" s="32">
        <v>4.59</v>
      </c>
      <c r="G1553" s="25">
        <v>1618</v>
      </c>
      <c r="H1553" s="10" t="s">
        <v>1621</v>
      </c>
      <c r="I1553" s="10" t="s">
        <v>49</v>
      </c>
      <c r="J1553" s="10" t="s">
        <v>114</v>
      </c>
      <c r="K1553" s="10" t="s">
        <v>29</v>
      </c>
      <c r="L1553" s="10" t="s">
        <v>174</v>
      </c>
      <c r="M1553" s="10" t="s">
        <v>31</v>
      </c>
      <c r="N1553" s="9" t="s">
        <v>1622</v>
      </c>
      <c r="O1553" s="22">
        <v>0.82</v>
      </c>
      <c r="P1553" s="10" t="s">
        <v>33</v>
      </c>
      <c r="Q1553" s="10" t="s">
        <v>61</v>
      </c>
      <c r="R1553" s="10" t="s">
        <v>703</v>
      </c>
      <c r="S1553" s="10" t="s">
        <v>1623</v>
      </c>
      <c r="T1553" s="25">
        <v>46322</v>
      </c>
      <c r="U1553" s="11">
        <v>42100</v>
      </c>
      <c r="V1553" s="25">
        <f>YEAR(Table1[[#This Row],[Order Date]])</f>
        <v>2015</v>
      </c>
      <c r="W1553" s="25">
        <f>MONTH(Table1[[#This Row],[Order Date]])</f>
        <v>4</v>
      </c>
      <c r="X1553" s="25">
        <f>DAY(Table1[[#This Row],[Order Date]])</f>
        <v>6</v>
      </c>
      <c r="Y1553" s="11">
        <v>42100</v>
      </c>
      <c r="Z1553" s="25">
        <f>DATEDIF(Table1[[#This Row],[Order Date]],Table1[[#This Row],[Ship Date]],"D")</f>
        <v>0</v>
      </c>
      <c r="AA1553" s="25">
        <v>-175.13</v>
      </c>
      <c r="AB1553" s="10">
        <v>13</v>
      </c>
      <c r="AC1553" s="12">
        <v>158.13</v>
      </c>
      <c r="AD1553" s="10" t="str">
        <f>IF(Table1[[#This Row],[Profit]]&gt;0,"Profit","loss")</f>
        <v>loss</v>
      </c>
      <c r="AE1553" s="10" t="str">
        <f>_xlfn.CONCAT(Table1[[#This Row],[Customer Name]]," ",Table1[[#This Row],[Product Name]]," ",Table1[[#This Row],[Country]])</f>
        <v>June Roberts Martin-Yale Premier Letter Opener United States</v>
      </c>
      <c r="AF1553" s="10" t="str">
        <f>LEFT(Table1[[#This Row],[Product Name]],4)</f>
        <v>Mart</v>
      </c>
    </row>
    <row r="1554" spans="1:32" ht="12.75" customHeight="1" x14ac:dyDescent="0.2">
      <c r="A1554" s="18">
        <v>19502</v>
      </c>
      <c r="B1554" s="25">
        <v>90248</v>
      </c>
      <c r="C1554" s="10" t="s">
        <v>25</v>
      </c>
      <c r="D1554" s="36">
        <v>0.02</v>
      </c>
      <c r="E1554" s="28">
        <v>45.99</v>
      </c>
      <c r="F1554" s="32">
        <v>4.99</v>
      </c>
      <c r="G1554" s="25">
        <v>1620</v>
      </c>
      <c r="H1554" s="10" t="s">
        <v>1624</v>
      </c>
      <c r="I1554" s="10" t="s">
        <v>27</v>
      </c>
      <c r="J1554" s="10" t="s">
        <v>114</v>
      </c>
      <c r="K1554" s="10" t="s">
        <v>77</v>
      </c>
      <c r="L1554" s="10" t="s">
        <v>78</v>
      </c>
      <c r="M1554" s="10" t="s">
        <v>59</v>
      </c>
      <c r="N1554" s="9" t="s">
        <v>1625</v>
      </c>
      <c r="O1554" s="22">
        <v>0.56999999999999995</v>
      </c>
      <c r="P1554" s="10" t="s">
        <v>33</v>
      </c>
      <c r="Q1554" s="10" t="s">
        <v>53</v>
      </c>
      <c r="R1554" s="10" t="s">
        <v>234</v>
      </c>
      <c r="S1554" s="10" t="s">
        <v>1211</v>
      </c>
      <c r="T1554" s="25">
        <v>17602</v>
      </c>
      <c r="U1554" s="11">
        <v>42100</v>
      </c>
      <c r="V1554" s="25">
        <f>YEAR(Table1[[#This Row],[Order Date]])</f>
        <v>2015</v>
      </c>
      <c r="W1554" s="25">
        <f>MONTH(Table1[[#This Row],[Order Date]])</f>
        <v>4</v>
      </c>
      <c r="X1554" s="25">
        <f>DAY(Table1[[#This Row],[Order Date]])</f>
        <v>6</v>
      </c>
      <c r="Y1554" s="11">
        <v>42101</v>
      </c>
      <c r="Z1554" s="25">
        <f>DATEDIF(Table1[[#This Row],[Order Date]],Table1[[#This Row],[Ship Date]],"D")</f>
        <v>1</v>
      </c>
      <c r="AA1554" s="25">
        <v>3.96</v>
      </c>
      <c r="AB1554" s="10">
        <v>4</v>
      </c>
      <c r="AC1554" s="12">
        <v>163.01</v>
      </c>
      <c r="AD1554" s="10" t="str">
        <f>IF(Table1[[#This Row],[Profit]]&gt;0,"Profit","loss")</f>
        <v>Profit</v>
      </c>
      <c r="AE1554" s="10" t="str">
        <f>_xlfn.CONCAT(Table1[[#This Row],[Customer Name]]," ",Table1[[#This Row],[Product Name]]," ",Table1[[#This Row],[Country]])</f>
        <v>Gerald Petty 600 Series Non-Flip United States</v>
      </c>
      <c r="AF1554" s="10" t="str">
        <f>LEFT(Table1[[#This Row],[Product Name]],4)</f>
        <v xml:space="preserve">600 </v>
      </c>
    </row>
    <row r="1555" spans="1:32" ht="12.75" customHeight="1" x14ac:dyDescent="0.2">
      <c r="A1555" s="18">
        <v>25856</v>
      </c>
      <c r="B1555" s="25">
        <v>90258</v>
      </c>
      <c r="C1555" s="10" t="s">
        <v>37</v>
      </c>
      <c r="D1555" s="36">
        <v>0.03</v>
      </c>
      <c r="E1555" s="28">
        <v>37.94</v>
      </c>
      <c r="F1555" s="32">
        <v>5.08</v>
      </c>
      <c r="G1555" s="25">
        <v>757</v>
      </c>
      <c r="H1555" s="10" t="s">
        <v>891</v>
      </c>
      <c r="I1555" s="10" t="s">
        <v>49</v>
      </c>
      <c r="J1555" s="10" t="s">
        <v>40</v>
      </c>
      <c r="K1555" s="10" t="s">
        <v>29</v>
      </c>
      <c r="L1555" s="10" t="s">
        <v>93</v>
      </c>
      <c r="M1555" s="10" t="s">
        <v>31</v>
      </c>
      <c r="N1555" s="9" t="s">
        <v>892</v>
      </c>
      <c r="O1555" s="22">
        <v>0.38</v>
      </c>
      <c r="P1555" s="10" t="s">
        <v>33</v>
      </c>
      <c r="Q1555" s="10" t="s">
        <v>34</v>
      </c>
      <c r="R1555" s="10" t="s">
        <v>102</v>
      </c>
      <c r="S1555" s="10" t="s">
        <v>893</v>
      </c>
      <c r="T1555" s="25">
        <v>97062</v>
      </c>
      <c r="U1555" s="11">
        <v>42046</v>
      </c>
      <c r="V1555" s="25">
        <f>YEAR(Table1[[#This Row],[Order Date]])</f>
        <v>2015</v>
      </c>
      <c r="W1555" s="25">
        <f>MONTH(Table1[[#This Row],[Order Date]])</f>
        <v>2</v>
      </c>
      <c r="X1555" s="25">
        <f>DAY(Table1[[#This Row],[Order Date]])</f>
        <v>11</v>
      </c>
      <c r="Y1555" s="11">
        <v>42048</v>
      </c>
      <c r="Z1555" s="25">
        <f>DATEDIF(Table1[[#This Row],[Order Date]],Table1[[#This Row],[Ship Date]],"D")</f>
        <v>2</v>
      </c>
      <c r="AA1555" s="25">
        <v>-7.5244000000000009</v>
      </c>
      <c r="AB1555" s="10">
        <v>1</v>
      </c>
      <c r="AC1555" s="12">
        <v>39.97</v>
      </c>
      <c r="AD1555" s="10" t="str">
        <f>IF(Table1[[#This Row],[Profit]]&gt;0,"Profit","loss")</f>
        <v>loss</v>
      </c>
      <c r="AE1555" s="10" t="str">
        <f>_xlfn.CONCAT(Table1[[#This Row],[Customer Name]]," ",Table1[[#This Row],[Product Name]]," ",Table1[[#This Row],[Country]])</f>
        <v>Neil Hogan Snap-A-Way® Black Print Carbonless Ruled Speed Letter, Triplicate United States</v>
      </c>
      <c r="AF1555" s="10" t="str">
        <f>LEFT(Table1[[#This Row],[Product Name]],4)</f>
        <v>Snap</v>
      </c>
    </row>
    <row r="1556" spans="1:32" ht="12.75" customHeight="1" x14ac:dyDescent="0.2">
      <c r="A1556" s="18">
        <v>24817</v>
      </c>
      <c r="B1556" s="25">
        <v>90264</v>
      </c>
      <c r="C1556" s="10" t="s">
        <v>56</v>
      </c>
      <c r="D1556" s="36">
        <v>0.1</v>
      </c>
      <c r="E1556" s="28">
        <v>37.94</v>
      </c>
      <c r="F1556" s="32">
        <v>5.08</v>
      </c>
      <c r="G1556" s="25">
        <v>2957</v>
      </c>
      <c r="H1556" s="10" t="s">
        <v>2685</v>
      </c>
      <c r="I1556" s="10" t="s">
        <v>27</v>
      </c>
      <c r="J1556" s="10" t="s">
        <v>28</v>
      </c>
      <c r="K1556" s="10" t="s">
        <v>29</v>
      </c>
      <c r="L1556" s="10" t="s">
        <v>93</v>
      </c>
      <c r="M1556" s="10" t="s">
        <v>31</v>
      </c>
      <c r="N1556" s="9" t="s">
        <v>892</v>
      </c>
      <c r="O1556" s="22">
        <v>0.38</v>
      </c>
      <c r="P1556" s="10" t="s">
        <v>33</v>
      </c>
      <c r="Q1556" s="10" t="s">
        <v>61</v>
      </c>
      <c r="R1556" s="10" t="s">
        <v>1858</v>
      </c>
      <c r="S1556" s="10" t="s">
        <v>2686</v>
      </c>
      <c r="T1556" s="25">
        <v>53209</v>
      </c>
      <c r="U1556" s="11">
        <v>42096</v>
      </c>
      <c r="V1556" s="25">
        <f>YEAR(Table1[[#This Row],[Order Date]])</f>
        <v>2015</v>
      </c>
      <c r="W1556" s="25">
        <f>MONTH(Table1[[#This Row],[Order Date]])</f>
        <v>4</v>
      </c>
      <c r="X1556" s="25">
        <f>DAY(Table1[[#This Row],[Order Date]])</f>
        <v>2</v>
      </c>
      <c r="Y1556" s="11">
        <v>42098</v>
      </c>
      <c r="Z1556" s="25">
        <f>DATEDIF(Table1[[#This Row],[Order Date]],Table1[[#This Row],[Ship Date]],"D")</f>
        <v>2</v>
      </c>
      <c r="AA1556" s="25">
        <v>95.054399999999987</v>
      </c>
      <c r="AB1556" s="10">
        <v>4</v>
      </c>
      <c r="AC1556" s="12">
        <v>137.76</v>
      </c>
      <c r="AD1556" s="10" t="str">
        <f>IF(Table1[[#This Row],[Profit]]&gt;0,"Profit","loss")</f>
        <v>Profit</v>
      </c>
      <c r="AE1556" s="10" t="str">
        <f>_xlfn.CONCAT(Table1[[#This Row],[Customer Name]]," ",Table1[[#This Row],[Product Name]]," ",Table1[[#This Row],[Country]])</f>
        <v>Francis I Davis Snap-A-Way® Black Print Carbonless Ruled Speed Letter, Triplicate United States</v>
      </c>
      <c r="AF1556" s="10" t="str">
        <f>LEFT(Table1[[#This Row],[Product Name]],4)</f>
        <v>Snap</v>
      </c>
    </row>
    <row r="1557" spans="1:32" ht="12.75" customHeight="1" x14ac:dyDescent="0.2">
      <c r="A1557" s="18">
        <v>25709</v>
      </c>
      <c r="B1557" s="25">
        <v>90265</v>
      </c>
      <c r="C1557" s="10" t="s">
        <v>106</v>
      </c>
      <c r="D1557" s="36">
        <v>0.06</v>
      </c>
      <c r="E1557" s="28">
        <v>20.99</v>
      </c>
      <c r="F1557" s="32">
        <v>0.99</v>
      </c>
      <c r="G1557" s="25">
        <v>2958</v>
      </c>
      <c r="H1557" s="10" t="s">
        <v>2687</v>
      </c>
      <c r="I1557" s="10" t="s">
        <v>49</v>
      </c>
      <c r="J1557" s="10" t="s">
        <v>28</v>
      </c>
      <c r="K1557" s="10" t="s">
        <v>77</v>
      </c>
      <c r="L1557" s="10" t="s">
        <v>78</v>
      </c>
      <c r="M1557" s="10" t="s">
        <v>31</v>
      </c>
      <c r="N1557" s="9" t="s">
        <v>2688</v>
      </c>
      <c r="O1557" s="22">
        <v>0.37</v>
      </c>
      <c r="P1557" s="10" t="s">
        <v>33</v>
      </c>
      <c r="Q1557" s="10" t="s">
        <v>61</v>
      </c>
      <c r="R1557" s="10" t="s">
        <v>1858</v>
      </c>
      <c r="S1557" s="10" t="s">
        <v>2689</v>
      </c>
      <c r="T1557" s="25">
        <v>54956</v>
      </c>
      <c r="U1557" s="11">
        <v>42086</v>
      </c>
      <c r="V1557" s="25">
        <f>YEAR(Table1[[#This Row],[Order Date]])</f>
        <v>2015</v>
      </c>
      <c r="W1557" s="25">
        <f>MONTH(Table1[[#This Row],[Order Date]])</f>
        <v>3</v>
      </c>
      <c r="X1557" s="25">
        <f>DAY(Table1[[#This Row],[Order Date]])</f>
        <v>23</v>
      </c>
      <c r="Y1557" s="11">
        <v>42091</v>
      </c>
      <c r="Z1557" s="25">
        <f>DATEDIF(Table1[[#This Row],[Order Date]],Table1[[#This Row],[Ship Date]],"D")</f>
        <v>5</v>
      </c>
      <c r="AA1557" s="25">
        <v>224.96069999999997</v>
      </c>
      <c r="AB1557" s="10">
        <v>18</v>
      </c>
      <c r="AC1557" s="12">
        <v>326.02999999999997</v>
      </c>
      <c r="AD1557" s="10" t="str">
        <f>IF(Table1[[#This Row],[Profit]]&gt;0,"Profit","loss")</f>
        <v>Profit</v>
      </c>
      <c r="AE1557" s="10" t="str">
        <f>_xlfn.CONCAT(Table1[[#This Row],[Customer Name]]," ",Table1[[#This Row],[Product Name]]," ",Table1[[#This Row],[Country]])</f>
        <v>Ellen Sparks Accessory21 United States</v>
      </c>
      <c r="AF1557" s="10" t="str">
        <f>LEFT(Table1[[#This Row],[Product Name]],4)</f>
        <v>Acce</v>
      </c>
    </row>
    <row r="1558" spans="1:32" ht="12.75" customHeight="1" x14ac:dyDescent="0.2">
      <c r="A1558" s="18">
        <v>20664</v>
      </c>
      <c r="B1558" s="25">
        <v>90270</v>
      </c>
      <c r="C1558" s="10" t="s">
        <v>25</v>
      </c>
      <c r="D1558" s="36">
        <v>0.01</v>
      </c>
      <c r="E1558" s="28">
        <v>14.42</v>
      </c>
      <c r="F1558" s="32">
        <v>6.75</v>
      </c>
      <c r="G1558" s="25">
        <v>830</v>
      </c>
      <c r="H1558" s="10" t="s">
        <v>960</v>
      </c>
      <c r="I1558" s="10" t="s">
        <v>49</v>
      </c>
      <c r="J1558" s="10" t="s">
        <v>28</v>
      </c>
      <c r="K1558" s="10" t="s">
        <v>29</v>
      </c>
      <c r="L1558" s="10" t="s">
        <v>257</v>
      </c>
      <c r="M1558" s="10" t="s">
        <v>86</v>
      </c>
      <c r="N1558" s="9" t="s">
        <v>571</v>
      </c>
      <c r="O1558" s="22">
        <v>0.52</v>
      </c>
      <c r="P1558" s="10" t="s">
        <v>33</v>
      </c>
      <c r="Q1558" s="10" t="s">
        <v>34</v>
      </c>
      <c r="R1558" s="10" t="s">
        <v>255</v>
      </c>
      <c r="S1558" s="10" t="s">
        <v>961</v>
      </c>
      <c r="T1558" s="25">
        <v>80033</v>
      </c>
      <c r="U1558" s="11">
        <v>42028</v>
      </c>
      <c r="V1558" s="25">
        <f>YEAR(Table1[[#This Row],[Order Date]])</f>
        <v>2015</v>
      </c>
      <c r="W1558" s="25">
        <f>MONTH(Table1[[#This Row],[Order Date]])</f>
        <v>1</v>
      </c>
      <c r="X1558" s="25">
        <f>DAY(Table1[[#This Row],[Order Date]])</f>
        <v>24</v>
      </c>
      <c r="Y1558" s="11">
        <v>42028</v>
      </c>
      <c r="Z1558" s="25">
        <f>DATEDIF(Table1[[#This Row],[Order Date]],Table1[[#This Row],[Ship Date]],"D")</f>
        <v>0</v>
      </c>
      <c r="AA1558" s="25">
        <v>-13.826000000000001</v>
      </c>
      <c r="AB1558" s="10">
        <v>6</v>
      </c>
      <c r="AC1558" s="12">
        <v>89.91</v>
      </c>
      <c r="AD1558" s="10" t="str">
        <f>IF(Table1[[#This Row],[Profit]]&gt;0,"Profit","loss")</f>
        <v>loss</v>
      </c>
      <c r="AE1558" s="10" t="str">
        <f>_xlfn.CONCAT(Table1[[#This Row],[Customer Name]]," ",Table1[[#This Row],[Product Name]]," ",Table1[[#This Row],[Country]])</f>
        <v>Douglas Sutton Holmes Odor Grabber United States</v>
      </c>
      <c r="AF1558" s="10" t="str">
        <f>LEFT(Table1[[#This Row],[Product Name]],4)</f>
        <v>Holm</v>
      </c>
    </row>
    <row r="1559" spans="1:32" ht="12.75" customHeight="1" x14ac:dyDescent="0.2">
      <c r="A1559" s="18">
        <v>24236</v>
      </c>
      <c r="B1559" s="25">
        <v>90271</v>
      </c>
      <c r="C1559" s="10" t="s">
        <v>37</v>
      </c>
      <c r="D1559" s="36">
        <v>0.01</v>
      </c>
      <c r="E1559" s="28">
        <v>5.18</v>
      </c>
      <c r="F1559" s="32">
        <v>2.04</v>
      </c>
      <c r="G1559" s="25">
        <v>829</v>
      </c>
      <c r="H1559" s="10" t="s">
        <v>957</v>
      </c>
      <c r="I1559" s="10" t="s">
        <v>49</v>
      </c>
      <c r="J1559" s="10" t="s">
        <v>28</v>
      </c>
      <c r="K1559" s="10" t="s">
        <v>29</v>
      </c>
      <c r="L1559" s="10" t="s">
        <v>93</v>
      </c>
      <c r="M1559" s="10" t="s">
        <v>31</v>
      </c>
      <c r="N1559" s="9" t="s">
        <v>167</v>
      </c>
      <c r="O1559" s="22">
        <v>0.36</v>
      </c>
      <c r="P1559" s="10" t="s">
        <v>33</v>
      </c>
      <c r="Q1559" s="10" t="s">
        <v>136</v>
      </c>
      <c r="R1559" s="10" t="s">
        <v>958</v>
      </c>
      <c r="S1559" s="10" t="s">
        <v>959</v>
      </c>
      <c r="T1559" s="25">
        <v>71854</v>
      </c>
      <c r="U1559" s="11">
        <v>42057</v>
      </c>
      <c r="V1559" s="25">
        <f>YEAR(Table1[[#This Row],[Order Date]])</f>
        <v>2015</v>
      </c>
      <c r="W1559" s="25">
        <f>MONTH(Table1[[#This Row],[Order Date]])</f>
        <v>2</v>
      </c>
      <c r="X1559" s="25">
        <f>DAY(Table1[[#This Row],[Order Date]])</f>
        <v>22</v>
      </c>
      <c r="Y1559" s="11">
        <v>42059</v>
      </c>
      <c r="Z1559" s="25">
        <f>DATEDIF(Table1[[#This Row],[Order Date]],Table1[[#This Row],[Ship Date]],"D")</f>
        <v>2</v>
      </c>
      <c r="AA1559" s="25">
        <v>-17.654</v>
      </c>
      <c r="AB1559" s="10">
        <v>5</v>
      </c>
      <c r="AC1559" s="12">
        <v>28.46</v>
      </c>
      <c r="AD1559" s="10" t="str">
        <f>IF(Table1[[#This Row],[Profit]]&gt;0,"Profit","loss")</f>
        <v>loss</v>
      </c>
      <c r="AE1559" s="10" t="str">
        <f>_xlfn.CONCAT(Table1[[#This Row],[Customer Name]]," ",Table1[[#This Row],[Product Name]]," ",Table1[[#This Row],[Country]])</f>
        <v>Monica Law Thompson Array® Memo Cubes United States</v>
      </c>
      <c r="AF1559" s="10" t="str">
        <f>LEFT(Table1[[#This Row],[Product Name]],4)</f>
        <v>Arra</v>
      </c>
    </row>
    <row r="1560" spans="1:32" ht="12.75" customHeight="1" x14ac:dyDescent="0.2">
      <c r="A1560" s="18">
        <v>20401</v>
      </c>
      <c r="B1560" s="25">
        <v>90291</v>
      </c>
      <c r="C1560" s="10" t="s">
        <v>37</v>
      </c>
      <c r="D1560" s="36">
        <v>0.02</v>
      </c>
      <c r="E1560" s="28">
        <v>20.99</v>
      </c>
      <c r="F1560" s="32">
        <v>4.8099999999999996</v>
      </c>
      <c r="G1560" s="25">
        <v>370</v>
      </c>
      <c r="H1560" s="10" t="s">
        <v>474</v>
      </c>
      <c r="I1560" s="10" t="s">
        <v>49</v>
      </c>
      <c r="J1560" s="10" t="s">
        <v>28</v>
      </c>
      <c r="K1560" s="10" t="s">
        <v>77</v>
      </c>
      <c r="L1560" s="10" t="s">
        <v>78</v>
      </c>
      <c r="M1560" s="10" t="s">
        <v>86</v>
      </c>
      <c r="N1560" s="9" t="s">
        <v>475</v>
      </c>
      <c r="O1560" s="22">
        <v>0.57999999999999996</v>
      </c>
      <c r="P1560" s="10" t="s">
        <v>33</v>
      </c>
      <c r="Q1560" s="10" t="s">
        <v>53</v>
      </c>
      <c r="R1560" s="10" t="s">
        <v>188</v>
      </c>
      <c r="S1560" s="10" t="s">
        <v>476</v>
      </c>
      <c r="T1560" s="25">
        <v>4240</v>
      </c>
      <c r="U1560" s="11">
        <v>42151</v>
      </c>
      <c r="V1560" s="25">
        <f>YEAR(Table1[[#This Row],[Order Date]])</f>
        <v>2015</v>
      </c>
      <c r="W1560" s="25">
        <f>MONTH(Table1[[#This Row],[Order Date]])</f>
        <v>5</v>
      </c>
      <c r="X1560" s="25">
        <f>DAY(Table1[[#This Row],[Order Date]])</f>
        <v>27</v>
      </c>
      <c r="Y1560" s="11">
        <v>42153</v>
      </c>
      <c r="Z1560" s="25">
        <f>DATEDIF(Table1[[#This Row],[Order Date]],Table1[[#This Row],[Ship Date]],"D")</f>
        <v>2</v>
      </c>
      <c r="AA1560" s="25">
        <v>49.787999999999997</v>
      </c>
      <c r="AB1560" s="10">
        <v>15</v>
      </c>
      <c r="AC1560" s="12">
        <v>266.39</v>
      </c>
      <c r="AD1560" s="10" t="str">
        <f>IF(Table1[[#This Row],[Profit]]&gt;0,"Profit","loss")</f>
        <v>Profit</v>
      </c>
      <c r="AE1560" s="10" t="str">
        <f>_xlfn.CONCAT(Table1[[#This Row],[Customer Name]]," ",Table1[[#This Row],[Product Name]]," ",Table1[[#This Row],[Country]])</f>
        <v>Sam Oh 1726 Digital Answering Machine United States</v>
      </c>
      <c r="AF1560" s="10" t="str">
        <f>LEFT(Table1[[#This Row],[Product Name]],4)</f>
        <v>1726</v>
      </c>
    </row>
    <row r="1561" spans="1:32" ht="12.75" customHeight="1" x14ac:dyDescent="0.2">
      <c r="A1561" s="18">
        <v>20400</v>
      </c>
      <c r="B1561" s="25">
        <v>90291</v>
      </c>
      <c r="C1561" s="10" t="s">
        <v>37</v>
      </c>
      <c r="D1561" s="36">
        <v>0.05</v>
      </c>
      <c r="E1561" s="28">
        <v>5.4</v>
      </c>
      <c r="F1561" s="32">
        <v>7.78</v>
      </c>
      <c r="G1561" s="25">
        <v>371</v>
      </c>
      <c r="H1561" s="10" t="s">
        <v>477</v>
      </c>
      <c r="I1561" s="10" t="s">
        <v>27</v>
      </c>
      <c r="J1561" s="10" t="s">
        <v>28</v>
      </c>
      <c r="K1561" s="10" t="s">
        <v>29</v>
      </c>
      <c r="L1561" s="10" t="s">
        <v>109</v>
      </c>
      <c r="M1561" s="10" t="s">
        <v>59</v>
      </c>
      <c r="N1561" s="9" t="s">
        <v>310</v>
      </c>
      <c r="O1561" s="22">
        <v>0.37</v>
      </c>
      <c r="P1561" s="10" t="s">
        <v>33</v>
      </c>
      <c r="Q1561" s="10" t="s">
        <v>53</v>
      </c>
      <c r="R1561" s="10" t="s">
        <v>193</v>
      </c>
      <c r="S1561" s="10" t="s">
        <v>478</v>
      </c>
      <c r="T1561" s="25">
        <v>2149</v>
      </c>
      <c r="U1561" s="11">
        <v>42151</v>
      </c>
      <c r="V1561" s="25">
        <f>YEAR(Table1[[#This Row],[Order Date]])</f>
        <v>2015</v>
      </c>
      <c r="W1561" s="25">
        <f>MONTH(Table1[[#This Row],[Order Date]])</f>
        <v>5</v>
      </c>
      <c r="X1561" s="25">
        <f>DAY(Table1[[#This Row],[Order Date]])</f>
        <v>27</v>
      </c>
      <c r="Y1561" s="11">
        <v>42153</v>
      </c>
      <c r="Z1561" s="25">
        <f>DATEDIF(Table1[[#This Row],[Order Date]],Table1[[#This Row],[Ship Date]],"D")</f>
        <v>2</v>
      </c>
      <c r="AA1561" s="25">
        <v>-132.62950000000001</v>
      </c>
      <c r="AB1561" s="10">
        <v>9</v>
      </c>
      <c r="AC1561" s="12">
        <v>51.82</v>
      </c>
      <c r="AD1561" s="10" t="str">
        <f>IF(Table1[[#This Row],[Profit]]&gt;0,"Profit","loss")</f>
        <v>loss</v>
      </c>
      <c r="AE1561" s="10" t="str">
        <f>_xlfn.CONCAT(Table1[[#This Row],[Customer Name]]," ",Table1[[#This Row],[Product Name]]," ",Table1[[#This Row],[Country]])</f>
        <v>Roberta Mullins Peters 3M Organizer Strips United States</v>
      </c>
      <c r="AF1561" s="10" t="str">
        <f>LEFT(Table1[[#This Row],[Product Name]],4)</f>
        <v>3M O</v>
      </c>
    </row>
    <row r="1562" spans="1:32" ht="12.75" customHeight="1" x14ac:dyDescent="0.2">
      <c r="A1562" s="18">
        <v>24794</v>
      </c>
      <c r="B1562" s="25">
        <v>90292</v>
      </c>
      <c r="C1562" s="10" t="s">
        <v>106</v>
      </c>
      <c r="D1562" s="36">
        <v>0.09</v>
      </c>
      <c r="E1562" s="28">
        <v>19.23</v>
      </c>
      <c r="F1562" s="32">
        <v>6.15</v>
      </c>
      <c r="G1562" s="25">
        <v>369</v>
      </c>
      <c r="H1562" s="10" t="s">
        <v>471</v>
      </c>
      <c r="I1562" s="10" t="s">
        <v>27</v>
      </c>
      <c r="J1562" s="10" t="s">
        <v>28</v>
      </c>
      <c r="K1562" s="10" t="s">
        <v>41</v>
      </c>
      <c r="L1562" s="10" t="s">
        <v>50</v>
      </c>
      <c r="M1562" s="10" t="s">
        <v>51</v>
      </c>
      <c r="N1562" s="9" t="s">
        <v>472</v>
      </c>
      <c r="O1562" s="22">
        <v>0.44</v>
      </c>
      <c r="P1562" s="10" t="s">
        <v>33</v>
      </c>
      <c r="Q1562" s="10" t="s">
        <v>34</v>
      </c>
      <c r="R1562" s="10" t="s">
        <v>45</v>
      </c>
      <c r="S1562" s="10" t="s">
        <v>473</v>
      </c>
      <c r="T1562" s="25">
        <v>94601</v>
      </c>
      <c r="U1562" s="11">
        <v>42105</v>
      </c>
      <c r="V1562" s="25">
        <f>YEAR(Table1[[#This Row],[Order Date]])</f>
        <v>2015</v>
      </c>
      <c r="W1562" s="25">
        <f>MONTH(Table1[[#This Row],[Order Date]])</f>
        <v>4</v>
      </c>
      <c r="X1562" s="25">
        <f>DAY(Table1[[#This Row],[Order Date]])</f>
        <v>11</v>
      </c>
      <c r="Y1562" s="11">
        <v>42107</v>
      </c>
      <c r="Z1562" s="25">
        <f>DATEDIF(Table1[[#This Row],[Order Date]],Table1[[#This Row],[Ship Date]],"D")</f>
        <v>2</v>
      </c>
      <c r="AA1562" s="25">
        <v>211.232</v>
      </c>
      <c r="AB1562" s="10">
        <v>21</v>
      </c>
      <c r="AC1562" s="12">
        <v>394.1</v>
      </c>
      <c r="AD1562" s="10" t="str">
        <f>IF(Table1[[#This Row],[Profit]]&gt;0,"Profit","loss")</f>
        <v>Profit</v>
      </c>
      <c r="AE1562" s="10" t="str">
        <f>_xlfn.CONCAT(Table1[[#This Row],[Customer Name]]," ",Table1[[#This Row],[Product Name]]," ",Table1[[#This Row],[Country]])</f>
        <v>Troy Moon Executive Impressions 13" Clairmont Wall Clock United States</v>
      </c>
      <c r="AF1562" s="10" t="str">
        <f>LEFT(Table1[[#This Row],[Product Name]],4)</f>
        <v>Exec</v>
      </c>
    </row>
    <row r="1563" spans="1:32" ht="12.75" customHeight="1" x14ac:dyDescent="0.2">
      <c r="A1563" s="18">
        <v>22576</v>
      </c>
      <c r="B1563" s="25">
        <v>90296</v>
      </c>
      <c r="C1563" s="10" t="s">
        <v>37</v>
      </c>
      <c r="D1563" s="36">
        <v>7.0000000000000007E-2</v>
      </c>
      <c r="E1563" s="28">
        <v>105.34</v>
      </c>
      <c r="F1563" s="32">
        <v>24.49</v>
      </c>
      <c r="G1563" s="25">
        <v>3261</v>
      </c>
      <c r="H1563" s="10" t="s">
        <v>2923</v>
      </c>
      <c r="I1563" s="10" t="s">
        <v>27</v>
      </c>
      <c r="J1563" s="10" t="s">
        <v>114</v>
      </c>
      <c r="K1563" s="10" t="s">
        <v>41</v>
      </c>
      <c r="L1563" s="10" t="s">
        <v>50</v>
      </c>
      <c r="M1563" s="10" t="s">
        <v>236</v>
      </c>
      <c r="N1563" s="9" t="s">
        <v>2608</v>
      </c>
      <c r="O1563" s="22">
        <v>0.61</v>
      </c>
      <c r="P1563" s="10" t="s">
        <v>33</v>
      </c>
      <c r="Q1563" s="10" t="s">
        <v>61</v>
      </c>
      <c r="R1563" s="10" t="s">
        <v>300</v>
      </c>
      <c r="S1563" s="10" t="s">
        <v>2924</v>
      </c>
      <c r="T1563" s="25">
        <v>49221</v>
      </c>
      <c r="U1563" s="11">
        <v>42180</v>
      </c>
      <c r="V1563" s="25">
        <f>YEAR(Table1[[#This Row],[Order Date]])</f>
        <v>2015</v>
      </c>
      <c r="W1563" s="25">
        <f>MONTH(Table1[[#This Row],[Order Date]])</f>
        <v>6</v>
      </c>
      <c r="X1563" s="25">
        <f>DAY(Table1[[#This Row],[Order Date]])</f>
        <v>25</v>
      </c>
      <c r="Y1563" s="11">
        <v>42181</v>
      </c>
      <c r="Z1563" s="25">
        <f>DATEDIF(Table1[[#This Row],[Order Date]],Table1[[#This Row],[Ship Date]],"D")</f>
        <v>1</v>
      </c>
      <c r="AA1563" s="25">
        <v>710.67239999999993</v>
      </c>
      <c r="AB1563" s="10">
        <v>10</v>
      </c>
      <c r="AC1563" s="12">
        <v>1029.96</v>
      </c>
      <c r="AD1563" s="10" t="str">
        <f>IF(Table1[[#This Row],[Profit]]&gt;0,"Profit","loss")</f>
        <v>Profit</v>
      </c>
      <c r="AE1563" s="10" t="str">
        <f>_xlfn.CONCAT(Table1[[#This Row],[Customer Name]]," ",Table1[[#This Row],[Product Name]]," ",Table1[[#This Row],[Country]])</f>
        <v>Steven Long Deflect-o DuraMat Antistatic Studded Beveled Mat for Medium Pile Carpeting United States</v>
      </c>
      <c r="AF1563" s="10" t="str">
        <f>LEFT(Table1[[#This Row],[Product Name]],4)</f>
        <v>Defl</v>
      </c>
    </row>
    <row r="1564" spans="1:32" ht="12.75" customHeight="1" x14ac:dyDescent="0.2">
      <c r="A1564" s="18">
        <v>19566</v>
      </c>
      <c r="B1564" s="25">
        <v>90301</v>
      </c>
      <c r="C1564" s="10" t="s">
        <v>106</v>
      </c>
      <c r="D1564" s="36">
        <v>0.09</v>
      </c>
      <c r="E1564" s="28">
        <v>90.97</v>
      </c>
      <c r="F1564" s="32">
        <v>14</v>
      </c>
      <c r="G1564" s="25">
        <v>2437</v>
      </c>
      <c r="H1564" s="10" t="s">
        <v>2290</v>
      </c>
      <c r="I1564" s="10" t="s">
        <v>39</v>
      </c>
      <c r="J1564" s="10" t="s">
        <v>40</v>
      </c>
      <c r="K1564" s="10" t="s">
        <v>77</v>
      </c>
      <c r="L1564" s="10" t="s">
        <v>85</v>
      </c>
      <c r="M1564" s="10" t="s">
        <v>43</v>
      </c>
      <c r="N1564" s="9" t="s">
        <v>1805</v>
      </c>
      <c r="O1564" s="22">
        <v>0.36</v>
      </c>
      <c r="P1564" s="10" t="s">
        <v>33</v>
      </c>
      <c r="Q1564" s="10" t="s">
        <v>61</v>
      </c>
      <c r="R1564" s="10" t="s">
        <v>1858</v>
      </c>
      <c r="S1564" s="10" t="s">
        <v>2291</v>
      </c>
      <c r="T1564" s="25">
        <v>53150</v>
      </c>
      <c r="U1564" s="11">
        <v>42064</v>
      </c>
      <c r="V1564" s="25">
        <f>YEAR(Table1[[#This Row],[Order Date]])</f>
        <v>2015</v>
      </c>
      <c r="W1564" s="25">
        <f>MONTH(Table1[[#This Row],[Order Date]])</f>
        <v>3</v>
      </c>
      <c r="X1564" s="25">
        <f>DAY(Table1[[#This Row],[Order Date]])</f>
        <v>1</v>
      </c>
      <c r="Y1564" s="11">
        <v>42066</v>
      </c>
      <c r="Z1564" s="25">
        <f>DATEDIF(Table1[[#This Row],[Order Date]],Table1[[#This Row],[Ship Date]],"D")</f>
        <v>2</v>
      </c>
      <c r="AA1564" s="25">
        <v>35.290000000000049</v>
      </c>
      <c r="AB1564" s="10">
        <v>3</v>
      </c>
      <c r="AC1564" s="12">
        <v>260</v>
      </c>
      <c r="AD1564" s="10" t="str">
        <f>IF(Table1[[#This Row],[Profit]]&gt;0,"Profit","loss")</f>
        <v>Profit</v>
      </c>
      <c r="AE1564" s="10" t="str">
        <f>_xlfn.CONCAT(Table1[[#This Row],[Customer Name]]," ",Table1[[#This Row],[Product Name]]," ",Table1[[#This Row],[Country]])</f>
        <v>Judith Shepherd Lexmark Z54se Color Inkjet Printer United States</v>
      </c>
      <c r="AF1564" s="10" t="str">
        <f>LEFT(Table1[[#This Row],[Product Name]],4)</f>
        <v>Lexm</v>
      </c>
    </row>
    <row r="1565" spans="1:32" ht="12.75" customHeight="1" x14ac:dyDescent="0.2">
      <c r="A1565" s="18">
        <v>23329</v>
      </c>
      <c r="B1565" s="25">
        <v>90303</v>
      </c>
      <c r="C1565" s="10" t="s">
        <v>47</v>
      </c>
      <c r="D1565" s="36">
        <v>0.09</v>
      </c>
      <c r="E1565" s="28">
        <v>20.98</v>
      </c>
      <c r="F1565" s="32">
        <v>1.49</v>
      </c>
      <c r="G1565" s="25">
        <v>1511</v>
      </c>
      <c r="H1565" s="10" t="s">
        <v>1545</v>
      </c>
      <c r="I1565" s="10" t="s">
        <v>49</v>
      </c>
      <c r="J1565" s="10" t="s">
        <v>28</v>
      </c>
      <c r="K1565" s="10" t="s">
        <v>29</v>
      </c>
      <c r="L1565" s="10" t="s">
        <v>109</v>
      </c>
      <c r="M1565" s="10" t="s">
        <v>59</v>
      </c>
      <c r="N1565" s="9" t="s">
        <v>1546</v>
      </c>
      <c r="O1565" s="22">
        <v>0.35</v>
      </c>
      <c r="P1565" s="10" t="s">
        <v>33</v>
      </c>
      <c r="Q1565" s="10" t="s">
        <v>61</v>
      </c>
      <c r="R1565" s="10" t="s">
        <v>703</v>
      </c>
      <c r="S1565" s="10" t="s">
        <v>1547</v>
      </c>
      <c r="T1565" s="25">
        <v>47302</v>
      </c>
      <c r="U1565" s="11">
        <v>42177</v>
      </c>
      <c r="V1565" s="25">
        <f>YEAR(Table1[[#This Row],[Order Date]])</f>
        <v>2015</v>
      </c>
      <c r="W1565" s="25">
        <f>MONTH(Table1[[#This Row],[Order Date]])</f>
        <v>6</v>
      </c>
      <c r="X1565" s="25">
        <f>DAY(Table1[[#This Row],[Order Date]])</f>
        <v>22</v>
      </c>
      <c r="Y1565" s="11">
        <v>42179</v>
      </c>
      <c r="Z1565" s="25">
        <f>DATEDIF(Table1[[#This Row],[Order Date]],Table1[[#This Row],[Ship Date]],"D")</f>
        <v>2</v>
      </c>
      <c r="AA1565" s="25">
        <v>199.1823</v>
      </c>
      <c r="AB1565" s="10">
        <v>14</v>
      </c>
      <c r="AC1565" s="12">
        <v>288.67</v>
      </c>
      <c r="AD1565" s="10" t="str">
        <f>IF(Table1[[#This Row],[Profit]]&gt;0,"Profit","loss")</f>
        <v>Profit</v>
      </c>
      <c r="AE1565" s="10" t="str">
        <f>_xlfn.CONCAT(Table1[[#This Row],[Customer Name]]," ",Table1[[#This Row],[Product Name]]," ",Table1[[#This Row],[Country]])</f>
        <v>Joseph Dawson Avery Legal 4-Ring Binder United States</v>
      </c>
      <c r="AF1565" s="10" t="str">
        <f>LEFT(Table1[[#This Row],[Product Name]],4)</f>
        <v>Aver</v>
      </c>
    </row>
    <row r="1566" spans="1:32" ht="12.75" customHeight="1" x14ac:dyDescent="0.2">
      <c r="A1566" s="18">
        <v>19575</v>
      </c>
      <c r="B1566" s="25">
        <v>90309</v>
      </c>
      <c r="C1566" s="10" t="s">
        <v>106</v>
      </c>
      <c r="D1566" s="36">
        <v>0.04</v>
      </c>
      <c r="E1566" s="28">
        <v>4.55</v>
      </c>
      <c r="F1566" s="32">
        <v>1.49</v>
      </c>
      <c r="G1566" s="25">
        <v>2944</v>
      </c>
      <c r="H1566" s="10" t="s">
        <v>2677</v>
      </c>
      <c r="I1566" s="10" t="s">
        <v>49</v>
      </c>
      <c r="J1566" s="10" t="s">
        <v>28</v>
      </c>
      <c r="K1566" s="10" t="s">
        <v>29</v>
      </c>
      <c r="L1566" s="10" t="s">
        <v>109</v>
      </c>
      <c r="M1566" s="10" t="s">
        <v>59</v>
      </c>
      <c r="N1566" s="9" t="s">
        <v>1441</v>
      </c>
      <c r="O1566" s="22">
        <v>0.35</v>
      </c>
      <c r="P1566" s="10" t="s">
        <v>33</v>
      </c>
      <c r="Q1566" s="10" t="s">
        <v>61</v>
      </c>
      <c r="R1566" s="10" t="s">
        <v>300</v>
      </c>
      <c r="S1566" s="10" t="s">
        <v>1929</v>
      </c>
      <c r="T1566" s="25">
        <v>48640</v>
      </c>
      <c r="U1566" s="11">
        <v>42068</v>
      </c>
      <c r="V1566" s="25">
        <f>YEAR(Table1[[#This Row],[Order Date]])</f>
        <v>2015</v>
      </c>
      <c r="W1566" s="25">
        <f>MONTH(Table1[[#This Row],[Order Date]])</f>
        <v>3</v>
      </c>
      <c r="X1566" s="25">
        <f>DAY(Table1[[#This Row],[Order Date]])</f>
        <v>5</v>
      </c>
      <c r="Y1566" s="11">
        <v>42070</v>
      </c>
      <c r="Z1566" s="25">
        <f>DATEDIF(Table1[[#This Row],[Order Date]],Table1[[#This Row],[Ship Date]],"D")</f>
        <v>2</v>
      </c>
      <c r="AA1566" s="25">
        <v>28.288</v>
      </c>
      <c r="AB1566" s="10">
        <v>13</v>
      </c>
      <c r="AC1566" s="12">
        <v>59.75</v>
      </c>
      <c r="AD1566" s="10" t="str">
        <f>IF(Table1[[#This Row],[Profit]]&gt;0,"Profit","loss")</f>
        <v>Profit</v>
      </c>
      <c r="AE1566" s="10" t="str">
        <f>_xlfn.CONCAT(Table1[[#This Row],[Customer Name]]," ",Table1[[#This Row],[Product Name]]," ",Table1[[#This Row],[Country]])</f>
        <v>Elsie Lane Presstex Flexible Ring Binders United States</v>
      </c>
      <c r="AF1566" s="10" t="str">
        <f>LEFT(Table1[[#This Row],[Product Name]],4)</f>
        <v>Pres</v>
      </c>
    </row>
    <row r="1567" spans="1:32" ht="12.75" customHeight="1" x14ac:dyDescent="0.2">
      <c r="A1567" s="18">
        <v>23512</v>
      </c>
      <c r="B1567" s="25">
        <v>90314</v>
      </c>
      <c r="C1567" s="10" t="s">
        <v>106</v>
      </c>
      <c r="D1567" s="36">
        <v>7.0000000000000007E-2</v>
      </c>
      <c r="E1567" s="28">
        <v>3.28</v>
      </c>
      <c r="F1567" s="32">
        <v>3.97</v>
      </c>
      <c r="G1567" s="25">
        <v>2215</v>
      </c>
      <c r="H1567" s="10" t="s">
        <v>2115</v>
      </c>
      <c r="I1567" s="10" t="s">
        <v>49</v>
      </c>
      <c r="J1567" s="10" t="s">
        <v>28</v>
      </c>
      <c r="K1567" s="10" t="s">
        <v>29</v>
      </c>
      <c r="L1567" s="10" t="s">
        <v>30</v>
      </c>
      <c r="M1567" s="10" t="s">
        <v>31</v>
      </c>
      <c r="N1567" s="9" t="s">
        <v>1009</v>
      </c>
      <c r="O1567" s="22">
        <v>0.56000000000000005</v>
      </c>
      <c r="P1567" s="10" t="s">
        <v>33</v>
      </c>
      <c r="Q1567" s="10" t="s">
        <v>53</v>
      </c>
      <c r="R1567" s="10" t="s">
        <v>154</v>
      </c>
      <c r="S1567" s="10" t="s">
        <v>2116</v>
      </c>
      <c r="T1567" s="25">
        <v>44646</v>
      </c>
      <c r="U1567" s="11">
        <v>42178</v>
      </c>
      <c r="V1567" s="25">
        <f>YEAR(Table1[[#This Row],[Order Date]])</f>
        <v>2015</v>
      </c>
      <c r="W1567" s="25">
        <f>MONTH(Table1[[#This Row],[Order Date]])</f>
        <v>6</v>
      </c>
      <c r="X1567" s="25">
        <f>DAY(Table1[[#This Row],[Order Date]])</f>
        <v>23</v>
      </c>
      <c r="Y1567" s="11">
        <v>42178</v>
      </c>
      <c r="Z1567" s="25">
        <f>DATEDIF(Table1[[#This Row],[Order Date]],Table1[[#This Row],[Ship Date]],"D")</f>
        <v>0</v>
      </c>
      <c r="AA1567" s="25">
        <v>-22.175999999999998</v>
      </c>
      <c r="AB1567" s="10">
        <v>4</v>
      </c>
      <c r="AC1567" s="12">
        <v>14.76</v>
      </c>
      <c r="AD1567" s="10" t="str">
        <f>IF(Table1[[#This Row],[Profit]]&gt;0,"Profit","loss")</f>
        <v>loss</v>
      </c>
      <c r="AE1567" s="10" t="str">
        <f>_xlfn.CONCAT(Table1[[#This Row],[Customer Name]]," ",Table1[[#This Row],[Product Name]]," ",Table1[[#This Row],[Country]])</f>
        <v>Christopher High Newell 337 United States</v>
      </c>
      <c r="AF1567" s="10" t="str">
        <f>LEFT(Table1[[#This Row],[Product Name]],4)</f>
        <v>Newe</v>
      </c>
    </row>
    <row r="1568" spans="1:32" ht="12.75" customHeight="1" x14ac:dyDescent="0.2">
      <c r="A1568" s="18">
        <v>23513</v>
      </c>
      <c r="B1568" s="25">
        <v>90314</v>
      </c>
      <c r="C1568" s="10" t="s">
        <v>106</v>
      </c>
      <c r="D1568" s="36">
        <v>0.02</v>
      </c>
      <c r="E1568" s="28">
        <v>256.99</v>
      </c>
      <c r="F1568" s="32">
        <v>11.25</v>
      </c>
      <c r="G1568" s="25">
        <v>2216</v>
      </c>
      <c r="H1568" s="10" t="s">
        <v>2117</v>
      </c>
      <c r="I1568" s="10" t="s">
        <v>49</v>
      </c>
      <c r="J1568" s="10" t="s">
        <v>28</v>
      </c>
      <c r="K1568" s="10" t="s">
        <v>77</v>
      </c>
      <c r="L1568" s="10" t="s">
        <v>180</v>
      </c>
      <c r="M1568" s="10" t="s">
        <v>59</v>
      </c>
      <c r="N1568" s="9" t="s">
        <v>1336</v>
      </c>
      <c r="O1568" s="22">
        <v>0.51</v>
      </c>
      <c r="P1568" s="10" t="s">
        <v>33</v>
      </c>
      <c r="Q1568" s="10" t="s">
        <v>53</v>
      </c>
      <c r="R1568" s="10" t="s">
        <v>154</v>
      </c>
      <c r="S1568" s="10" t="s">
        <v>2118</v>
      </c>
      <c r="T1568" s="25">
        <v>44256</v>
      </c>
      <c r="U1568" s="11">
        <v>42178</v>
      </c>
      <c r="V1568" s="25">
        <f>YEAR(Table1[[#This Row],[Order Date]])</f>
        <v>2015</v>
      </c>
      <c r="W1568" s="25">
        <f>MONTH(Table1[[#This Row],[Order Date]])</f>
        <v>6</v>
      </c>
      <c r="X1568" s="25">
        <f>DAY(Table1[[#This Row],[Order Date]])</f>
        <v>23</v>
      </c>
      <c r="Y1568" s="11">
        <v>42185</v>
      </c>
      <c r="Z1568" s="25">
        <f>DATEDIF(Table1[[#This Row],[Order Date]],Table1[[#This Row],[Ship Date]],"D")</f>
        <v>7</v>
      </c>
      <c r="AA1568" s="25">
        <v>-214.10399999999998</v>
      </c>
      <c r="AB1568" s="10">
        <v>3</v>
      </c>
      <c r="AC1568" s="12">
        <v>808.44</v>
      </c>
      <c r="AD1568" s="10" t="str">
        <f>IF(Table1[[#This Row],[Profit]]&gt;0,"Profit","loss")</f>
        <v>loss</v>
      </c>
      <c r="AE1568" s="10" t="str">
        <f>_xlfn.CONCAT(Table1[[#This Row],[Customer Name]]," ",Table1[[#This Row],[Product Name]]," ",Table1[[#This Row],[Country]])</f>
        <v>Clara Kaplan Hayes Optima 56K V.90 Internal Voice Modem United States</v>
      </c>
      <c r="AF1568" s="10" t="str">
        <f>LEFT(Table1[[#This Row],[Product Name]],4)</f>
        <v>Haye</v>
      </c>
    </row>
    <row r="1569" spans="1:32" ht="12.75" customHeight="1" x14ac:dyDescent="0.2">
      <c r="A1569" s="18">
        <v>23514</v>
      </c>
      <c r="B1569" s="25">
        <v>90314</v>
      </c>
      <c r="C1569" s="10" t="s">
        <v>106</v>
      </c>
      <c r="D1569" s="36">
        <v>0.01</v>
      </c>
      <c r="E1569" s="28">
        <v>6.48</v>
      </c>
      <c r="F1569" s="32">
        <v>5.14</v>
      </c>
      <c r="G1569" s="25">
        <v>2216</v>
      </c>
      <c r="H1569" s="10" t="s">
        <v>2117</v>
      </c>
      <c r="I1569" s="10" t="s">
        <v>49</v>
      </c>
      <c r="J1569" s="10" t="s">
        <v>28</v>
      </c>
      <c r="K1569" s="10" t="s">
        <v>29</v>
      </c>
      <c r="L1569" s="10" t="s">
        <v>93</v>
      </c>
      <c r="M1569" s="10" t="s">
        <v>59</v>
      </c>
      <c r="N1569" s="9" t="s">
        <v>938</v>
      </c>
      <c r="O1569" s="22">
        <v>0.37</v>
      </c>
      <c r="P1569" s="10" t="s">
        <v>33</v>
      </c>
      <c r="Q1569" s="10" t="s">
        <v>53</v>
      </c>
      <c r="R1569" s="10" t="s">
        <v>154</v>
      </c>
      <c r="S1569" s="10" t="s">
        <v>2118</v>
      </c>
      <c r="T1569" s="25">
        <v>44256</v>
      </c>
      <c r="U1569" s="11">
        <v>42178</v>
      </c>
      <c r="V1569" s="25">
        <f>YEAR(Table1[[#This Row],[Order Date]])</f>
        <v>2015</v>
      </c>
      <c r="W1569" s="25">
        <f>MONTH(Table1[[#This Row],[Order Date]])</f>
        <v>6</v>
      </c>
      <c r="X1569" s="25">
        <f>DAY(Table1[[#This Row],[Order Date]])</f>
        <v>23</v>
      </c>
      <c r="Y1569" s="11">
        <v>42180</v>
      </c>
      <c r="Z1569" s="25">
        <f>DATEDIF(Table1[[#This Row],[Order Date]],Table1[[#This Row],[Ship Date]],"D")</f>
        <v>2</v>
      </c>
      <c r="AA1569" s="25">
        <v>-26.936</v>
      </c>
      <c r="AB1569" s="10">
        <v>10</v>
      </c>
      <c r="AC1569" s="12">
        <v>67.41</v>
      </c>
      <c r="AD1569" s="10" t="str">
        <f>IF(Table1[[#This Row],[Profit]]&gt;0,"Profit","loss")</f>
        <v>loss</v>
      </c>
      <c r="AE1569" s="10" t="str">
        <f>_xlfn.CONCAT(Table1[[#This Row],[Customer Name]]," ",Table1[[#This Row],[Product Name]]," ",Table1[[#This Row],[Country]])</f>
        <v>Clara Kaplan Xerox 23 United States</v>
      </c>
      <c r="AF1569" s="10" t="str">
        <f>LEFT(Table1[[#This Row],[Product Name]],4)</f>
        <v>Xero</v>
      </c>
    </row>
    <row r="1570" spans="1:32" ht="12.75" customHeight="1" x14ac:dyDescent="0.2">
      <c r="A1570" s="18">
        <v>20687</v>
      </c>
      <c r="B1570" s="25">
        <v>90322</v>
      </c>
      <c r="C1570" s="10" t="s">
        <v>37</v>
      </c>
      <c r="D1570" s="36">
        <v>0.08</v>
      </c>
      <c r="E1570" s="28">
        <v>4.13</v>
      </c>
      <c r="F1570" s="32">
        <v>1.17</v>
      </c>
      <c r="G1570" s="25">
        <v>2450</v>
      </c>
      <c r="H1570" s="10" t="s">
        <v>2300</v>
      </c>
      <c r="I1570" s="10" t="s">
        <v>49</v>
      </c>
      <c r="J1570" s="10" t="s">
        <v>40</v>
      </c>
      <c r="K1570" s="10" t="s">
        <v>29</v>
      </c>
      <c r="L1570" s="10" t="s">
        <v>30</v>
      </c>
      <c r="M1570" s="10" t="s">
        <v>31</v>
      </c>
      <c r="N1570" s="9" t="s">
        <v>2301</v>
      </c>
      <c r="O1570" s="22">
        <v>0.56999999999999995</v>
      </c>
      <c r="P1570" s="10" t="s">
        <v>33</v>
      </c>
      <c r="Q1570" s="10" t="s">
        <v>61</v>
      </c>
      <c r="R1570" s="10" t="s">
        <v>1858</v>
      </c>
      <c r="S1570" s="10" t="s">
        <v>2302</v>
      </c>
      <c r="T1570" s="25">
        <v>53545</v>
      </c>
      <c r="U1570" s="11">
        <v>42147</v>
      </c>
      <c r="V1570" s="25">
        <f>YEAR(Table1[[#This Row],[Order Date]])</f>
        <v>2015</v>
      </c>
      <c r="W1570" s="25">
        <f>MONTH(Table1[[#This Row],[Order Date]])</f>
        <v>5</v>
      </c>
      <c r="X1570" s="25">
        <f>DAY(Table1[[#This Row],[Order Date]])</f>
        <v>23</v>
      </c>
      <c r="Y1570" s="11">
        <v>42149</v>
      </c>
      <c r="Z1570" s="25">
        <f>DATEDIF(Table1[[#This Row],[Order Date]],Table1[[#This Row],[Ship Date]],"D")</f>
        <v>2</v>
      </c>
      <c r="AA1570" s="25">
        <v>-5.54</v>
      </c>
      <c r="AB1570" s="10">
        <v>1</v>
      </c>
      <c r="AC1570" s="12">
        <v>4.21</v>
      </c>
      <c r="AD1570" s="10" t="str">
        <f>IF(Table1[[#This Row],[Profit]]&gt;0,"Profit","loss")</f>
        <v>loss</v>
      </c>
      <c r="AE1570" s="10" t="str">
        <f>_xlfn.CONCAT(Table1[[#This Row],[Customer Name]]," ",Table1[[#This Row],[Product Name]]," ",Table1[[#This Row],[Country]])</f>
        <v>Tonya Miller Newell 31 United States</v>
      </c>
      <c r="AF1570" s="10" t="str">
        <f>LEFT(Table1[[#This Row],[Product Name]],4)</f>
        <v>Newe</v>
      </c>
    </row>
    <row r="1571" spans="1:32" ht="12.75" customHeight="1" x14ac:dyDescent="0.2">
      <c r="A1571" s="18">
        <v>25095</v>
      </c>
      <c r="B1571" s="25">
        <v>90327</v>
      </c>
      <c r="C1571" s="10" t="s">
        <v>47</v>
      </c>
      <c r="D1571" s="36">
        <v>0</v>
      </c>
      <c r="E1571" s="28">
        <v>4.37</v>
      </c>
      <c r="F1571" s="32">
        <v>5.15</v>
      </c>
      <c r="G1571" s="25">
        <v>2570</v>
      </c>
      <c r="H1571" s="10" t="s">
        <v>2401</v>
      </c>
      <c r="I1571" s="10" t="s">
        <v>49</v>
      </c>
      <c r="J1571" s="10" t="s">
        <v>114</v>
      </c>
      <c r="K1571" s="10" t="s">
        <v>29</v>
      </c>
      <c r="L1571" s="10" t="s">
        <v>257</v>
      </c>
      <c r="M1571" s="10" t="s">
        <v>59</v>
      </c>
      <c r="N1571" s="9" t="s">
        <v>994</v>
      </c>
      <c r="O1571" s="22">
        <v>0.59</v>
      </c>
      <c r="P1571" s="10" t="s">
        <v>33</v>
      </c>
      <c r="Q1571" s="10" t="s">
        <v>34</v>
      </c>
      <c r="R1571" s="10" t="s">
        <v>45</v>
      </c>
      <c r="S1571" s="10" t="s">
        <v>2402</v>
      </c>
      <c r="T1571" s="25">
        <v>95616</v>
      </c>
      <c r="U1571" s="11">
        <v>42119</v>
      </c>
      <c r="V1571" s="25">
        <f>YEAR(Table1[[#This Row],[Order Date]])</f>
        <v>2015</v>
      </c>
      <c r="W1571" s="25">
        <f>MONTH(Table1[[#This Row],[Order Date]])</f>
        <v>4</v>
      </c>
      <c r="X1571" s="25">
        <f>DAY(Table1[[#This Row],[Order Date]])</f>
        <v>25</v>
      </c>
      <c r="Y1571" s="11">
        <v>42121</v>
      </c>
      <c r="Z1571" s="25">
        <f>DATEDIF(Table1[[#This Row],[Order Date]],Table1[[#This Row],[Ship Date]],"D")</f>
        <v>2</v>
      </c>
      <c r="AA1571" s="25">
        <v>-150.2604</v>
      </c>
      <c r="AB1571" s="10">
        <v>19</v>
      </c>
      <c r="AC1571" s="12">
        <v>87.85</v>
      </c>
      <c r="AD1571" s="10" t="str">
        <f>IF(Table1[[#This Row],[Profit]]&gt;0,"Profit","loss")</f>
        <v>loss</v>
      </c>
      <c r="AE1571" s="10" t="str">
        <f>_xlfn.CONCAT(Table1[[#This Row],[Customer Name]]," ",Table1[[#This Row],[Product Name]]," ",Table1[[#This Row],[Country]])</f>
        <v>Yvonne Stephens Eureka Sanitaire ® Multi-Pro Heavy-Duty Upright, Disposable Bags United States</v>
      </c>
      <c r="AF1571" s="10" t="str">
        <f>LEFT(Table1[[#This Row],[Product Name]],4)</f>
        <v>Eure</v>
      </c>
    </row>
    <row r="1572" spans="1:32" ht="12.75" customHeight="1" x14ac:dyDescent="0.2">
      <c r="A1572" s="18">
        <v>25096</v>
      </c>
      <c r="B1572" s="25">
        <v>90327</v>
      </c>
      <c r="C1572" s="10" t="s">
        <v>47</v>
      </c>
      <c r="D1572" s="36">
        <v>0.01</v>
      </c>
      <c r="E1572" s="28">
        <v>500.98</v>
      </c>
      <c r="F1572" s="32">
        <v>56</v>
      </c>
      <c r="G1572" s="25">
        <v>2570</v>
      </c>
      <c r="H1572" s="10" t="s">
        <v>2401</v>
      </c>
      <c r="I1572" s="10" t="s">
        <v>39</v>
      </c>
      <c r="J1572" s="10" t="s">
        <v>114</v>
      </c>
      <c r="K1572" s="10" t="s">
        <v>41</v>
      </c>
      <c r="L1572" s="10" t="s">
        <v>42</v>
      </c>
      <c r="M1572" s="10" t="s">
        <v>43</v>
      </c>
      <c r="N1572" s="9" t="s">
        <v>44</v>
      </c>
      <c r="O1572" s="22">
        <v>0.6</v>
      </c>
      <c r="P1572" s="10" t="s">
        <v>33</v>
      </c>
      <c r="Q1572" s="10" t="s">
        <v>34</v>
      </c>
      <c r="R1572" s="10" t="s">
        <v>45</v>
      </c>
      <c r="S1572" s="10" t="s">
        <v>2402</v>
      </c>
      <c r="T1572" s="25">
        <v>95616</v>
      </c>
      <c r="U1572" s="11">
        <v>42119</v>
      </c>
      <c r="V1572" s="25">
        <f>YEAR(Table1[[#This Row],[Order Date]])</f>
        <v>2015</v>
      </c>
      <c r="W1572" s="25">
        <f>MONTH(Table1[[#This Row],[Order Date]])</f>
        <v>4</v>
      </c>
      <c r="X1572" s="25">
        <f>DAY(Table1[[#This Row],[Order Date]])</f>
        <v>25</v>
      </c>
      <c r="Y1572" s="11">
        <v>42120</v>
      </c>
      <c r="Z1572" s="25">
        <f>DATEDIF(Table1[[#This Row],[Order Date]],Table1[[#This Row],[Ship Date]],"D")</f>
        <v>1</v>
      </c>
      <c r="AA1572" s="25">
        <v>4899.1288000000004</v>
      </c>
      <c r="AB1572" s="10">
        <v>14</v>
      </c>
      <c r="AC1572" s="12">
        <v>7429.63</v>
      </c>
      <c r="AD1572" s="10" t="str">
        <f>IF(Table1[[#This Row],[Profit]]&gt;0,"Profit","loss")</f>
        <v>Profit</v>
      </c>
      <c r="AE1572" s="10" t="str">
        <f>_xlfn.CONCAT(Table1[[#This Row],[Customer Name]]," ",Table1[[#This Row],[Product Name]]," ",Table1[[#This Row],[Country]])</f>
        <v>Yvonne Stephens Global Troy™ Executive Leather Low-Back Tilter United States</v>
      </c>
      <c r="AF1572" s="10" t="str">
        <f>LEFT(Table1[[#This Row],[Product Name]],4)</f>
        <v>Glob</v>
      </c>
    </row>
    <row r="1573" spans="1:32" ht="12.75" customHeight="1" x14ac:dyDescent="0.2">
      <c r="A1573" s="18">
        <v>25097</v>
      </c>
      <c r="B1573" s="25">
        <v>90327</v>
      </c>
      <c r="C1573" s="10" t="s">
        <v>47</v>
      </c>
      <c r="D1573" s="36">
        <v>0.02</v>
      </c>
      <c r="E1573" s="28">
        <v>12.58</v>
      </c>
      <c r="F1573" s="32">
        <v>5.16</v>
      </c>
      <c r="G1573" s="25">
        <v>2570</v>
      </c>
      <c r="H1573" s="10" t="s">
        <v>2401</v>
      </c>
      <c r="I1573" s="10" t="s">
        <v>49</v>
      </c>
      <c r="J1573" s="10" t="s">
        <v>114</v>
      </c>
      <c r="K1573" s="10" t="s">
        <v>41</v>
      </c>
      <c r="L1573" s="10" t="s">
        <v>50</v>
      </c>
      <c r="M1573" s="10" t="s">
        <v>59</v>
      </c>
      <c r="N1573" s="9" t="s">
        <v>2403</v>
      </c>
      <c r="O1573" s="22">
        <v>0.43</v>
      </c>
      <c r="P1573" s="10" t="s">
        <v>33</v>
      </c>
      <c r="Q1573" s="10" t="s">
        <v>34</v>
      </c>
      <c r="R1573" s="10" t="s">
        <v>45</v>
      </c>
      <c r="S1573" s="10" t="s">
        <v>2402</v>
      </c>
      <c r="T1573" s="25">
        <v>95616</v>
      </c>
      <c r="U1573" s="11">
        <v>42119</v>
      </c>
      <c r="V1573" s="25">
        <f>YEAR(Table1[[#This Row],[Order Date]])</f>
        <v>2015</v>
      </c>
      <c r="W1573" s="25">
        <f>MONTH(Table1[[#This Row],[Order Date]])</f>
        <v>4</v>
      </c>
      <c r="X1573" s="25">
        <f>DAY(Table1[[#This Row],[Order Date]])</f>
        <v>25</v>
      </c>
      <c r="Y1573" s="11">
        <v>42119</v>
      </c>
      <c r="Z1573" s="25">
        <f>DATEDIF(Table1[[#This Row],[Order Date]],Table1[[#This Row],[Ship Date]],"D")</f>
        <v>0</v>
      </c>
      <c r="AA1573" s="25">
        <v>44.712000000000003</v>
      </c>
      <c r="AB1573" s="10">
        <v>18</v>
      </c>
      <c r="AC1573" s="12">
        <v>224.29</v>
      </c>
      <c r="AD1573" s="10" t="str">
        <f>IF(Table1[[#This Row],[Profit]]&gt;0,"Profit","loss")</f>
        <v>Profit</v>
      </c>
      <c r="AE1573" s="10" t="str">
        <f>_xlfn.CONCAT(Table1[[#This Row],[Customer Name]]," ",Table1[[#This Row],[Product Name]]," ",Table1[[#This Row],[Country]])</f>
        <v>Yvonne Stephens DAX Copper Panel Document Frame, 5 x 7 Size United States</v>
      </c>
      <c r="AF1573" s="10" t="str">
        <f>LEFT(Table1[[#This Row],[Product Name]],4)</f>
        <v xml:space="preserve">DAX </v>
      </c>
    </row>
    <row r="1574" spans="1:32" ht="12.75" customHeight="1" x14ac:dyDescent="0.2">
      <c r="A1574" s="18">
        <v>25098</v>
      </c>
      <c r="B1574" s="25">
        <v>90327</v>
      </c>
      <c r="C1574" s="10" t="s">
        <v>47</v>
      </c>
      <c r="D1574" s="36">
        <v>0.1</v>
      </c>
      <c r="E1574" s="28">
        <v>7.7</v>
      </c>
      <c r="F1574" s="32">
        <v>3.68</v>
      </c>
      <c r="G1574" s="25">
        <v>2570</v>
      </c>
      <c r="H1574" s="10" t="s">
        <v>2401</v>
      </c>
      <c r="I1574" s="10" t="s">
        <v>49</v>
      </c>
      <c r="J1574" s="10" t="s">
        <v>114</v>
      </c>
      <c r="K1574" s="10" t="s">
        <v>41</v>
      </c>
      <c r="L1574" s="10" t="s">
        <v>50</v>
      </c>
      <c r="M1574" s="10" t="s">
        <v>31</v>
      </c>
      <c r="N1574" s="9" t="s">
        <v>2404</v>
      </c>
      <c r="O1574" s="22">
        <v>0.52</v>
      </c>
      <c r="P1574" s="10" t="s">
        <v>33</v>
      </c>
      <c r="Q1574" s="10" t="s">
        <v>34</v>
      </c>
      <c r="R1574" s="10" t="s">
        <v>45</v>
      </c>
      <c r="S1574" s="10" t="s">
        <v>2402</v>
      </c>
      <c r="T1574" s="25">
        <v>95616</v>
      </c>
      <c r="U1574" s="11">
        <v>42119</v>
      </c>
      <c r="V1574" s="25">
        <f>YEAR(Table1[[#This Row],[Order Date]])</f>
        <v>2015</v>
      </c>
      <c r="W1574" s="25">
        <f>MONTH(Table1[[#This Row],[Order Date]])</f>
        <v>4</v>
      </c>
      <c r="X1574" s="25">
        <f>DAY(Table1[[#This Row],[Order Date]])</f>
        <v>25</v>
      </c>
      <c r="Y1574" s="11">
        <v>42120</v>
      </c>
      <c r="Z1574" s="25">
        <f>DATEDIF(Table1[[#This Row],[Order Date]],Table1[[#This Row],[Ship Date]],"D")</f>
        <v>1</v>
      </c>
      <c r="AA1574" s="25">
        <v>-22.626000000000001</v>
      </c>
      <c r="AB1574" s="10">
        <v>7</v>
      </c>
      <c r="AC1574" s="12">
        <v>51.2</v>
      </c>
      <c r="AD1574" s="10" t="str">
        <f>IF(Table1[[#This Row],[Profit]]&gt;0,"Profit","loss")</f>
        <v>loss</v>
      </c>
      <c r="AE1574" s="10" t="str">
        <f>_xlfn.CONCAT(Table1[[#This Row],[Customer Name]]," ",Table1[[#This Row],[Product Name]]," ",Table1[[#This Row],[Country]])</f>
        <v>Yvonne Stephens Deflect-O® Glasstique™ Clear Desk Accessories United States</v>
      </c>
      <c r="AF1574" s="10" t="str">
        <f>LEFT(Table1[[#This Row],[Product Name]],4)</f>
        <v>Defl</v>
      </c>
    </row>
    <row r="1575" spans="1:32" ht="12.75" customHeight="1" x14ac:dyDescent="0.2">
      <c r="A1575" s="18">
        <v>19797</v>
      </c>
      <c r="B1575" s="25">
        <v>90333</v>
      </c>
      <c r="C1575" s="10" t="s">
        <v>37</v>
      </c>
      <c r="D1575" s="36">
        <v>0.1</v>
      </c>
      <c r="E1575" s="28">
        <v>125.99</v>
      </c>
      <c r="F1575" s="32">
        <v>8.99</v>
      </c>
      <c r="G1575" s="25">
        <v>1997</v>
      </c>
      <c r="H1575" s="10" t="s">
        <v>1939</v>
      </c>
      <c r="I1575" s="10" t="s">
        <v>49</v>
      </c>
      <c r="J1575" s="10" t="s">
        <v>114</v>
      </c>
      <c r="K1575" s="10" t="s">
        <v>77</v>
      </c>
      <c r="L1575" s="10" t="s">
        <v>78</v>
      </c>
      <c r="M1575" s="10" t="s">
        <v>59</v>
      </c>
      <c r="N1575" s="9" t="s">
        <v>898</v>
      </c>
      <c r="O1575" s="22">
        <v>0.56999999999999995</v>
      </c>
      <c r="P1575" s="10" t="s">
        <v>33</v>
      </c>
      <c r="Q1575" s="10" t="s">
        <v>136</v>
      </c>
      <c r="R1575" s="10" t="s">
        <v>932</v>
      </c>
      <c r="S1575" s="10" t="s">
        <v>933</v>
      </c>
      <c r="T1575" s="25">
        <v>29915</v>
      </c>
      <c r="U1575" s="11">
        <v>42029</v>
      </c>
      <c r="V1575" s="25">
        <f>YEAR(Table1[[#This Row],[Order Date]])</f>
        <v>2015</v>
      </c>
      <c r="W1575" s="25">
        <f>MONTH(Table1[[#This Row],[Order Date]])</f>
        <v>1</v>
      </c>
      <c r="X1575" s="25">
        <f>DAY(Table1[[#This Row],[Order Date]])</f>
        <v>25</v>
      </c>
      <c r="Y1575" s="11">
        <v>42032</v>
      </c>
      <c r="Z1575" s="25">
        <f>DATEDIF(Table1[[#This Row],[Order Date]],Table1[[#This Row],[Ship Date]],"D")</f>
        <v>3</v>
      </c>
      <c r="AA1575" s="25">
        <v>17.652000000000001</v>
      </c>
      <c r="AB1575" s="10">
        <v>4</v>
      </c>
      <c r="AC1575" s="12">
        <v>408.66</v>
      </c>
      <c r="AD1575" s="10" t="str">
        <f>IF(Table1[[#This Row],[Profit]]&gt;0,"Profit","loss")</f>
        <v>Profit</v>
      </c>
      <c r="AE1575" s="10" t="str">
        <f>_xlfn.CONCAT(Table1[[#This Row],[Customer Name]]," ",Table1[[#This Row],[Product Name]]," ",Table1[[#This Row],[Country]])</f>
        <v>Harriet Bowman 5170i United States</v>
      </c>
      <c r="AF1575" s="10" t="str">
        <f>LEFT(Table1[[#This Row],[Product Name]],4)</f>
        <v>5170</v>
      </c>
    </row>
    <row r="1576" spans="1:32" ht="12.75" customHeight="1" x14ac:dyDescent="0.2">
      <c r="A1576" s="18">
        <v>19581</v>
      </c>
      <c r="B1576" s="25">
        <v>90334</v>
      </c>
      <c r="C1576" s="10" t="s">
        <v>56</v>
      </c>
      <c r="D1576" s="36">
        <v>0.01</v>
      </c>
      <c r="E1576" s="28">
        <v>16.48</v>
      </c>
      <c r="F1576" s="32">
        <v>1.99</v>
      </c>
      <c r="G1576" s="25">
        <v>1997</v>
      </c>
      <c r="H1576" s="10" t="s">
        <v>1939</v>
      </c>
      <c r="I1576" s="10" t="s">
        <v>49</v>
      </c>
      <c r="J1576" s="10" t="s">
        <v>114</v>
      </c>
      <c r="K1576" s="10" t="s">
        <v>77</v>
      </c>
      <c r="L1576" s="10" t="s">
        <v>180</v>
      </c>
      <c r="M1576" s="10" t="s">
        <v>51</v>
      </c>
      <c r="N1576" s="9" t="s">
        <v>1472</v>
      </c>
      <c r="O1576" s="22">
        <v>0.42</v>
      </c>
      <c r="P1576" s="10" t="s">
        <v>33</v>
      </c>
      <c r="Q1576" s="10" t="s">
        <v>136</v>
      </c>
      <c r="R1576" s="10" t="s">
        <v>932</v>
      </c>
      <c r="S1576" s="10" t="s">
        <v>933</v>
      </c>
      <c r="T1576" s="25">
        <v>29915</v>
      </c>
      <c r="U1576" s="11">
        <v>42131</v>
      </c>
      <c r="V1576" s="25">
        <f>YEAR(Table1[[#This Row],[Order Date]])</f>
        <v>2015</v>
      </c>
      <c r="W1576" s="25">
        <f>MONTH(Table1[[#This Row],[Order Date]])</f>
        <v>5</v>
      </c>
      <c r="X1576" s="25">
        <f>DAY(Table1[[#This Row],[Order Date]])</f>
        <v>7</v>
      </c>
      <c r="Y1576" s="11">
        <v>42132</v>
      </c>
      <c r="Z1576" s="25">
        <f>DATEDIF(Table1[[#This Row],[Order Date]],Table1[[#This Row],[Ship Date]],"D")</f>
        <v>1</v>
      </c>
      <c r="AA1576" s="25">
        <v>739.67399999999998</v>
      </c>
      <c r="AB1576" s="10">
        <v>7</v>
      </c>
      <c r="AC1576" s="12">
        <v>122.93</v>
      </c>
      <c r="AD1576" s="10" t="str">
        <f>IF(Table1[[#This Row],[Profit]]&gt;0,"Profit","loss")</f>
        <v>Profit</v>
      </c>
      <c r="AE1576" s="10" t="str">
        <f>_xlfn.CONCAT(Table1[[#This Row],[Customer Name]]," ",Table1[[#This Row],[Product Name]]," ",Table1[[#This Row],[Country]])</f>
        <v>Harriet Bowman Maxell DVD-RAM Discs United States</v>
      </c>
      <c r="AF1576" s="10" t="str">
        <f>LEFT(Table1[[#This Row],[Product Name]],4)</f>
        <v>Maxe</v>
      </c>
    </row>
    <row r="1577" spans="1:32" ht="12.75" customHeight="1" x14ac:dyDescent="0.2">
      <c r="A1577" s="18">
        <v>21003</v>
      </c>
      <c r="B1577" s="25">
        <v>90335</v>
      </c>
      <c r="C1577" s="10" t="s">
        <v>106</v>
      </c>
      <c r="D1577" s="36">
        <v>0</v>
      </c>
      <c r="E1577" s="28">
        <v>24.92</v>
      </c>
      <c r="F1577" s="32">
        <v>12.98</v>
      </c>
      <c r="G1577" s="25">
        <v>1997</v>
      </c>
      <c r="H1577" s="10" t="s">
        <v>1939</v>
      </c>
      <c r="I1577" s="10" t="s">
        <v>49</v>
      </c>
      <c r="J1577" s="10" t="s">
        <v>114</v>
      </c>
      <c r="K1577" s="10" t="s">
        <v>29</v>
      </c>
      <c r="L1577" s="10" t="s">
        <v>109</v>
      </c>
      <c r="M1577" s="10" t="s">
        <v>59</v>
      </c>
      <c r="N1577" s="9" t="s">
        <v>1940</v>
      </c>
      <c r="O1577" s="22">
        <v>0.39</v>
      </c>
      <c r="P1577" s="10" t="s">
        <v>33</v>
      </c>
      <c r="Q1577" s="10" t="s">
        <v>136</v>
      </c>
      <c r="R1577" s="10" t="s">
        <v>932</v>
      </c>
      <c r="S1577" s="10" t="s">
        <v>933</v>
      </c>
      <c r="T1577" s="25">
        <v>29915</v>
      </c>
      <c r="U1577" s="11">
        <v>42157</v>
      </c>
      <c r="V1577" s="25">
        <f>YEAR(Table1[[#This Row],[Order Date]])</f>
        <v>2015</v>
      </c>
      <c r="W1577" s="25">
        <f>MONTH(Table1[[#This Row],[Order Date]])</f>
        <v>6</v>
      </c>
      <c r="X1577" s="25">
        <f>DAY(Table1[[#This Row],[Order Date]])</f>
        <v>2</v>
      </c>
      <c r="Y1577" s="11">
        <v>42157</v>
      </c>
      <c r="Z1577" s="25">
        <f>DATEDIF(Table1[[#This Row],[Order Date]],Table1[[#This Row],[Ship Date]],"D")</f>
        <v>0</v>
      </c>
      <c r="AA1577" s="25">
        <v>-23.155999999999999</v>
      </c>
      <c r="AB1577" s="10">
        <v>1</v>
      </c>
      <c r="AC1577" s="12">
        <v>32.659999999999997</v>
      </c>
      <c r="AD1577" s="10" t="str">
        <f>IF(Table1[[#This Row],[Profit]]&gt;0,"Profit","loss")</f>
        <v>loss</v>
      </c>
      <c r="AE1577" s="10" t="str">
        <f>_xlfn.CONCAT(Table1[[#This Row],[Customer Name]]," ",Table1[[#This Row],[Product Name]]," ",Table1[[#This Row],[Country]])</f>
        <v>Harriet Bowman GBC Standard Therm-A-Bind Covers United States</v>
      </c>
      <c r="AF1577" s="10" t="str">
        <f>LEFT(Table1[[#This Row],[Product Name]],4)</f>
        <v xml:space="preserve">GBC </v>
      </c>
    </row>
    <row r="1578" spans="1:32" ht="12.75" customHeight="1" x14ac:dyDescent="0.2">
      <c r="A1578" s="18">
        <v>22223</v>
      </c>
      <c r="B1578" s="25">
        <v>90337</v>
      </c>
      <c r="C1578" s="10" t="s">
        <v>47</v>
      </c>
      <c r="D1578" s="36">
        <v>0.03</v>
      </c>
      <c r="E1578" s="28">
        <v>5.28</v>
      </c>
      <c r="F1578" s="32">
        <v>5.66</v>
      </c>
      <c r="G1578" s="25">
        <v>388</v>
      </c>
      <c r="H1578" s="10" t="s">
        <v>498</v>
      </c>
      <c r="I1578" s="10" t="s">
        <v>49</v>
      </c>
      <c r="J1578" s="10" t="s">
        <v>28</v>
      </c>
      <c r="K1578" s="10" t="s">
        <v>29</v>
      </c>
      <c r="L1578" s="10" t="s">
        <v>93</v>
      </c>
      <c r="M1578" s="10" t="s">
        <v>59</v>
      </c>
      <c r="N1578" s="9" t="s">
        <v>499</v>
      </c>
      <c r="O1578" s="22">
        <v>0.4</v>
      </c>
      <c r="P1578" s="10" t="s">
        <v>33</v>
      </c>
      <c r="Q1578" s="10" t="s">
        <v>61</v>
      </c>
      <c r="R1578" s="10" t="s">
        <v>496</v>
      </c>
      <c r="S1578" s="10" t="s">
        <v>500</v>
      </c>
      <c r="T1578" s="25">
        <v>68847</v>
      </c>
      <c r="U1578" s="11">
        <v>42007</v>
      </c>
      <c r="V1578" s="25">
        <f>YEAR(Table1[[#This Row],[Order Date]])</f>
        <v>2015</v>
      </c>
      <c r="W1578" s="25">
        <f>MONTH(Table1[[#This Row],[Order Date]])</f>
        <v>1</v>
      </c>
      <c r="X1578" s="25">
        <f>DAY(Table1[[#This Row],[Order Date]])</f>
        <v>3</v>
      </c>
      <c r="Y1578" s="11">
        <v>42009</v>
      </c>
      <c r="Z1578" s="25">
        <f>DATEDIF(Table1[[#This Row],[Order Date]],Table1[[#This Row],[Ship Date]],"D")</f>
        <v>2</v>
      </c>
      <c r="AA1578" s="25">
        <v>-51.559199999999997</v>
      </c>
      <c r="AB1578" s="10">
        <v>4</v>
      </c>
      <c r="AC1578" s="12">
        <v>22.82</v>
      </c>
      <c r="AD1578" s="10" t="str">
        <f>IF(Table1[[#This Row],[Profit]]&gt;0,"Profit","loss")</f>
        <v>loss</v>
      </c>
      <c r="AE1578" s="10" t="str">
        <f>_xlfn.CONCAT(Table1[[#This Row],[Customer Name]]," ",Table1[[#This Row],[Product Name]]," ",Table1[[#This Row],[Country]])</f>
        <v>Roger Schwartz Xerox 4200 Series MultiUse Premium Copy Paper (20Lb. and 84 Bright) United States</v>
      </c>
      <c r="AF1578" s="10" t="str">
        <f>LEFT(Table1[[#This Row],[Product Name]],4)</f>
        <v>Xero</v>
      </c>
    </row>
    <row r="1579" spans="1:32" x14ac:dyDescent="0.2">
      <c r="A1579" s="18">
        <v>22224</v>
      </c>
      <c r="B1579" s="25">
        <v>90337</v>
      </c>
      <c r="C1579" s="10" t="s">
        <v>47</v>
      </c>
      <c r="D1579" s="36">
        <v>0.01</v>
      </c>
      <c r="E1579" s="28">
        <v>110.99</v>
      </c>
      <c r="F1579" s="32">
        <v>2.5</v>
      </c>
      <c r="G1579" s="25">
        <v>388</v>
      </c>
      <c r="H1579" s="10" t="s">
        <v>498</v>
      </c>
      <c r="I1579" s="10" t="s">
        <v>49</v>
      </c>
      <c r="J1579" s="10" t="s">
        <v>28</v>
      </c>
      <c r="K1579" s="10" t="s">
        <v>77</v>
      </c>
      <c r="L1579" s="10" t="s">
        <v>78</v>
      </c>
      <c r="M1579" s="10" t="s">
        <v>59</v>
      </c>
      <c r="N1579" s="9" t="s">
        <v>501</v>
      </c>
      <c r="O1579" s="22">
        <v>0.56999999999999995</v>
      </c>
      <c r="P1579" s="10" t="s">
        <v>33</v>
      </c>
      <c r="Q1579" s="10" t="s">
        <v>61</v>
      </c>
      <c r="R1579" s="10" t="s">
        <v>496</v>
      </c>
      <c r="S1579" s="10" t="s">
        <v>500</v>
      </c>
      <c r="T1579" s="25">
        <v>68847</v>
      </c>
      <c r="U1579" s="11">
        <v>42007</v>
      </c>
      <c r="V1579" s="25">
        <f>YEAR(Table1[[#This Row],[Order Date]])</f>
        <v>2015</v>
      </c>
      <c r="W1579" s="25">
        <f>MONTH(Table1[[#This Row],[Order Date]])</f>
        <v>1</v>
      </c>
      <c r="X1579" s="25">
        <f>DAY(Table1[[#This Row],[Order Date]])</f>
        <v>3</v>
      </c>
      <c r="Y1579" s="11">
        <v>42010</v>
      </c>
      <c r="Z1579" s="25">
        <f>DATEDIF(Table1[[#This Row],[Order Date]],Table1[[#This Row],[Ship Date]],"D")</f>
        <v>3</v>
      </c>
      <c r="AA1579" s="25">
        <v>-263.56572</v>
      </c>
      <c r="AB1579" s="10">
        <v>2</v>
      </c>
      <c r="AC1579" s="12">
        <v>188.66</v>
      </c>
      <c r="AD1579" s="10" t="str">
        <f>IF(Table1[[#This Row],[Profit]]&gt;0,"Profit","loss")</f>
        <v>loss</v>
      </c>
      <c r="AE1579" s="10" t="str">
        <f>_xlfn.CONCAT(Table1[[#This Row],[Customer Name]]," ",Table1[[#This Row],[Product Name]]," ",Table1[[#This Row],[Country]])</f>
        <v>Roger Schwartz T18 United States</v>
      </c>
      <c r="AF1579" s="10" t="str">
        <f>LEFT(Table1[[#This Row],[Product Name]],4)</f>
        <v>T18</v>
      </c>
    </row>
    <row r="1580" spans="1:32" ht="12.75" customHeight="1" x14ac:dyDescent="0.2">
      <c r="A1580" s="18">
        <v>23853</v>
      </c>
      <c r="B1580" s="25">
        <v>90338</v>
      </c>
      <c r="C1580" s="10" t="s">
        <v>106</v>
      </c>
      <c r="D1580" s="36">
        <v>0.03</v>
      </c>
      <c r="E1580" s="28">
        <v>160.97999999999999</v>
      </c>
      <c r="F1580" s="32">
        <v>30</v>
      </c>
      <c r="G1580" s="25">
        <v>389</v>
      </c>
      <c r="H1580" s="10" t="s">
        <v>502</v>
      </c>
      <c r="I1580" s="10" t="s">
        <v>39</v>
      </c>
      <c r="J1580" s="10" t="s">
        <v>28</v>
      </c>
      <c r="K1580" s="10" t="s">
        <v>41</v>
      </c>
      <c r="L1580" s="10" t="s">
        <v>42</v>
      </c>
      <c r="M1580" s="10" t="s">
        <v>43</v>
      </c>
      <c r="N1580" s="9" t="s">
        <v>177</v>
      </c>
      <c r="O1580" s="22">
        <v>0.62</v>
      </c>
      <c r="P1580" s="10" t="s">
        <v>33</v>
      </c>
      <c r="Q1580" s="10" t="s">
        <v>61</v>
      </c>
      <c r="R1580" s="10" t="s">
        <v>496</v>
      </c>
      <c r="S1580" s="10" t="s">
        <v>503</v>
      </c>
      <c r="T1580" s="25">
        <v>68502</v>
      </c>
      <c r="U1580" s="11">
        <v>42041</v>
      </c>
      <c r="V1580" s="25">
        <f>YEAR(Table1[[#This Row],[Order Date]])</f>
        <v>2015</v>
      </c>
      <c r="W1580" s="25">
        <f>MONTH(Table1[[#This Row],[Order Date]])</f>
        <v>2</v>
      </c>
      <c r="X1580" s="25">
        <f>DAY(Table1[[#This Row],[Order Date]])</f>
        <v>6</v>
      </c>
      <c r="Y1580" s="11">
        <v>42045</v>
      </c>
      <c r="Z1580" s="25">
        <f>DATEDIF(Table1[[#This Row],[Order Date]],Table1[[#This Row],[Ship Date]],"D")</f>
        <v>4</v>
      </c>
      <c r="AA1580" s="25">
        <v>1273.2086999999999</v>
      </c>
      <c r="AB1580" s="10">
        <v>11</v>
      </c>
      <c r="AC1580" s="12">
        <v>1845.23</v>
      </c>
      <c r="AD1580" s="10" t="str">
        <f>IF(Table1[[#This Row],[Profit]]&gt;0,"Profit","loss")</f>
        <v>Profit</v>
      </c>
      <c r="AE1580" s="10" t="str">
        <f>_xlfn.CONCAT(Table1[[#This Row],[Customer Name]]," ",Table1[[#This Row],[Product Name]]," ",Table1[[#This Row],[Country]])</f>
        <v>Joel Buckley Office Star - Mid Back Dual function Ergonomic High Back Chair with 2-Way Adjustable Arms United States</v>
      </c>
      <c r="AF1580" s="10" t="str">
        <f>LEFT(Table1[[#This Row],[Product Name]],4)</f>
        <v>Offi</v>
      </c>
    </row>
    <row r="1581" spans="1:32" ht="12.75" customHeight="1" x14ac:dyDescent="0.2">
      <c r="A1581" s="18">
        <v>20919</v>
      </c>
      <c r="B1581" s="25">
        <v>90339</v>
      </c>
      <c r="C1581" s="10" t="s">
        <v>25</v>
      </c>
      <c r="D1581" s="36">
        <v>0.1</v>
      </c>
      <c r="E1581" s="28">
        <v>8.8800000000000008</v>
      </c>
      <c r="F1581" s="32">
        <v>6.28</v>
      </c>
      <c r="G1581" s="25">
        <v>387</v>
      </c>
      <c r="H1581" s="10" t="s">
        <v>494</v>
      </c>
      <c r="I1581" s="10" t="s">
        <v>27</v>
      </c>
      <c r="J1581" s="10" t="s">
        <v>28</v>
      </c>
      <c r="K1581" s="10" t="s">
        <v>29</v>
      </c>
      <c r="L1581" s="10" t="s">
        <v>109</v>
      </c>
      <c r="M1581" s="10" t="s">
        <v>59</v>
      </c>
      <c r="N1581" s="9" t="s">
        <v>495</v>
      </c>
      <c r="O1581" s="22">
        <v>0.35</v>
      </c>
      <c r="P1581" s="10" t="s">
        <v>33</v>
      </c>
      <c r="Q1581" s="10" t="s">
        <v>61</v>
      </c>
      <c r="R1581" s="10" t="s">
        <v>496</v>
      </c>
      <c r="S1581" s="10" t="s">
        <v>497</v>
      </c>
      <c r="T1581" s="25">
        <v>68801</v>
      </c>
      <c r="U1581" s="11">
        <v>42167</v>
      </c>
      <c r="V1581" s="25">
        <f>YEAR(Table1[[#This Row],[Order Date]])</f>
        <v>2015</v>
      </c>
      <c r="W1581" s="25">
        <f>MONTH(Table1[[#This Row],[Order Date]])</f>
        <v>6</v>
      </c>
      <c r="X1581" s="25">
        <f>DAY(Table1[[#This Row],[Order Date]])</f>
        <v>12</v>
      </c>
      <c r="Y1581" s="11">
        <v>42169</v>
      </c>
      <c r="Z1581" s="25">
        <f>DATEDIF(Table1[[#This Row],[Order Date]],Table1[[#This Row],[Ship Date]],"D")</f>
        <v>2</v>
      </c>
      <c r="AA1581" s="25">
        <v>-27.283750000000001</v>
      </c>
      <c r="AB1581" s="10">
        <v>15</v>
      </c>
      <c r="AC1581" s="12">
        <v>126.9</v>
      </c>
      <c r="AD1581" s="10" t="str">
        <f>IF(Table1[[#This Row],[Profit]]&gt;0,"Profit","loss")</f>
        <v>loss</v>
      </c>
      <c r="AE1581" s="10" t="str">
        <f>_xlfn.CONCAT(Table1[[#This Row],[Customer Name]]," ",Table1[[#This Row],[Product Name]]," ",Table1[[#This Row],[Country]])</f>
        <v>Angela Howe GBC Instant Index™ System for Binding Systems United States</v>
      </c>
      <c r="AF1581" s="10" t="str">
        <f>LEFT(Table1[[#This Row],[Product Name]],4)</f>
        <v xml:space="preserve">GBC </v>
      </c>
    </row>
    <row r="1582" spans="1:32" ht="12.75" customHeight="1" x14ac:dyDescent="0.2">
      <c r="A1582" s="18">
        <v>20637</v>
      </c>
      <c r="B1582" s="25">
        <v>90353</v>
      </c>
      <c r="C1582" s="10" t="s">
        <v>47</v>
      </c>
      <c r="D1582" s="36">
        <v>0.03</v>
      </c>
      <c r="E1582" s="28">
        <v>11.97</v>
      </c>
      <c r="F1582" s="32">
        <v>4.9800000000000004</v>
      </c>
      <c r="G1582" s="25">
        <v>483</v>
      </c>
      <c r="H1582" s="10" t="s">
        <v>583</v>
      </c>
      <c r="I1582" s="10" t="s">
        <v>49</v>
      </c>
      <c r="J1582" s="10" t="s">
        <v>28</v>
      </c>
      <c r="K1582" s="10" t="s">
        <v>29</v>
      </c>
      <c r="L1582" s="10" t="s">
        <v>257</v>
      </c>
      <c r="M1582" s="10" t="s">
        <v>59</v>
      </c>
      <c r="N1582" s="9" t="s">
        <v>584</v>
      </c>
      <c r="O1582" s="22">
        <v>0.57999999999999996</v>
      </c>
      <c r="P1582" s="10" t="s">
        <v>33</v>
      </c>
      <c r="Q1582" s="10" t="s">
        <v>61</v>
      </c>
      <c r="R1582" s="10" t="s">
        <v>178</v>
      </c>
      <c r="S1582" s="10" t="s">
        <v>585</v>
      </c>
      <c r="T1582" s="25">
        <v>60543</v>
      </c>
      <c r="U1582" s="11">
        <v>42031</v>
      </c>
      <c r="V1582" s="25">
        <f>YEAR(Table1[[#This Row],[Order Date]])</f>
        <v>2015</v>
      </c>
      <c r="W1582" s="25">
        <f>MONTH(Table1[[#This Row],[Order Date]])</f>
        <v>1</v>
      </c>
      <c r="X1582" s="25">
        <f>DAY(Table1[[#This Row],[Order Date]])</f>
        <v>27</v>
      </c>
      <c r="Y1582" s="11">
        <v>42032</v>
      </c>
      <c r="Z1582" s="25">
        <f>DATEDIF(Table1[[#This Row],[Order Date]],Table1[[#This Row],[Ship Date]],"D")</f>
        <v>1</v>
      </c>
      <c r="AA1582" s="25">
        <v>-18.190000000000001</v>
      </c>
      <c r="AB1582" s="10">
        <v>6</v>
      </c>
      <c r="AC1582" s="12">
        <v>73.180000000000007</v>
      </c>
      <c r="AD1582" s="10" t="str">
        <f>IF(Table1[[#This Row],[Profit]]&gt;0,"Profit","loss")</f>
        <v>loss</v>
      </c>
      <c r="AE1582" s="10" t="str">
        <f>_xlfn.CONCAT(Table1[[#This Row],[Customer Name]]," ",Table1[[#This Row],[Product Name]]," ",Table1[[#This Row],[Country]])</f>
        <v>Edgar McKenzie Staples 6 Outlet Surge United States</v>
      </c>
      <c r="AF1582" s="10" t="str">
        <f>LEFT(Table1[[#This Row],[Product Name]],4)</f>
        <v>Stap</v>
      </c>
    </row>
    <row r="1583" spans="1:32" ht="12.75" customHeight="1" x14ac:dyDescent="0.2">
      <c r="A1583" s="18">
        <v>22864</v>
      </c>
      <c r="B1583" s="25">
        <v>90354</v>
      </c>
      <c r="C1583" s="10" t="s">
        <v>37</v>
      </c>
      <c r="D1583" s="36">
        <v>0.06</v>
      </c>
      <c r="E1583" s="28">
        <v>3.36</v>
      </c>
      <c r="F1583" s="32">
        <v>6.27</v>
      </c>
      <c r="G1583" s="25">
        <v>483</v>
      </c>
      <c r="H1583" s="10" t="s">
        <v>583</v>
      </c>
      <c r="I1583" s="10" t="s">
        <v>49</v>
      </c>
      <c r="J1583" s="10" t="s">
        <v>28</v>
      </c>
      <c r="K1583" s="10" t="s">
        <v>29</v>
      </c>
      <c r="L1583" s="10" t="s">
        <v>109</v>
      </c>
      <c r="M1583" s="10" t="s">
        <v>59</v>
      </c>
      <c r="N1583" s="9" t="s">
        <v>586</v>
      </c>
      <c r="O1583" s="22">
        <v>0.4</v>
      </c>
      <c r="P1583" s="10" t="s">
        <v>33</v>
      </c>
      <c r="Q1583" s="10" t="s">
        <v>61</v>
      </c>
      <c r="R1583" s="10" t="s">
        <v>178</v>
      </c>
      <c r="S1583" s="10" t="s">
        <v>585</v>
      </c>
      <c r="T1583" s="25">
        <v>60543</v>
      </c>
      <c r="U1583" s="11">
        <v>42117</v>
      </c>
      <c r="V1583" s="25">
        <f>YEAR(Table1[[#This Row],[Order Date]])</f>
        <v>2015</v>
      </c>
      <c r="W1583" s="25">
        <f>MONTH(Table1[[#This Row],[Order Date]])</f>
        <v>4</v>
      </c>
      <c r="X1583" s="25">
        <f>DAY(Table1[[#This Row],[Order Date]])</f>
        <v>23</v>
      </c>
      <c r="Y1583" s="11">
        <v>42118</v>
      </c>
      <c r="Z1583" s="25">
        <f>DATEDIF(Table1[[#This Row],[Order Date]],Table1[[#This Row],[Ship Date]],"D")</f>
        <v>1</v>
      </c>
      <c r="AA1583" s="25">
        <v>-24.057540000000003</v>
      </c>
      <c r="AB1583" s="10">
        <v>2</v>
      </c>
      <c r="AC1583" s="12">
        <v>8.82</v>
      </c>
      <c r="AD1583" s="10" t="str">
        <f>IF(Table1[[#This Row],[Profit]]&gt;0,"Profit","loss")</f>
        <v>loss</v>
      </c>
      <c r="AE1583" s="10" t="str">
        <f>_xlfn.CONCAT(Table1[[#This Row],[Customer Name]]," ",Table1[[#This Row],[Product Name]]," ",Table1[[#This Row],[Country]])</f>
        <v>Edgar McKenzie Cardinal Poly Pocket Divider Pockets for Ring Binders United States</v>
      </c>
      <c r="AF1583" s="10" t="str">
        <f>LEFT(Table1[[#This Row],[Product Name]],4)</f>
        <v>Card</v>
      </c>
    </row>
    <row r="1584" spans="1:32" ht="12.75" customHeight="1" x14ac:dyDescent="0.2">
      <c r="A1584" s="18">
        <v>22865</v>
      </c>
      <c r="B1584" s="25">
        <v>90354</v>
      </c>
      <c r="C1584" s="10" t="s">
        <v>37</v>
      </c>
      <c r="D1584" s="36">
        <v>7.0000000000000007E-2</v>
      </c>
      <c r="E1584" s="28">
        <v>699.99</v>
      </c>
      <c r="F1584" s="32">
        <v>24.49</v>
      </c>
      <c r="G1584" s="25">
        <v>483</v>
      </c>
      <c r="H1584" s="10" t="s">
        <v>583</v>
      </c>
      <c r="I1584" s="10" t="s">
        <v>49</v>
      </c>
      <c r="J1584" s="10" t="s">
        <v>28</v>
      </c>
      <c r="K1584" s="10" t="s">
        <v>77</v>
      </c>
      <c r="L1584" s="10" t="s">
        <v>587</v>
      </c>
      <c r="M1584" s="10" t="s">
        <v>236</v>
      </c>
      <c r="N1584" s="9" t="s">
        <v>588</v>
      </c>
      <c r="O1584" s="22">
        <v>0.41</v>
      </c>
      <c r="P1584" s="10" t="s">
        <v>33</v>
      </c>
      <c r="Q1584" s="10" t="s">
        <v>61</v>
      </c>
      <c r="R1584" s="10" t="s">
        <v>178</v>
      </c>
      <c r="S1584" s="10" t="s">
        <v>585</v>
      </c>
      <c r="T1584" s="25">
        <v>60543</v>
      </c>
      <c r="U1584" s="11">
        <v>42117</v>
      </c>
      <c r="V1584" s="25">
        <f>YEAR(Table1[[#This Row],[Order Date]])</f>
        <v>2015</v>
      </c>
      <c r="W1584" s="25">
        <f>MONTH(Table1[[#This Row],[Order Date]])</f>
        <v>4</v>
      </c>
      <c r="X1584" s="25">
        <f>DAY(Table1[[#This Row],[Order Date]])</f>
        <v>23</v>
      </c>
      <c r="Y1584" s="11">
        <v>42119</v>
      </c>
      <c r="Z1584" s="25">
        <f>DATEDIF(Table1[[#This Row],[Order Date]],Table1[[#This Row],[Ship Date]],"D")</f>
        <v>2</v>
      </c>
      <c r="AA1584" s="25">
        <v>2583.5614799999998</v>
      </c>
      <c r="AB1584" s="10">
        <v>9</v>
      </c>
      <c r="AC1584" s="12">
        <v>5976.09</v>
      </c>
      <c r="AD1584" s="10" t="str">
        <f>IF(Table1[[#This Row],[Profit]]&gt;0,"Profit","loss")</f>
        <v>Profit</v>
      </c>
      <c r="AE1584" s="10" t="str">
        <f>_xlfn.CONCAT(Table1[[#This Row],[Customer Name]]," ",Table1[[#This Row],[Product Name]]," ",Table1[[#This Row],[Country]])</f>
        <v>Edgar McKenzie Canon PC1060 Personal Laser Copier United States</v>
      </c>
      <c r="AF1584" s="10" t="str">
        <f>LEFT(Table1[[#This Row],[Product Name]],4)</f>
        <v>Cano</v>
      </c>
    </row>
    <row r="1585" spans="1:32" ht="12.75" customHeight="1" x14ac:dyDescent="0.2">
      <c r="A1585" s="18">
        <v>19601</v>
      </c>
      <c r="B1585" s="25">
        <v>90359</v>
      </c>
      <c r="C1585" s="10" t="s">
        <v>56</v>
      </c>
      <c r="D1585" s="36">
        <v>0.09</v>
      </c>
      <c r="E1585" s="28">
        <v>125.99</v>
      </c>
      <c r="F1585" s="32">
        <v>8.99</v>
      </c>
      <c r="G1585" s="25">
        <v>724</v>
      </c>
      <c r="H1585" s="10" t="s">
        <v>855</v>
      </c>
      <c r="I1585" s="10" t="s">
        <v>49</v>
      </c>
      <c r="J1585" s="10" t="s">
        <v>114</v>
      </c>
      <c r="K1585" s="10" t="s">
        <v>77</v>
      </c>
      <c r="L1585" s="10" t="s">
        <v>78</v>
      </c>
      <c r="M1585" s="10" t="s">
        <v>59</v>
      </c>
      <c r="N1585" s="9" t="s">
        <v>856</v>
      </c>
      <c r="O1585" s="22">
        <v>0.55000000000000004</v>
      </c>
      <c r="P1585" s="10" t="s">
        <v>33</v>
      </c>
      <c r="Q1585" s="10" t="s">
        <v>53</v>
      </c>
      <c r="R1585" s="10" t="s">
        <v>228</v>
      </c>
      <c r="S1585" s="10" t="s">
        <v>857</v>
      </c>
      <c r="T1585" s="25">
        <v>6614</v>
      </c>
      <c r="U1585" s="11">
        <v>42078</v>
      </c>
      <c r="V1585" s="25">
        <f>YEAR(Table1[[#This Row],[Order Date]])</f>
        <v>2015</v>
      </c>
      <c r="W1585" s="25">
        <f>MONTH(Table1[[#This Row],[Order Date]])</f>
        <v>3</v>
      </c>
      <c r="X1585" s="25">
        <f>DAY(Table1[[#This Row],[Order Date]])</f>
        <v>15</v>
      </c>
      <c r="Y1585" s="11">
        <v>42079</v>
      </c>
      <c r="Z1585" s="25">
        <f>DATEDIF(Table1[[#This Row],[Order Date]],Table1[[#This Row],[Ship Date]],"D")</f>
        <v>1</v>
      </c>
      <c r="AA1585" s="25">
        <v>-605.37400000000002</v>
      </c>
      <c r="AB1585" s="10">
        <v>1</v>
      </c>
      <c r="AC1585" s="12">
        <v>100.38</v>
      </c>
      <c r="AD1585" s="10" t="str">
        <f>IF(Table1[[#This Row],[Profit]]&gt;0,"Profit","loss")</f>
        <v>loss</v>
      </c>
      <c r="AE1585" s="10" t="str">
        <f>_xlfn.CONCAT(Table1[[#This Row],[Customer Name]]," ",Table1[[#This Row],[Product Name]]," ",Table1[[#This Row],[Country]])</f>
        <v>Beverly Cooke Brooks SC7868i United States</v>
      </c>
      <c r="AF1585" s="10" t="str">
        <f>LEFT(Table1[[#This Row],[Product Name]],4)</f>
        <v>SC78</v>
      </c>
    </row>
    <row r="1586" spans="1:32" ht="12.75" customHeight="1" x14ac:dyDescent="0.2">
      <c r="A1586" s="18">
        <v>19600</v>
      </c>
      <c r="B1586" s="25">
        <v>90359</v>
      </c>
      <c r="C1586" s="10" t="s">
        <v>56</v>
      </c>
      <c r="D1586" s="36">
        <v>0.1</v>
      </c>
      <c r="E1586" s="28">
        <v>17.98</v>
      </c>
      <c r="F1586" s="32">
        <v>4</v>
      </c>
      <c r="G1586" s="25">
        <v>727</v>
      </c>
      <c r="H1586" s="10" t="s">
        <v>858</v>
      </c>
      <c r="I1586" s="10" t="s">
        <v>49</v>
      </c>
      <c r="J1586" s="10" t="s">
        <v>114</v>
      </c>
      <c r="K1586" s="10" t="s">
        <v>77</v>
      </c>
      <c r="L1586" s="10" t="s">
        <v>180</v>
      </c>
      <c r="M1586" s="10" t="s">
        <v>59</v>
      </c>
      <c r="N1586" s="9" t="s">
        <v>181</v>
      </c>
      <c r="O1586" s="22">
        <v>0.79</v>
      </c>
      <c r="P1586" s="10" t="s">
        <v>33</v>
      </c>
      <c r="Q1586" s="10" t="s">
        <v>53</v>
      </c>
      <c r="R1586" s="10" t="s">
        <v>188</v>
      </c>
      <c r="S1586" s="10" t="s">
        <v>476</v>
      </c>
      <c r="T1586" s="25">
        <v>4240</v>
      </c>
      <c r="U1586" s="11">
        <v>42078</v>
      </c>
      <c r="V1586" s="25">
        <f>YEAR(Table1[[#This Row],[Order Date]])</f>
        <v>2015</v>
      </c>
      <c r="W1586" s="25">
        <f>MONTH(Table1[[#This Row],[Order Date]])</f>
        <v>3</v>
      </c>
      <c r="X1586" s="25">
        <f>DAY(Table1[[#This Row],[Order Date]])</f>
        <v>15</v>
      </c>
      <c r="Y1586" s="11">
        <v>42079</v>
      </c>
      <c r="Z1586" s="25">
        <f>DATEDIF(Table1[[#This Row],[Order Date]],Table1[[#This Row],[Ship Date]],"D")</f>
        <v>1</v>
      </c>
      <c r="AA1586" s="25">
        <v>-99.55</v>
      </c>
      <c r="AB1586" s="10">
        <v>4</v>
      </c>
      <c r="AC1586" s="12">
        <v>66.319999999999993</v>
      </c>
      <c r="AD1586" s="10" t="str">
        <f>IF(Table1[[#This Row],[Profit]]&gt;0,"Profit","loss")</f>
        <v>loss</v>
      </c>
      <c r="AE1586" s="10" t="str">
        <f>_xlfn.CONCAT(Table1[[#This Row],[Customer Name]]," ",Table1[[#This Row],[Product Name]]," ",Table1[[#This Row],[Country]])</f>
        <v>Lindsay Link Belkin 107-key enhanced keyboard, USB/PS/2 interface United States</v>
      </c>
      <c r="AF1586" s="10" t="str">
        <f>LEFT(Table1[[#This Row],[Product Name]],4)</f>
        <v>Belk</v>
      </c>
    </row>
    <row r="1587" spans="1:32" ht="12.75" customHeight="1" x14ac:dyDescent="0.2">
      <c r="A1587" s="18">
        <v>23613</v>
      </c>
      <c r="B1587" s="25">
        <v>90360</v>
      </c>
      <c r="C1587" s="10" t="s">
        <v>106</v>
      </c>
      <c r="D1587" s="36">
        <v>0.02</v>
      </c>
      <c r="E1587" s="28">
        <v>48.04</v>
      </c>
      <c r="F1587" s="32">
        <v>5.79</v>
      </c>
      <c r="G1587" s="25">
        <v>737</v>
      </c>
      <c r="H1587" s="10" t="s">
        <v>863</v>
      </c>
      <c r="I1587" s="10" t="s">
        <v>49</v>
      </c>
      <c r="J1587" s="10" t="s">
        <v>114</v>
      </c>
      <c r="K1587" s="10" t="s">
        <v>29</v>
      </c>
      <c r="L1587" s="10" t="s">
        <v>93</v>
      </c>
      <c r="M1587" s="10" t="s">
        <v>59</v>
      </c>
      <c r="N1587" s="9" t="s">
        <v>864</v>
      </c>
      <c r="O1587" s="22">
        <v>0.37</v>
      </c>
      <c r="P1587" s="10" t="s">
        <v>33</v>
      </c>
      <c r="Q1587" s="10" t="s">
        <v>53</v>
      </c>
      <c r="R1587" s="10" t="s">
        <v>54</v>
      </c>
      <c r="S1587" s="10" t="s">
        <v>865</v>
      </c>
      <c r="T1587" s="25">
        <v>7003</v>
      </c>
      <c r="U1587" s="11">
        <v>42162</v>
      </c>
      <c r="V1587" s="25">
        <f>YEAR(Table1[[#This Row],[Order Date]])</f>
        <v>2015</v>
      </c>
      <c r="W1587" s="25">
        <f>MONTH(Table1[[#This Row],[Order Date]])</f>
        <v>6</v>
      </c>
      <c r="X1587" s="25">
        <f>DAY(Table1[[#This Row],[Order Date]])</f>
        <v>7</v>
      </c>
      <c r="Y1587" s="11">
        <v>42169</v>
      </c>
      <c r="Z1587" s="25">
        <f>DATEDIF(Table1[[#This Row],[Order Date]],Table1[[#This Row],[Ship Date]],"D")</f>
        <v>7</v>
      </c>
      <c r="AA1587" s="25">
        <v>422.45249999999999</v>
      </c>
      <c r="AB1587" s="10">
        <v>12</v>
      </c>
      <c r="AC1587" s="12">
        <v>612.25</v>
      </c>
      <c r="AD1587" s="10" t="str">
        <f>IF(Table1[[#This Row],[Profit]]&gt;0,"Profit","loss")</f>
        <v>Profit</v>
      </c>
      <c r="AE1587" s="10" t="str">
        <f>_xlfn.CONCAT(Table1[[#This Row],[Customer Name]]," ",Table1[[#This Row],[Product Name]]," ",Table1[[#This Row],[Country]])</f>
        <v>Danny Vaughn Xerox 1937 United States</v>
      </c>
      <c r="AF1587" s="10" t="str">
        <f>LEFT(Table1[[#This Row],[Product Name]],4)</f>
        <v>Xero</v>
      </c>
    </row>
    <row r="1588" spans="1:32" ht="12.75" customHeight="1" x14ac:dyDescent="0.2">
      <c r="A1588" s="18">
        <v>21950</v>
      </c>
      <c r="B1588" s="25">
        <v>90361</v>
      </c>
      <c r="C1588" s="10" t="s">
        <v>37</v>
      </c>
      <c r="D1588" s="36">
        <v>0.06</v>
      </c>
      <c r="E1588" s="28">
        <v>350.98</v>
      </c>
      <c r="F1588" s="32">
        <v>30</v>
      </c>
      <c r="G1588" s="25">
        <v>736</v>
      </c>
      <c r="H1588" s="10" t="s">
        <v>861</v>
      </c>
      <c r="I1588" s="10" t="s">
        <v>39</v>
      </c>
      <c r="J1588" s="10" t="s">
        <v>114</v>
      </c>
      <c r="K1588" s="10" t="s">
        <v>41</v>
      </c>
      <c r="L1588" s="10" t="s">
        <v>42</v>
      </c>
      <c r="M1588" s="10" t="s">
        <v>43</v>
      </c>
      <c r="N1588" s="9" t="s">
        <v>862</v>
      </c>
      <c r="O1588" s="22">
        <v>0.61</v>
      </c>
      <c r="P1588" s="10" t="s">
        <v>33</v>
      </c>
      <c r="Q1588" s="10" t="s">
        <v>53</v>
      </c>
      <c r="R1588" s="10" t="s">
        <v>197</v>
      </c>
      <c r="S1588" s="10" t="s">
        <v>138</v>
      </c>
      <c r="T1588" s="25">
        <v>3079</v>
      </c>
      <c r="U1588" s="11">
        <v>42170</v>
      </c>
      <c r="V1588" s="25">
        <f>YEAR(Table1[[#This Row],[Order Date]])</f>
        <v>2015</v>
      </c>
      <c r="W1588" s="25">
        <f>MONTH(Table1[[#This Row],[Order Date]])</f>
        <v>6</v>
      </c>
      <c r="X1588" s="25">
        <f>DAY(Table1[[#This Row],[Order Date]])</f>
        <v>15</v>
      </c>
      <c r="Y1588" s="11">
        <v>42172</v>
      </c>
      <c r="Z1588" s="25">
        <f>DATEDIF(Table1[[#This Row],[Order Date]],Table1[[#This Row],[Ship Date]],"D")</f>
        <v>2</v>
      </c>
      <c r="AA1588" s="25">
        <v>797.85599999999999</v>
      </c>
      <c r="AB1588" s="10">
        <v>6</v>
      </c>
      <c r="AC1588" s="12">
        <v>2016.32</v>
      </c>
      <c r="AD1588" s="10" t="str">
        <f>IF(Table1[[#This Row],[Profit]]&gt;0,"Profit","loss")</f>
        <v>Profit</v>
      </c>
      <c r="AE1588" s="10" t="str">
        <f>_xlfn.CONCAT(Table1[[#This Row],[Customer Name]]," ",Table1[[#This Row],[Product Name]]," ",Table1[[#This Row],[Country]])</f>
        <v>Meredith Walters Office Star - Professional Matrix Back Chair with 2-to-1 Synchro Tilt and Mesh Fabric Seat United States</v>
      </c>
      <c r="AF1588" s="10" t="str">
        <f>LEFT(Table1[[#This Row],[Product Name]],4)</f>
        <v>Offi</v>
      </c>
    </row>
    <row r="1589" spans="1:32" ht="12.75" customHeight="1" x14ac:dyDescent="0.2">
      <c r="A1589" s="18">
        <v>21949</v>
      </c>
      <c r="B1589" s="25">
        <v>90361</v>
      </c>
      <c r="C1589" s="10" t="s">
        <v>37</v>
      </c>
      <c r="D1589" s="36">
        <v>0.02</v>
      </c>
      <c r="E1589" s="28">
        <v>70.98</v>
      </c>
      <c r="F1589" s="32">
        <v>46.74</v>
      </c>
      <c r="G1589" s="25">
        <v>738</v>
      </c>
      <c r="H1589" s="10" t="s">
        <v>866</v>
      </c>
      <c r="I1589" s="10" t="s">
        <v>39</v>
      </c>
      <c r="J1589" s="10" t="s">
        <v>114</v>
      </c>
      <c r="K1589" s="10" t="s">
        <v>41</v>
      </c>
      <c r="L1589" s="10" t="s">
        <v>191</v>
      </c>
      <c r="M1589" s="10" t="s">
        <v>121</v>
      </c>
      <c r="N1589" s="9" t="s">
        <v>867</v>
      </c>
      <c r="O1589" s="22">
        <v>0.56000000000000005</v>
      </c>
      <c r="P1589" s="10" t="s">
        <v>33</v>
      </c>
      <c r="Q1589" s="10" t="s">
        <v>53</v>
      </c>
      <c r="R1589" s="10" t="s">
        <v>54</v>
      </c>
      <c r="S1589" s="10" t="s">
        <v>868</v>
      </c>
      <c r="T1589" s="25">
        <v>7016</v>
      </c>
      <c r="U1589" s="11">
        <v>42170</v>
      </c>
      <c r="V1589" s="25">
        <f>YEAR(Table1[[#This Row],[Order Date]])</f>
        <v>2015</v>
      </c>
      <c r="W1589" s="25">
        <f>MONTH(Table1[[#This Row],[Order Date]])</f>
        <v>6</v>
      </c>
      <c r="X1589" s="25">
        <f>DAY(Table1[[#This Row],[Order Date]])</f>
        <v>15</v>
      </c>
      <c r="Y1589" s="11">
        <v>42171</v>
      </c>
      <c r="Z1589" s="25">
        <f>DATEDIF(Table1[[#This Row],[Order Date]],Table1[[#This Row],[Ship Date]],"D")</f>
        <v>1</v>
      </c>
      <c r="AA1589" s="25">
        <v>-178.21600000000001</v>
      </c>
      <c r="AB1589" s="10">
        <v>4</v>
      </c>
      <c r="AC1589" s="12">
        <v>313.63</v>
      </c>
      <c r="AD1589" s="10" t="str">
        <f>IF(Table1[[#This Row],[Profit]]&gt;0,"Profit","loss")</f>
        <v>loss</v>
      </c>
      <c r="AE1589" s="10" t="str">
        <f>_xlfn.CONCAT(Table1[[#This Row],[Customer Name]]," ",Table1[[#This Row],[Product Name]]," ",Table1[[#This Row],[Country]])</f>
        <v>Peggy Rowe Hon Metal Bookcases, Putty United States</v>
      </c>
      <c r="AF1589" s="10" t="str">
        <f>LEFT(Table1[[#This Row],[Product Name]],4)</f>
        <v xml:space="preserve">Hon </v>
      </c>
    </row>
    <row r="1590" spans="1:32" ht="12.75" customHeight="1" x14ac:dyDescent="0.2">
      <c r="A1590" s="18">
        <v>21951</v>
      </c>
      <c r="B1590" s="25">
        <v>90361</v>
      </c>
      <c r="C1590" s="10" t="s">
        <v>37</v>
      </c>
      <c r="D1590" s="36">
        <v>0.04</v>
      </c>
      <c r="E1590" s="28">
        <v>27.48</v>
      </c>
      <c r="F1590" s="32">
        <v>4</v>
      </c>
      <c r="G1590" s="25">
        <v>741</v>
      </c>
      <c r="H1590" s="10" t="s">
        <v>869</v>
      </c>
      <c r="I1590" s="10" t="s">
        <v>49</v>
      </c>
      <c r="J1590" s="10" t="s">
        <v>114</v>
      </c>
      <c r="K1590" s="10" t="s">
        <v>77</v>
      </c>
      <c r="L1590" s="10" t="s">
        <v>180</v>
      </c>
      <c r="M1590" s="10" t="s">
        <v>59</v>
      </c>
      <c r="N1590" s="9" t="s">
        <v>870</v>
      </c>
      <c r="O1590" s="22">
        <v>0.75</v>
      </c>
      <c r="P1590" s="10" t="s">
        <v>33</v>
      </c>
      <c r="Q1590" s="10" t="s">
        <v>53</v>
      </c>
      <c r="R1590" s="10" t="s">
        <v>54</v>
      </c>
      <c r="S1590" s="10" t="s">
        <v>871</v>
      </c>
      <c r="T1590" s="25">
        <v>7901</v>
      </c>
      <c r="U1590" s="11">
        <v>42170</v>
      </c>
      <c r="V1590" s="25">
        <f>YEAR(Table1[[#This Row],[Order Date]])</f>
        <v>2015</v>
      </c>
      <c r="W1590" s="25">
        <f>MONTH(Table1[[#This Row],[Order Date]])</f>
        <v>6</v>
      </c>
      <c r="X1590" s="25">
        <f>DAY(Table1[[#This Row],[Order Date]])</f>
        <v>15</v>
      </c>
      <c r="Y1590" s="11">
        <v>42172</v>
      </c>
      <c r="Z1590" s="25">
        <f>DATEDIF(Table1[[#This Row],[Order Date]],Table1[[#This Row],[Ship Date]],"D")</f>
        <v>2</v>
      </c>
      <c r="AA1590" s="25">
        <v>-26.655999999999999</v>
      </c>
      <c r="AB1590" s="10">
        <v>15</v>
      </c>
      <c r="AC1590" s="12">
        <v>397.17</v>
      </c>
      <c r="AD1590" s="10" t="str">
        <f>IF(Table1[[#This Row],[Profit]]&gt;0,"Profit","loss")</f>
        <v>loss</v>
      </c>
      <c r="AE1590" s="10" t="str">
        <f>_xlfn.CONCAT(Table1[[#This Row],[Customer Name]]," ",Table1[[#This Row],[Product Name]]," ",Table1[[#This Row],[Country]])</f>
        <v>Stacey Hale Belkin MediaBoard 104- Keyboard United States</v>
      </c>
      <c r="AF1590" s="10" t="str">
        <f>LEFT(Table1[[#This Row],[Product Name]],4)</f>
        <v>Belk</v>
      </c>
    </row>
    <row r="1591" spans="1:32" ht="12.75" customHeight="1" x14ac:dyDescent="0.2">
      <c r="A1591" s="18">
        <v>23436</v>
      </c>
      <c r="B1591" s="25">
        <v>90362</v>
      </c>
      <c r="C1591" s="10" t="s">
        <v>25</v>
      </c>
      <c r="D1591" s="36">
        <v>0.09</v>
      </c>
      <c r="E1591" s="28">
        <v>101.41</v>
      </c>
      <c r="F1591" s="32">
        <v>35</v>
      </c>
      <c r="G1591" s="25">
        <v>731</v>
      </c>
      <c r="H1591" s="10" t="s">
        <v>859</v>
      </c>
      <c r="I1591" s="10" t="s">
        <v>49</v>
      </c>
      <c r="J1591" s="10" t="s">
        <v>114</v>
      </c>
      <c r="K1591" s="10" t="s">
        <v>29</v>
      </c>
      <c r="L1591" s="10" t="s">
        <v>141</v>
      </c>
      <c r="M1591" s="10" t="s">
        <v>236</v>
      </c>
      <c r="N1591" s="9" t="s">
        <v>860</v>
      </c>
      <c r="O1591" s="22">
        <v>0.82</v>
      </c>
      <c r="P1591" s="10" t="s">
        <v>33</v>
      </c>
      <c r="Q1591" s="10" t="s">
        <v>53</v>
      </c>
      <c r="R1591" s="10" t="s">
        <v>193</v>
      </c>
      <c r="S1591" s="10" t="s">
        <v>150</v>
      </c>
      <c r="T1591" s="25">
        <v>1803</v>
      </c>
      <c r="U1591" s="11">
        <v>42120</v>
      </c>
      <c r="V1591" s="25">
        <f>YEAR(Table1[[#This Row],[Order Date]])</f>
        <v>2015</v>
      </c>
      <c r="W1591" s="25">
        <f>MONTH(Table1[[#This Row],[Order Date]])</f>
        <v>4</v>
      </c>
      <c r="X1591" s="25">
        <f>DAY(Table1[[#This Row],[Order Date]])</f>
        <v>26</v>
      </c>
      <c r="Y1591" s="11">
        <v>42121</v>
      </c>
      <c r="Z1591" s="25">
        <f>DATEDIF(Table1[[#This Row],[Order Date]],Table1[[#This Row],[Ship Date]],"D")</f>
        <v>1</v>
      </c>
      <c r="AA1591" s="25">
        <v>-801.15479999999991</v>
      </c>
      <c r="AB1591" s="10">
        <v>12</v>
      </c>
      <c r="AC1591" s="12">
        <v>1178.32</v>
      </c>
      <c r="AD1591" s="10" t="str">
        <f>IF(Table1[[#This Row],[Profit]]&gt;0,"Profit","loss")</f>
        <v>loss</v>
      </c>
      <c r="AE1591" s="10" t="str">
        <f>_xlfn.CONCAT(Table1[[#This Row],[Customer Name]]," ",Table1[[#This Row],[Product Name]]," ",Table1[[#This Row],[Country]])</f>
        <v>June Herbert Tennsco Regal Shelving Units United States</v>
      </c>
      <c r="AF1591" s="10" t="str">
        <f>LEFT(Table1[[#This Row],[Product Name]],4)</f>
        <v>Tenn</v>
      </c>
    </row>
    <row r="1592" spans="1:32" ht="12.75" customHeight="1" x14ac:dyDescent="0.2">
      <c r="A1592" s="18">
        <v>25811</v>
      </c>
      <c r="B1592" s="25">
        <v>90378</v>
      </c>
      <c r="C1592" s="10" t="s">
        <v>56</v>
      </c>
      <c r="D1592" s="36">
        <v>0.01</v>
      </c>
      <c r="E1592" s="28">
        <v>4.9800000000000004</v>
      </c>
      <c r="F1592" s="32">
        <v>4.62</v>
      </c>
      <c r="G1592" s="25">
        <v>1229</v>
      </c>
      <c r="H1592" s="10" t="s">
        <v>1320</v>
      </c>
      <c r="I1592" s="10" t="s">
        <v>27</v>
      </c>
      <c r="J1592" s="10" t="s">
        <v>58</v>
      </c>
      <c r="K1592" s="10" t="s">
        <v>77</v>
      </c>
      <c r="L1592" s="10" t="s">
        <v>180</v>
      </c>
      <c r="M1592" s="10" t="s">
        <v>51</v>
      </c>
      <c r="N1592" s="9" t="s">
        <v>411</v>
      </c>
      <c r="O1592" s="22">
        <v>0.64</v>
      </c>
      <c r="P1592" s="10" t="s">
        <v>33</v>
      </c>
      <c r="Q1592" s="10" t="s">
        <v>61</v>
      </c>
      <c r="R1592" s="10" t="s">
        <v>130</v>
      </c>
      <c r="S1592" s="10" t="s">
        <v>1321</v>
      </c>
      <c r="T1592" s="25">
        <v>75482</v>
      </c>
      <c r="U1592" s="11">
        <v>42051</v>
      </c>
      <c r="V1592" s="25">
        <f>YEAR(Table1[[#This Row],[Order Date]])</f>
        <v>2015</v>
      </c>
      <c r="W1592" s="25">
        <f>MONTH(Table1[[#This Row],[Order Date]])</f>
        <v>2</v>
      </c>
      <c r="X1592" s="25">
        <f>DAY(Table1[[#This Row],[Order Date]])</f>
        <v>16</v>
      </c>
      <c r="Y1592" s="11">
        <v>42053</v>
      </c>
      <c r="Z1592" s="25">
        <f>DATEDIF(Table1[[#This Row],[Order Date]],Table1[[#This Row],[Ship Date]],"D")</f>
        <v>2</v>
      </c>
      <c r="AA1592" s="25">
        <v>-111.72</v>
      </c>
      <c r="AB1592" s="10">
        <v>10</v>
      </c>
      <c r="AC1592" s="12">
        <v>55.68</v>
      </c>
      <c r="AD1592" s="10" t="str">
        <f>IF(Table1[[#This Row],[Profit]]&gt;0,"Profit","loss")</f>
        <v>loss</v>
      </c>
      <c r="AE1592" s="10" t="str">
        <f>_xlfn.CONCAT(Table1[[#This Row],[Customer Name]]," ",Table1[[#This Row],[Product Name]]," ",Table1[[#This Row],[Country]])</f>
        <v>Patrick Byrne Imation 3.5", DISKETTE 44766 HGHLD3.52HD/FM, 10/Pack United States</v>
      </c>
      <c r="AF1592" s="10" t="str">
        <f>LEFT(Table1[[#This Row],[Product Name]],4)</f>
        <v>Imat</v>
      </c>
    </row>
    <row r="1593" spans="1:32" ht="12.75" customHeight="1" x14ac:dyDescent="0.2">
      <c r="A1593" s="18">
        <v>21834</v>
      </c>
      <c r="B1593" s="25">
        <v>90385</v>
      </c>
      <c r="C1593" s="10" t="s">
        <v>106</v>
      </c>
      <c r="D1593" s="36">
        <v>0.05</v>
      </c>
      <c r="E1593" s="28">
        <v>55.5</v>
      </c>
      <c r="F1593" s="32">
        <v>52.2</v>
      </c>
      <c r="G1593" s="25">
        <v>2157</v>
      </c>
      <c r="H1593" s="10" t="s">
        <v>2062</v>
      </c>
      <c r="I1593" s="10" t="s">
        <v>49</v>
      </c>
      <c r="J1593" s="10" t="s">
        <v>40</v>
      </c>
      <c r="K1593" s="10" t="s">
        <v>41</v>
      </c>
      <c r="L1593" s="10" t="s">
        <v>50</v>
      </c>
      <c r="M1593" s="10" t="s">
        <v>86</v>
      </c>
      <c r="N1593" s="9" t="s">
        <v>2063</v>
      </c>
      <c r="O1593" s="22">
        <v>0.72</v>
      </c>
      <c r="P1593" s="10" t="s">
        <v>33</v>
      </c>
      <c r="Q1593" s="10" t="s">
        <v>61</v>
      </c>
      <c r="R1593" s="10" t="s">
        <v>300</v>
      </c>
      <c r="S1593" s="10" t="s">
        <v>2064</v>
      </c>
      <c r="T1593" s="25">
        <v>48093</v>
      </c>
      <c r="U1593" s="11">
        <v>42079</v>
      </c>
      <c r="V1593" s="25">
        <f>YEAR(Table1[[#This Row],[Order Date]])</f>
        <v>2015</v>
      </c>
      <c r="W1593" s="25">
        <f>MONTH(Table1[[#This Row],[Order Date]])</f>
        <v>3</v>
      </c>
      <c r="X1593" s="25">
        <f>DAY(Table1[[#This Row],[Order Date]])</f>
        <v>16</v>
      </c>
      <c r="Y1593" s="11">
        <v>42079</v>
      </c>
      <c r="Z1593" s="25">
        <f>DATEDIF(Table1[[#This Row],[Order Date]],Table1[[#This Row],[Ship Date]],"D")</f>
        <v>0</v>
      </c>
      <c r="AA1593" s="25">
        <v>-118.54</v>
      </c>
      <c r="AB1593" s="10">
        <v>4</v>
      </c>
      <c r="AC1593" s="12">
        <v>253.87</v>
      </c>
      <c r="AD1593" s="10" t="str">
        <f>IF(Table1[[#This Row],[Profit]]&gt;0,"Profit","loss")</f>
        <v>loss</v>
      </c>
      <c r="AE1593" s="10" t="str">
        <f>_xlfn.CONCAT(Table1[[#This Row],[Customer Name]]," ",Table1[[#This Row],[Product Name]]," ",Table1[[#This Row],[Country]])</f>
        <v>Tom Hoyle Honeycutt Eldon Cleatmat® Chair Mats for Medium Pile Carpets United States</v>
      </c>
      <c r="AF1593" s="10" t="str">
        <f>LEFT(Table1[[#This Row],[Product Name]],4)</f>
        <v>Eldo</v>
      </c>
    </row>
    <row r="1594" spans="1:32" ht="12.75" customHeight="1" x14ac:dyDescent="0.2">
      <c r="A1594" s="18">
        <v>21835</v>
      </c>
      <c r="B1594" s="25">
        <v>90385</v>
      </c>
      <c r="C1594" s="10" t="s">
        <v>106</v>
      </c>
      <c r="D1594" s="36">
        <v>0.05</v>
      </c>
      <c r="E1594" s="28">
        <v>442.14</v>
      </c>
      <c r="F1594" s="32">
        <v>14.7</v>
      </c>
      <c r="G1594" s="25">
        <v>2157</v>
      </c>
      <c r="H1594" s="10" t="s">
        <v>2062</v>
      </c>
      <c r="I1594" s="10" t="s">
        <v>39</v>
      </c>
      <c r="J1594" s="10" t="s">
        <v>40</v>
      </c>
      <c r="K1594" s="10" t="s">
        <v>77</v>
      </c>
      <c r="L1594" s="10" t="s">
        <v>85</v>
      </c>
      <c r="M1594" s="10" t="s">
        <v>43</v>
      </c>
      <c r="N1594" s="9" t="s">
        <v>336</v>
      </c>
      <c r="O1594" s="22">
        <v>0.56000000000000005</v>
      </c>
      <c r="P1594" s="10" t="s">
        <v>33</v>
      </c>
      <c r="Q1594" s="10" t="s">
        <v>61</v>
      </c>
      <c r="R1594" s="10" t="s">
        <v>300</v>
      </c>
      <c r="S1594" s="10" t="s">
        <v>2064</v>
      </c>
      <c r="T1594" s="25">
        <v>48093</v>
      </c>
      <c r="U1594" s="11">
        <v>42079</v>
      </c>
      <c r="V1594" s="25">
        <f>YEAR(Table1[[#This Row],[Order Date]])</f>
        <v>2015</v>
      </c>
      <c r="W1594" s="25">
        <f>MONTH(Table1[[#This Row],[Order Date]])</f>
        <v>3</v>
      </c>
      <c r="X1594" s="25">
        <f>DAY(Table1[[#This Row],[Order Date]])</f>
        <v>16</v>
      </c>
      <c r="Y1594" s="11">
        <v>42088</v>
      </c>
      <c r="Z1594" s="25">
        <f>DATEDIF(Table1[[#This Row],[Order Date]],Table1[[#This Row],[Ship Date]],"D")</f>
        <v>9</v>
      </c>
      <c r="AA1594" s="25">
        <v>2963.48</v>
      </c>
      <c r="AB1594" s="10">
        <v>14</v>
      </c>
      <c r="AC1594" s="12">
        <v>5880.46</v>
      </c>
      <c r="AD1594" s="10" t="str">
        <f>IF(Table1[[#This Row],[Profit]]&gt;0,"Profit","loss")</f>
        <v>Profit</v>
      </c>
      <c r="AE1594" s="10" t="str">
        <f>_xlfn.CONCAT(Table1[[#This Row],[Customer Name]]," ",Table1[[#This Row],[Product Name]]," ",Table1[[#This Row],[Country]])</f>
        <v>Tom Hoyle Honeycutt Okidata ML390 Turbo Dot Matrix Printers United States</v>
      </c>
      <c r="AF1594" s="10" t="str">
        <f>LEFT(Table1[[#This Row],[Product Name]],4)</f>
        <v>Okid</v>
      </c>
    </row>
    <row r="1595" spans="1:32" ht="12.75" customHeight="1" x14ac:dyDescent="0.2">
      <c r="A1595" s="18">
        <v>21975</v>
      </c>
      <c r="B1595" s="25">
        <v>90386</v>
      </c>
      <c r="C1595" s="10" t="s">
        <v>25</v>
      </c>
      <c r="D1595" s="36">
        <v>7.0000000000000007E-2</v>
      </c>
      <c r="E1595" s="28">
        <v>30.93</v>
      </c>
      <c r="F1595" s="32">
        <v>3.92</v>
      </c>
      <c r="G1595" s="25">
        <v>2157</v>
      </c>
      <c r="H1595" s="10" t="s">
        <v>2062</v>
      </c>
      <c r="I1595" s="10" t="s">
        <v>49</v>
      </c>
      <c r="J1595" s="10" t="s">
        <v>40</v>
      </c>
      <c r="K1595" s="10" t="s">
        <v>41</v>
      </c>
      <c r="L1595" s="10" t="s">
        <v>50</v>
      </c>
      <c r="M1595" s="10" t="s">
        <v>51</v>
      </c>
      <c r="N1595" s="9" t="s">
        <v>1750</v>
      </c>
      <c r="O1595" s="22">
        <v>0.44</v>
      </c>
      <c r="P1595" s="10" t="s">
        <v>33</v>
      </c>
      <c r="Q1595" s="10" t="s">
        <v>61</v>
      </c>
      <c r="R1595" s="10" t="s">
        <v>300</v>
      </c>
      <c r="S1595" s="10" t="s">
        <v>2064</v>
      </c>
      <c r="T1595" s="25">
        <v>48093</v>
      </c>
      <c r="U1595" s="11">
        <v>42127</v>
      </c>
      <c r="V1595" s="25">
        <f>YEAR(Table1[[#This Row],[Order Date]])</f>
        <v>2015</v>
      </c>
      <c r="W1595" s="25">
        <f>MONTH(Table1[[#This Row],[Order Date]])</f>
        <v>5</v>
      </c>
      <c r="X1595" s="25">
        <f>DAY(Table1[[#This Row],[Order Date]])</f>
        <v>3</v>
      </c>
      <c r="Y1595" s="11">
        <v>42128</v>
      </c>
      <c r="Z1595" s="25">
        <f>DATEDIF(Table1[[#This Row],[Order Date]],Table1[[#This Row],[Ship Date]],"D")</f>
        <v>1</v>
      </c>
      <c r="AA1595" s="25">
        <v>398.30249999999995</v>
      </c>
      <c r="AB1595" s="10">
        <v>19</v>
      </c>
      <c r="AC1595" s="12">
        <v>577.25</v>
      </c>
      <c r="AD1595" s="10" t="str">
        <f>IF(Table1[[#This Row],[Profit]]&gt;0,"Profit","loss")</f>
        <v>Profit</v>
      </c>
      <c r="AE1595" s="10" t="str">
        <f>_xlfn.CONCAT(Table1[[#This Row],[Customer Name]]," ",Table1[[#This Row],[Product Name]]," ",Table1[[#This Row],[Country]])</f>
        <v>Tom Hoyle Honeycutt Advantus Employee of the Month Certificate Frame, 11 x 13-1/2 United States</v>
      </c>
      <c r="AF1595" s="10" t="str">
        <f>LEFT(Table1[[#This Row],[Product Name]],4)</f>
        <v>Adva</v>
      </c>
    </row>
    <row r="1596" spans="1:32" ht="12.75" customHeight="1" x14ac:dyDescent="0.2">
      <c r="A1596" s="18">
        <v>21976</v>
      </c>
      <c r="B1596" s="25">
        <v>90386</v>
      </c>
      <c r="C1596" s="10" t="s">
        <v>25</v>
      </c>
      <c r="D1596" s="36">
        <v>0.05</v>
      </c>
      <c r="E1596" s="28">
        <v>297.48</v>
      </c>
      <c r="F1596" s="32">
        <v>18.059999999999999</v>
      </c>
      <c r="G1596" s="25">
        <v>2157</v>
      </c>
      <c r="H1596" s="10" t="s">
        <v>2062</v>
      </c>
      <c r="I1596" s="10" t="s">
        <v>39</v>
      </c>
      <c r="J1596" s="10" t="s">
        <v>40</v>
      </c>
      <c r="K1596" s="10" t="s">
        <v>77</v>
      </c>
      <c r="L1596" s="10" t="s">
        <v>85</v>
      </c>
      <c r="M1596" s="10" t="s">
        <v>43</v>
      </c>
      <c r="N1596" s="9" t="s">
        <v>565</v>
      </c>
      <c r="O1596" s="22">
        <v>0.6</v>
      </c>
      <c r="P1596" s="10" t="s">
        <v>33</v>
      </c>
      <c r="Q1596" s="10" t="s">
        <v>61</v>
      </c>
      <c r="R1596" s="10" t="s">
        <v>300</v>
      </c>
      <c r="S1596" s="10" t="s">
        <v>2064</v>
      </c>
      <c r="T1596" s="25">
        <v>48093</v>
      </c>
      <c r="U1596" s="11">
        <v>42127</v>
      </c>
      <c r="V1596" s="25">
        <f>YEAR(Table1[[#This Row],[Order Date]])</f>
        <v>2015</v>
      </c>
      <c r="W1596" s="25">
        <f>MONTH(Table1[[#This Row],[Order Date]])</f>
        <v>5</v>
      </c>
      <c r="X1596" s="25">
        <f>DAY(Table1[[#This Row],[Order Date]])</f>
        <v>3</v>
      </c>
      <c r="Y1596" s="11">
        <v>42128</v>
      </c>
      <c r="Z1596" s="25">
        <f>DATEDIF(Table1[[#This Row],[Order Date]],Table1[[#This Row],[Ship Date]],"D")</f>
        <v>1</v>
      </c>
      <c r="AA1596" s="25">
        <v>709.85200000000009</v>
      </c>
      <c r="AB1596" s="10">
        <v>14</v>
      </c>
      <c r="AC1596" s="12">
        <v>4075.18</v>
      </c>
      <c r="AD1596" s="10" t="str">
        <f>IF(Table1[[#This Row],[Profit]]&gt;0,"Profit","loss")</f>
        <v>Profit</v>
      </c>
      <c r="AE1596" s="10" t="str">
        <f>_xlfn.CONCAT(Table1[[#This Row],[Customer Name]]," ",Table1[[#This Row],[Product Name]]," ",Table1[[#This Row],[Country]])</f>
        <v>Tom Hoyle Honeycutt Panasonic KX-P3200 Dot Matrix Printer United States</v>
      </c>
      <c r="AF1596" s="10" t="str">
        <f>LEFT(Table1[[#This Row],[Product Name]],4)</f>
        <v>Pana</v>
      </c>
    </row>
    <row r="1597" spans="1:32" ht="12.75" customHeight="1" x14ac:dyDescent="0.2">
      <c r="A1597" s="18">
        <v>21977</v>
      </c>
      <c r="B1597" s="25">
        <v>90386</v>
      </c>
      <c r="C1597" s="10" t="s">
        <v>25</v>
      </c>
      <c r="D1597" s="36">
        <v>7.0000000000000007E-2</v>
      </c>
      <c r="E1597" s="28">
        <v>296.18</v>
      </c>
      <c r="F1597" s="32">
        <v>54.12</v>
      </c>
      <c r="G1597" s="25">
        <v>2157</v>
      </c>
      <c r="H1597" s="10" t="s">
        <v>2062</v>
      </c>
      <c r="I1597" s="10" t="s">
        <v>39</v>
      </c>
      <c r="J1597" s="10" t="s">
        <v>40</v>
      </c>
      <c r="K1597" s="10" t="s">
        <v>41</v>
      </c>
      <c r="L1597" s="10" t="s">
        <v>152</v>
      </c>
      <c r="M1597" s="10" t="s">
        <v>121</v>
      </c>
      <c r="N1597" s="9" t="s">
        <v>153</v>
      </c>
      <c r="O1597" s="22">
        <v>0.76</v>
      </c>
      <c r="P1597" s="10" t="s">
        <v>33</v>
      </c>
      <c r="Q1597" s="10" t="s">
        <v>61</v>
      </c>
      <c r="R1597" s="10" t="s">
        <v>300</v>
      </c>
      <c r="S1597" s="10" t="s">
        <v>2064</v>
      </c>
      <c r="T1597" s="25">
        <v>48093</v>
      </c>
      <c r="U1597" s="11">
        <v>42127</v>
      </c>
      <c r="V1597" s="25">
        <f>YEAR(Table1[[#This Row],[Order Date]])</f>
        <v>2015</v>
      </c>
      <c r="W1597" s="25">
        <f>MONTH(Table1[[#This Row],[Order Date]])</f>
        <v>5</v>
      </c>
      <c r="X1597" s="25">
        <f>DAY(Table1[[#This Row],[Order Date]])</f>
        <v>3</v>
      </c>
      <c r="Y1597" s="11">
        <v>42129</v>
      </c>
      <c r="Z1597" s="25">
        <f>DATEDIF(Table1[[#This Row],[Order Date]],Table1[[#This Row],[Ship Date]],"D")</f>
        <v>2</v>
      </c>
      <c r="AA1597" s="25">
        <v>80.809200000000089</v>
      </c>
      <c r="AB1597" s="10">
        <v>6</v>
      </c>
      <c r="AC1597" s="12">
        <v>1798.23</v>
      </c>
      <c r="AD1597" s="10" t="str">
        <f>IF(Table1[[#This Row],[Profit]]&gt;0,"Profit","loss")</f>
        <v>Profit</v>
      </c>
      <c r="AE1597" s="10" t="str">
        <f>_xlfn.CONCAT(Table1[[#This Row],[Customer Name]]," ",Table1[[#This Row],[Product Name]]," ",Table1[[#This Row],[Country]])</f>
        <v>Tom Hoyle Honeycutt Hon 94000 Series Round Tables United States</v>
      </c>
      <c r="AF1597" s="10" t="str">
        <f>LEFT(Table1[[#This Row],[Product Name]],4)</f>
        <v xml:space="preserve">Hon </v>
      </c>
    </row>
    <row r="1598" spans="1:32" ht="12.75" customHeight="1" x14ac:dyDescent="0.2">
      <c r="A1598" s="18">
        <v>23775</v>
      </c>
      <c r="B1598" s="25">
        <v>90387</v>
      </c>
      <c r="C1598" s="10" t="s">
        <v>56</v>
      </c>
      <c r="D1598" s="36">
        <v>0.08</v>
      </c>
      <c r="E1598" s="28">
        <v>30.98</v>
      </c>
      <c r="F1598" s="32">
        <v>8.74</v>
      </c>
      <c r="G1598" s="25">
        <v>2159</v>
      </c>
      <c r="H1598" s="10" t="s">
        <v>2065</v>
      </c>
      <c r="I1598" s="10" t="s">
        <v>49</v>
      </c>
      <c r="J1598" s="10" t="s">
        <v>28</v>
      </c>
      <c r="K1598" s="10" t="s">
        <v>29</v>
      </c>
      <c r="L1598" s="10" t="s">
        <v>93</v>
      </c>
      <c r="M1598" s="10" t="s">
        <v>59</v>
      </c>
      <c r="N1598" s="9" t="s">
        <v>2066</v>
      </c>
      <c r="O1598" s="22">
        <v>0.4</v>
      </c>
      <c r="P1598" s="10" t="s">
        <v>33</v>
      </c>
      <c r="Q1598" s="10" t="s">
        <v>61</v>
      </c>
      <c r="R1598" s="10" t="s">
        <v>300</v>
      </c>
      <c r="S1598" s="10" t="s">
        <v>2067</v>
      </c>
      <c r="T1598" s="25">
        <v>48185</v>
      </c>
      <c r="U1598" s="11">
        <v>42144</v>
      </c>
      <c r="V1598" s="25">
        <f>YEAR(Table1[[#This Row],[Order Date]])</f>
        <v>2015</v>
      </c>
      <c r="W1598" s="25">
        <f>MONTH(Table1[[#This Row],[Order Date]])</f>
        <v>5</v>
      </c>
      <c r="X1598" s="25">
        <f>DAY(Table1[[#This Row],[Order Date]])</f>
        <v>20</v>
      </c>
      <c r="Y1598" s="11">
        <v>42145</v>
      </c>
      <c r="Z1598" s="25">
        <f>DATEDIF(Table1[[#This Row],[Order Date]],Table1[[#This Row],[Ship Date]],"D")</f>
        <v>1</v>
      </c>
      <c r="AA1598" s="25">
        <v>371.27200000000005</v>
      </c>
      <c r="AB1598" s="10">
        <v>25</v>
      </c>
      <c r="AC1598" s="12">
        <v>727.2</v>
      </c>
      <c r="AD1598" s="10" t="str">
        <f>IF(Table1[[#This Row],[Profit]]&gt;0,"Profit","loss")</f>
        <v>Profit</v>
      </c>
      <c r="AE1598" s="10" t="str">
        <f>_xlfn.CONCAT(Table1[[#This Row],[Customer Name]]," ",Table1[[#This Row],[Product Name]]," ",Table1[[#This Row],[Country]])</f>
        <v>Wesley Field Xerox 1979 United States</v>
      </c>
      <c r="AF1598" s="10" t="str">
        <f>LEFT(Table1[[#This Row],[Product Name]],4)</f>
        <v>Xero</v>
      </c>
    </row>
    <row r="1599" spans="1:32" ht="12.75" customHeight="1" x14ac:dyDescent="0.2">
      <c r="A1599" s="18">
        <v>23773</v>
      </c>
      <c r="B1599" s="25">
        <v>90387</v>
      </c>
      <c r="C1599" s="10" t="s">
        <v>56</v>
      </c>
      <c r="D1599" s="36">
        <v>0.09</v>
      </c>
      <c r="E1599" s="28">
        <v>159.31</v>
      </c>
      <c r="F1599" s="32">
        <v>60</v>
      </c>
      <c r="G1599" s="25">
        <v>2162</v>
      </c>
      <c r="H1599" s="10" t="s">
        <v>2068</v>
      </c>
      <c r="I1599" s="10" t="s">
        <v>39</v>
      </c>
      <c r="J1599" s="10" t="s">
        <v>28</v>
      </c>
      <c r="K1599" s="10" t="s">
        <v>41</v>
      </c>
      <c r="L1599" s="10" t="s">
        <v>152</v>
      </c>
      <c r="M1599" s="10" t="s">
        <v>43</v>
      </c>
      <c r="N1599" s="9" t="s">
        <v>2069</v>
      </c>
      <c r="O1599" s="22">
        <v>0.55000000000000004</v>
      </c>
      <c r="P1599" s="10" t="s">
        <v>33</v>
      </c>
      <c r="Q1599" s="10" t="s">
        <v>53</v>
      </c>
      <c r="R1599" s="10" t="s">
        <v>234</v>
      </c>
      <c r="S1599" s="10" t="s">
        <v>2070</v>
      </c>
      <c r="T1599" s="25">
        <v>16146</v>
      </c>
      <c r="U1599" s="11">
        <v>42144</v>
      </c>
      <c r="V1599" s="25">
        <f>YEAR(Table1[[#This Row],[Order Date]])</f>
        <v>2015</v>
      </c>
      <c r="W1599" s="25">
        <f>MONTH(Table1[[#This Row],[Order Date]])</f>
        <v>5</v>
      </c>
      <c r="X1599" s="25">
        <f>DAY(Table1[[#This Row],[Order Date]])</f>
        <v>20</v>
      </c>
      <c r="Y1599" s="11">
        <v>42146</v>
      </c>
      <c r="Z1599" s="25">
        <f>DATEDIF(Table1[[#This Row],[Order Date]],Table1[[#This Row],[Ship Date]],"D")</f>
        <v>2</v>
      </c>
      <c r="AA1599" s="25">
        <v>77.000895400000104</v>
      </c>
      <c r="AB1599" s="10">
        <v>41</v>
      </c>
      <c r="AC1599" s="12">
        <v>6173.42</v>
      </c>
      <c r="AD1599" s="10" t="str">
        <f>IF(Table1[[#This Row],[Profit]]&gt;0,"Profit","loss")</f>
        <v>Profit</v>
      </c>
      <c r="AE1599" s="10" t="str">
        <f>_xlfn.CONCAT(Table1[[#This Row],[Customer Name]]," ",Table1[[#This Row],[Product Name]]," ",Table1[[#This Row],[Country]])</f>
        <v>Brenda Jain Hon Non-Folding Utility Tables United States</v>
      </c>
      <c r="AF1599" s="10" t="str">
        <f>LEFT(Table1[[#This Row],[Product Name]],4)</f>
        <v xml:space="preserve">Hon </v>
      </c>
    </row>
    <row r="1600" spans="1:32" ht="12.75" customHeight="1" x14ac:dyDescent="0.2">
      <c r="A1600" s="18">
        <v>23774</v>
      </c>
      <c r="B1600" s="25">
        <v>90387</v>
      </c>
      <c r="C1600" s="10" t="s">
        <v>56</v>
      </c>
      <c r="D1600" s="36">
        <v>0.06</v>
      </c>
      <c r="E1600" s="28">
        <v>55.99</v>
      </c>
      <c r="F1600" s="32">
        <v>5</v>
      </c>
      <c r="G1600" s="25">
        <v>2162</v>
      </c>
      <c r="H1600" s="10" t="s">
        <v>2068</v>
      </c>
      <c r="I1600" s="10" t="s">
        <v>49</v>
      </c>
      <c r="J1600" s="10" t="s">
        <v>28</v>
      </c>
      <c r="K1600" s="10" t="s">
        <v>77</v>
      </c>
      <c r="L1600" s="10" t="s">
        <v>78</v>
      </c>
      <c r="M1600" s="10" t="s">
        <v>51</v>
      </c>
      <c r="N1600" s="9" t="s">
        <v>398</v>
      </c>
      <c r="O1600" s="22">
        <v>0.83</v>
      </c>
      <c r="P1600" s="10" t="s">
        <v>33</v>
      </c>
      <c r="Q1600" s="10" t="s">
        <v>53</v>
      </c>
      <c r="R1600" s="10" t="s">
        <v>234</v>
      </c>
      <c r="S1600" s="10" t="s">
        <v>2070</v>
      </c>
      <c r="T1600" s="25">
        <v>16146</v>
      </c>
      <c r="U1600" s="11">
        <v>42144</v>
      </c>
      <c r="V1600" s="25">
        <f>YEAR(Table1[[#This Row],[Order Date]])</f>
        <v>2015</v>
      </c>
      <c r="W1600" s="25">
        <f>MONTH(Table1[[#This Row],[Order Date]])</f>
        <v>5</v>
      </c>
      <c r="X1600" s="25">
        <f>DAY(Table1[[#This Row],[Order Date]])</f>
        <v>20</v>
      </c>
      <c r="Y1600" s="11">
        <v>42146</v>
      </c>
      <c r="Z1600" s="25">
        <f>DATEDIF(Table1[[#This Row],[Order Date]],Table1[[#This Row],[Ship Date]],"D")</f>
        <v>2</v>
      </c>
      <c r="AA1600" s="25">
        <v>27.968600000000009</v>
      </c>
      <c r="AB1600" s="10">
        <v>33</v>
      </c>
      <c r="AC1600" s="12">
        <v>1553.7</v>
      </c>
      <c r="AD1600" s="10" t="str">
        <f>IF(Table1[[#This Row],[Profit]]&gt;0,"Profit","loss")</f>
        <v>Profit</v>
      </c>
      <c r="AE1600" s="10" t="str">
        <f>_xlfn.CONCAT(Table1[[#This Row],[Customer Name]]," ",Table1[[#This Row],[Product Name]]," ",Table1[[#This Row],[Country]])</f>
        <v>Brenda Jain Accessory36 United States</v>
      </c>
      <c r="AF1600" s="10" t="str">
        <f>LEFT(Table1[[#This Row],[Product Name]],4)</f>
        <v>Acce</v>
      </c>
    </row>
    <row r="1601" spans="1:32" ht="12.75" customHeight="1" x14ac:dyDescent="0.2">
      <c r="A1601" s="18">
        <v>22555</v>
      </c>
      <c r="B1601" s="25">
        <v>90404</v>
      </c>
      <c r="C1601" s="10" t="s">
        <v>37</v>
      </c>
      <c r="D1601" s="36">
        <v>0.08</v>
      </c>
      <c r="E1601" s="28">
        <v>243.98</v>
      </c>
      <c r="F1601" s="32">
        <v>43.32</v>
      </c>
      <c r="G1601" s="25">
        <v>2151</v>
      </c>
      <c r="H1601" s="10" t="s">
        <v>2058</v>
      </c>
      <c r="I1601" s="10" t="s">
        <v>39</v>
      </c>
      <c r="J1601" s="10" t="s">
        <v>28</v>
      </c>
      <c r="K1601" s="10" t="s">
        <v>41</v>
      </c>
      <c r="L1601" s="10" t="s">
        <v>42</v>
      </c>
      <c r="M1601" s="10" t="s">
        <v>43</v>
      </c>
      <c r="N1601" s="9" t="s">
        <v>2059</v>
      </c>
      <c r="O1601" s="22">
        <v>0.55000000000000004</v>
      </c>
      <c r="P1601" s="10" t="s">
        <v>33</v>
      </c>
      <c r="Q1601" s="10" t="s">
        <v>61</v>
      </c>
      <c r="R1601" s="10" t="s">
        <v>330</v>
      </c>
      <c r="S1601" s="10" t="s">
        <v>2060</v>
      </c>
      <c r="T1601" s="25">
        <v>52001</v>
      </c>
      <c r="U1601" s="11">
        <v>42009</v>
      </c>
      <c r="V1601" s="25">
        <f>YEAR(Table1[[#This Row],[Order Date]])</f>
        <v>2015</v>
      </c>
      <c r="W1601" s="25">
        <f>MONTH(Table1[[#This Row],[Order Date]])</f>
        <v>1</v>
      </c>
      <c r="X1601" s="25">
        <f>DAY(Table1[[#This Row],[Order Date]])</f>
        <v>5</v>
      </c>
      <c r="Y1601" s="11">
        <v>42010</v>
      </c>
      <c r="Z1601" s="25">
        <f>DATEDIF(Table1[[#This Row],[Order Date]],Table1[[#This Row],[Ship Date]],"D")</f>
        <v>1</v>
      </c>
      <c r="AA1601" s="25">
        <v>-162.8244</v>
      </c>
      <c r="AB1601" s="10">
        <v>1</v>
      </c>
      <c r="AC1601" s="12">
        <v>248.84</v>
      </c>
      <c r="AD1601" s="10" t="str">
        <f>IF(Table1[[#This Row],[Profit]]&gt;0,"Profit","loss")</f>
        <v>loss</v>
      </c>
      <c r="AE1601" s="10" t="str">
        <f>_xlfn.CONCAT(Table1[[#This Row],[Customer Name]]," ",Table1[[#This Row],[Product Name]]," ",Table1[[#This Row],[Country]])</f>
        <v>Melinda Rogers Hon Deluxe Fabric Upholstered Stacking Chairs, Rounded Back United States</v>
      </c>
      <c r="AF1601" s="10" t="str">
        <f>LEFT(Table1[[#This Row],[Product Name]],4)</f>
        <v xml:space="preserve">Hon </v>
      </c>
    </row>
    <row r="1602" spans="1:32" ht="12.75" customHeight="1" x14ac:dyDescent="0.2">
      <c r="A1602" s="18">
        <v>24791</v>
      </c>
      <c r="B1602" s="25">
        <v>90405</v>
      </c>
      <c r="C1602" s="10" t="s">
        <v>25</v>
      </c>
      <c r="D1602" s="36">
        <v>0.08</v>
      </c>
      <c r="E1602" s="28">
        <v>5.74</v>
      </c>
      <c r="F1602" s="32">
        <v>5.01</v>
      </c>
      <c r="G1602" s="25">
        <v>2151</v>
      </c>
      <c r="H1602" s="10" t="s">
        <v>2058</v>
      </c>
      <c r="I1602" s="10" t="s">
        <v>49</v>
      </c>
      <c r="J1602" s="10" t="s">
        <v>28</v>
      </c>
      <c r="K1602" s="10" t="s">
        <v>29</v>
      </c>
      <c r="L1602" s="10" t="s">
        <v>109</v>
      </c>
      <c r="M1602" s="10" t="s">
        <v>59</v>
      </c>
      <c r="N1602" s="9" t="s">
        <v>2061</v>
      </c>
      <c r="O1602" s="22">
        <v>0.39</v>
      </c>
      <c r="P1602" s="10" t="s">
        <v>33</v>
      </c>
      <c r="Q1602" s="10" t="s">
        <v>61</v>
      </c>
      <c r="R1602" s="10" t="s">
        <v>330</v>
      </c>
      <c r="S1602" s="10" t="s">
        <v>2060</v>
      </c>
      <c r="T1602" s="25">
        <v>52001</v>
      </c>
      <c r="U1602" s="11">
        <v>42044</v>
      </c>
      <c r="V1602" s="25">
        <f>YEAR(Table1[[#This Row],[Order Date]])</f>
        <v>2015</v>
      </c>
      <c r="W1602" s="25">
        <f>MONTH(Table1[[#This Row],[Order Date]])</f>
        <v>2</v>
      </c>
      <c r="X1602" s="25">
        <f>DAY(Table1[[#This Row],[Order Date]])</f>
        <v>9</v>
      </c>
      <c r="Y1602" s="11">
        <v>42046</v>
      </c>
      <c r="Z1602" s="25">
        <f>DATEDIF(Table1[[#This Row],[Order Date]],Table1[[#This Row],[Ship Date]],"D")</f>
        <v>2</v>
      </c>
      <c r="AA1602" s="25">
        <v>-6.9308200000000006</v>
      </c>
      <c r="AB1602" s="10">
        <v>1</v>
      </c>
      <c r="AC1602" s="12">
        <v>7.21</v>
      </c>
      <c r="AD1602" s="10" t="str">
        <f>IF(Table1[[#This Row],[Profit]]&gt;0,"Profit","loss")</f>
        <v>loss</v>
      </c>
      <c r="AE1602" s="10" t="str">
        <f>_xlfn.CONCAT(Table1[[#This Row],[Customer Name]]," ",Table1[[#This Row],[Product Name]]," ",Table1[[#This Row],[Country]])</f>
        <v>Melinda Rogers Binder Posts United States</v>
      </c>
      <c r="AF1602" s="10" t="str">
        <f>LEFT(Table1[[#This Row],[Product Name]],4)</f>
        <v>Bind</v>
      </c>
    </row>
    <row r="1603" spans="1:32" ht="12.75" customHeight="1" x14ac:dyDescent="0.2">
      <c r="A1603" s="18">
        <v>21582</v>
      </c>
      <c r="B1603" s="25">
        <v>90408</v>
      </c>
      <c r="C1603" s="10" t="s">
        <v>106</v>
      </c>
      <c r="D1603" s="36">
        <v>7.0000000000000007E-2</v>
      </c>
      <c r="E1603" s="28">
        <v>5.98</v>
      </c>
      <c r="F1603" s="32">
        <v>5.79</v>
      </c>
      <c r="G1603" s="25">
        <v>2369</v>
      </c>
      <c r="H1603" s="10" t="s">
        <v>2236</v>
      </c>
      <c r="I1603" s="10" t="s">
        <v>49</v>
      </c>
      <c r="J1603" s="10" t="s">
        <v>114</v>
      </c>
      <c r="K1603" s="10" t="s">
        <v>29</v>
      </c>
      <c r="L1603" s="10" t="s">
        <v>93</v>
      </c>
      <c r="M1603" s="10" t="s">
        <v>59</v>
      </c>
      <c r="N1603" s="9" t="s">
        <v>123</v>
      </c>
      <c r="O1603" s="22">
        <v>0.36</v>
      </c>
      <c r="P1603" s="10" t="s">
        <v>33</v>
      </c>
      <c r="Q1603" s="10" t="s">
        <v>136</v>
      </c>
      <c r="R1603" s="10" t="s">
        <v>362</v>
      </c>
      <c r="S1603" s="10" t="s">
        <v>2237</v>
      </c>
      <c r="T1603" s="25">
        <v>33024</v>
      </c>
      <c r="U1603" s="11">
        <v>42017</v>
      </c>
      <c r="V1603" s="25">
        <f>YEAR(Table1[[#This Row],[Order Date]])</f>
        <v>2015</v>
      </c>
      <c r="W1603" s="25">
        <f>MONTH(Table1[[#This Row],[Order Date]])</f>
        <v>1</v>
      </c>
      <c r="X1603" s="25">
        <f>DAY(Table1[[#This Row],[Order Date]])</f>
        <v>13</v>
      </c>
      <c r="Y1603" s="11">
        <v>42019</v>
      </c>
      <c r="Z1603" s="25">
        <f>DATEDIF(Table1[[#This Row],[Order Date]],Table1[[#This Row],[Ship Date]],"D")</f>
        <v>2</v>
      </c>
      <c r="AA1603" s="25">
        <v>-41.972700000000003</v>
      </c>
      <c r="AB1603" s="10">
        <v>13</v>
      </c>
      <c r="AC1603" s="12">
        <v>77.42</v>
      </c>
      <c r="AD1603" s="10" t="str">
        <f>IF(Table1[[#This Row],[Profit]]&gt;0,"Profit","loss")</f>
        <v>loss</v>
      </c>
      <c r="AE1603" s="10" t="str">
        <f>_xlfn.CONCAT(Table1[[#This Row],[Customer Name]]," ",Table1[[#This Row],[Product Name]]," ",Table1[[#This Row],[Country]])</f>
        <v>Mike G Hartman Xerox 1903 United States</v>
      </c>
      <c r="AF1603" s="10" t="str">
        <f>LEFT(Table1[[#This Row],[Product Name]],4)</f>
        <v>Xero</v>
      </c>
    </row>
    <row r="1604" spans="1:32" ht="12.75" customHeight="1" x14ac:dyDescent="0.2">
      <c r="A1604" s="18">
        <v>24793</v>
      </c>
      <c r="B1604" s="25">
        <v>90414</v>
      </c>
      <c r="C1604" s="10" t="s">
        <v>37</v>
      </c>
      <c r="D1604" s="36">
        <v>0.01</v>
      </c>
      <c r="E1604" s="28">
        <v>6.68</v>
      </c>
      <c r="F1604" s="32">
        <v>4.91</v>
      </c>
      <c r="G1604" s="25">
        <v>1950</v>
      </c>
      <c r="H1604" s="10" t="s">
        <v>1902</v>
      </c>
      <c r="I1604" s="10" t="s">
        <v>49</v>
      </c>
      <c r="J1604" s="10" t="s">
        <v>58</v>
      </c>
      <c r="K1604" s="10" t="s">
        <v>29</v>
      </c>
      <c r="L1604" s="10" t="s">
        <v>93</v>
      </c>
      <c r="M1604" s="10" t="s">
        <v>59</v>
      </c>
      <c r="N1604" s="9" t="s">
        <v>1903</v>
      </c>
      <c r="O1604" s="22">
        <v>0.37</v>
      </c>
      <c r="P1604" s="10" t="s">
        <v>33</v>
      </c>
      <c r="Q1604" s="10" t="s">
        <v>34</v>
      </c>
      <c r="R1604" s="10" t="s">
        <v>82</v>
      </c>
      <c r="S1604" s="10" t="s">
        <v>1904</v>
      </c>
      <c r="T1604" s="25">
        <v>59750</v>
      </c>
      <c r="U1604" s="11">
        <v>42010</v>
      </c>
      <c r="V1604" s="25">
        <f>YEAR(Table1[[#This Row],[Order Date]])</f>
        <v>2015</v>
      </c>
      <c r="W1604" s="25">
        <f>MONTH(Table1[[#This Row],[Order Date]])</f>
        <v>1</v>
      </c>
      <c r="X1604" s="25">
        <f>DAY(Table1[[#This Row],[Order Date]])</f>
        <v>6</v>
      </c>
      <c r="Y1604" s="11">
        <v>42012</v>
      </c>
      <c r="Z1604" s="25">
        <f>DATEDIF(Table1[[#This Row],[Order Date]],Table1[[#This Row],[Ship Date]],"D")</f>
        <v>2</v>
      </c>
      <c r="AA1604" s="25">
        <v>-15.48</v>
      </c>
      <c r="AB1604" s="10">
        <v>7</v>
      </c>
      <c r="AC1604" s="12">
        <v>51.03</v>
      </c>
      <c r="AD1604" s="10" t="str">
        <f>IF(Table1[[#This Row],[Profit]]&gt;0,"Profit","loss")</f>
        <v>loss</v>
      </c>
      <c r="AE1604" s="10" t="str">
        <f>_xlfn.CONCAT(Table1[[#This Row],[Customer Name]]," ",Table1[[#This Row],[Product Name]]," ",Table1[[#This Row],[Country]])</f>
        <v>Leslie Shannon Xerox 1986 United States</v>
      </c>
      <c r="AF1604" s="10" t="str">
        <f>LEFT(Table1[[#This Row],[Product Name]],4)</f>
        <v>Xero</v>
      </c>
    </row>
    <row r="1605" spans="1:32" ht="12.75" customHeight="1" x14ac:dyDescent="0.2">
      <c r="A1605" s="18">
        <v>21762</v>
      </c>
      <c r="B1605" s="25">
        <v>90415</v>
      </c>
      <c r="C1605" s="10" t="s">
        <v>106</v>
      </c>
      <c r="D1605" s="36">
        <v>0.05</v>
      </c>
      <c r="E1605" s="28">
        <v>424.21</v>
      </c>
      <c r="F1605" s="32">
        <v>110.2</v>
      </c>
      <c r="G1605" s="25">
        <v>1949</v>
      </c>
      <c r="H1605" s="10" t="s">
        <v>1899</v>
      </c>
      <c r="I1605" s="10" t="s">
        <v>39</v>
      </c>
      <c r="J1605" s="10" t="s">
        <v>58</v>
      </c>
      <c r="K1605" s="10" t="s">
        <v>41</v>
      </c>
      <c r="L1605" s="10" t="s">
        <v>152</v>
      </c>
      <c r="M1605" s="10" t="s">
        <v>121</v>
      </c>
      <c r="N1605" s="9" t="s">
        <v>1900</v>
      </c>
      <c r="O1605" s="22">
        <v>0.67</v>
      </c>
      <c r="P1605" s="10" t="s">
        <v>33</v>
      </c>
      <c r="Q1605" s="10" t="s">
        <v>34</v>
      </c>
      <c r="R1605" s="10" t="s">
        <v>82</v>
      </c>
      <c r="S1605" s="10" t="s">
        <v>1901</v>
      </c>
      <c r="T1605" s="25">
        <v>59715</v>
      </c>
      <c r="U1605" s="11">
        <v>42036</v>
      </c>
      <c r="V1605" s="25">
        <f>YEAR(Table1[[#This Row],[Order Date]])</f>
        <v>2015</v>
      </c>
      <c r="W1605" s="25">
        <f>MONTH(Table1[[#This Row],[Order Date]])</f>
        <v>2</v>
      </c>
      <c r="X1605" s="25">
        <f>DAY(Table1[[#This Row],[Order Date]])</f>
        <v>1</v>
      </c>
      <c r="Y1605" s="11">
        <v>42040</v>
      </c>
      <c r="Z1605" s="25">
        <f>DATEDIF(Table1[[#This Row],[Order Date]],Table1[[#This Row],[Ship Date]],"D")</f>
        <v>4</v>
      </c>
      <c r="AA1605" s="25">
        <v>-213.40280000000001</v>
      </c>
      <c r="AB1605" s="10">
        <v>12</v>
      </c>
      <c r="AC1605" s="12">
        <v>4935.22</v>
      </c>
      <c r="AD1605" s="10" t="str">
        <f>IF(Table1[[#This Row],[Profit]]&gt;0,"Profit","loss")</f>
        <v>loss</v>
      </c>
      <c r="AE1605" s="10" t="str">
        <f>_xlfn.CONCAT(Table1[[#This Row],[Customer Name]]," ",Table1[[#This Row],[Product Name]]," ",Table1[[#This Row],[Country]])</f>
        <v>Dana Waller Bush Advantage Collection® Racetrack Conference Table United States</v>
      </c>
      <c r="AF1605" s="10" t="str">
        <f>LEFT(Table1[[#This Row],[Product Name]],4)</f>
        <v>Bush</v>
      </c>
    </row>
    <row r="1606" spans="1:32" ht="12.75" customHeight="1" x14ac:dyDescent="0.2">
      <c r="A1606" s="18">
        <v>19663</v>
      </c>
      <c r="B1606" s="25">
        <v>90430</v>
      </c>
      <c r="C1606" s="10" t="s">
        <v>37</v>
      </c>
      <c r="D1606" s="36">
        <v>0</v>
      </c>
      <c r="E1606" s="28">
        <v>213.45</v>
      </c>
      <c r="F1606" s="32">
        <v>14.7</v>
      </c>
      <c r="G1606" s="25">
        <v>193</v>
      </c>
      <c r="H1606" s="10" t="s">
        <v>290</v>
      </c>
      <c r="I1606" s="10" t="s">
        <v>39</v>
      </c>
      <c r="J1606" s="10" t="s">
        <v>28</v>
      </c>
      <c r="K1606" s="10" t="s">
        <v>77</v>
      </c>
      <c r="L1606" s="10" t="s">
        <v>85</v>
      </c>
      <c r="M1606" s="10" t="s">
        <v>43</v>
      </c>
      <c r="N1606" s="9" t="s">
        <v>291</v>
      </c>
      <c r="O1606" s="22">
        <v>0.59</v>
      </c>
      <c r="P1606" s="10" t="s">
        <v>33</v>
      </c>
      <c r="Q1606" s="10" t="s">
        <v>34</v>
      </c>
      <c r="R1606" s="10" t="s">
        <v>212</v>
      </c>
      <c r="S1606" s="10" t="s">
        <v>213</v>
      </c>
      <c r="T1606" s="25">
        <v>84041</v>
      </c>
      <c r="U1606" s="11">
        <v>42007</v>
      </c>
      <c r="V1606" s="25">
        <f>YEAR(Table1[[#This Row],[Order Date]])</f>
        <v>2015</v>
      </c>
      <c r="W1606" s="25">
        <f>MONTH(Table1[[#This Row],[Order Date]])</f>
        <v>1</v>
      </c>
      <c r="X1606" s="25">
        <f>DAY(Table1[[#This Row],[Order Date]])</f>
        <v>3</v>
      </c>
      <c r="Y1606" s="11">
        <v>42009</v>
      </c>
      <c r="Z1606" s="25">
        <f>DATEDIF(Table1[[#This Row],[Order Date]],Table1[[#This Row],[Ship Date]],"D")</f>
        <v>2</v>
      </c>
      <c r="AA1606" s="25">
        <v>-560.81417999999996</v>
      </c>
      <c r="AB1606" s="10">
        <v>1</v>
      </c>
      <c r="AC1606" s="12">
        <v>224.12</v>
      </c>
      <c r="AD1606" s="10" t="str">
        <f>IF(Table1[[#This Row],[Profit]]&gt;0,"Profit","loss")</f>
        <v>loss</v>
      </c>
      <c r="AE1606" s="10" t="str">
        <f>_xlfn.CONCAT(Table1[[#This Row],[Customer Name]]," ",Table1[[#This Row],[Product Name]]," ",Table1[[#This Row],[Country]])</f>
        <v>Danny Hong Panasonic KX-P2130 Dot Matrix Printer United States</v>
      </c>
      <c r="AF1606" s="10" t="str">
        <f>LEFT(Table1[[#This Row],[Product Name]],4)</f>
        <v>Pana</v>
      </c>
    </row>
    <row r="1607" spans="1:32" ht="12.75" customHeight="1" x14ac:dyDescent="0.2">
      <c r="A1607" s="18">
        <v>24273</v>
      </c>
      <c r="B1607" s="25">
        <v>90431</v>
      </c>
      <c r="C1607" s="10" t="s">
        <v>37</v>
      </c>
      <c r="D1607" s="36">
        <v>0.02</v>
      </c>
      <c r="E1607" s="28">
        <v>6.48</v>
      </c>
      <c r="F1607" s="32">
        <v>9.17</v>
      </c>
      <c r="G1607" s="25">
        <v>194</v>
      </c>
      <c r="H1607" s="10" t="s">
        <v>293</v>
      </c>
      <c r="I1607" s="10" t="s">
        <v>49</v>
      </c>
      <c r="J1607" s="10" t="s">
        <v>28</v>
      </c>
      <c r="K1607" s="10" t="s">
        <v>29</v>
      </c>
      <c r="L1607" s="10" t="s">
        <v>93</v>
      </c>
      <c r="M1607" s="10" t="s">
        <v>59</v>
      </c>
      <c r="N1607" s="9" t="s">
        <v>294</v>
      </c>
      <c r="O1607" s="22">
        <v>0.37</v>
      </c>
      <c r="P1607" s="10" t="s">
        <v>33</v>
      </c>
      <c r="Q1607" s="10" t="s">
        <v>34</v>
      </c>
      <c r="R1607" s="10" t="s">
        <v>212</v>
      </c>
      <c r="S1607" s="10" t="s">
        <v>295</v>
      </c>
      <c r="T1607" s="25">
        <v>84043</v>
      </c>
      <c r="U1607" s="11">
        <v>42014</v>
      </c>
      <c r="V1607" s="25">
        <f>YEAR(Table1[[#This Row],[Order Date]])</f>
        <v>2015</v>
      </c>
      <c r="W1607" s="25">
        <f>MONTH(Table1[[#This Row],[Order Date]])</f>
        <v>1</v>
      </c>
      <c r="X1607" s="25">
        <f>DAY(Table1[[#This Row],[Order Date]])</f>
        <v>10</v>
      </c>
      <c r="Y1607" s="11">
        <v>42015</v>
      </c>
      <c r="Z1607" s="25">
        <f>DATEDIF(Table1[[#This Row],[Order Date]],Table1[[#This Row],[Ship Date]],"D")</f>
        <v>1</v>
      </c>
      <c r="AA1607" s="25">
        <v>-105.68520000000001</v>
      </c>
      <c r="AB1607" s="10">
        <v>4</v>
      </c>
      <c r="AC1607" s="12">
        <v>28.2</v>
      </c>
      <c r="AD1607" s="10" t="str">
        <f>IF(Table1[[#This Row],[Profit]]&gt;0,"Profit","loss")</f>
        <v>loss</v>
      </c>
      <c r="AE1607" s="10" t="str">
        <f>_xlfn.CONCAT(Table1[[#This Row],[Customer Name]]," ",Table1[[#This Row],[Product Name]]," ",Table1[[#This Row],[Country]])</f>
        <v>Tammy Goldman Xerox 1996 United States</v>
      </c>
      <c r="AF1607" s="10" t="str">
        <f>LEFT(Table1[[#This Row],[Product Name]],4)</f>
        <v>Xero</v>
      </c>
    </row>
    <row r="1608" spans="1:32" ht="12.75" customHeight="1" x14ac:dyDescent="0.2">
      <c r="A1608" s="18">
        <v>20645</v>
      </c>
      <c r="B1608" s="25">
        <v>90432</v>
      </c>
      <c r="C1608" s="10" t="s">
        <v>56</v>
      </c>
      <c r="D1608" s="36">
        <v>7.0000000000000007E-2</v>
      </c>
      <c r="E1608" s="28">
        <v>6.54</v>
      </c>
      <c r="F1608" s="32">
        <v>5.27</v>
      </c>
      <c r="G1608" s="25">
        <v>193</v>
      </c>
      <c r="H1608" s="10" t="s">
        <v>290</v>
      </c>
      <c r="I1608" s="10" t="s">
        <v>49</v>
      </c>
      <c r="J1608" s="10" t="s">
        <v>28</v>
      </c>
      <c r="K1608" s="10" t="s">
        <v>29</v>
      </c>
      <c r="L1608" s="10" t="s">
        <v>109</v>
      </c>
      <c r="M1608" s="10" t="s">
        <v>59</v>
      </c>
      <c r="N1608" s="9" t="s">
        <v>292</v>
      </c>
      <c r="O1608" s="22">
        <v>0.36</v>
      </c>
      <c r="P1608" s="10" t="s">
        <v>33</v>
      </c>
      <c r="Q1608" s="10" t="s">
        <v>34</v>
      </c>
      <c r="R1608" s="10" t="s">
        <v>212</v>
      </c>
      <c r="S1608" s="10" t="s">
        <v>213</v>
      </c>
      <c r="T1608" s="25">
        <v>84041</v>
      </c>
      <c r="U1608" s="11">
        <v>42093</v>
      </c>
      <c r="V1608" s="25">
        <f>YEAR(Table1[[#This Row],[Order Date]])</f>
        <v>2015</v>
      </c>
      <c r="W1608" s="25">
        <f>MONTH(Table1[[#This Row],[Order Date]])</f>
        <v>3</v>
      </c>
      <c r="X1608" s="25">
        <f>DAY(Table1[[#This Row],[Order Date]])</f>
        <v>30</v>
      </c>
      <c r="Y1608" s="11">
        <v>42095</v>
      </c>
      <c r="Z1608" s="25">
        <f>DATEDIF(Table1[[#This Row],[Order Date]],Table1[[#This Row],[Ship Date]],"D")</f>
        <v>2</v>
      </c>
      <c r="AA1608" s="25">
        <v>-66.044499999999999</v>
      </c>
      <c r="AB1608" s="10">
        <v>21</v>
      </c>
      <c r="AC1608" s="12">
        <v>140.30000000000001</v>
      </c>
      <c r="AD1608" s="10" t="str">
        <f>IF(Table1[[#This Row],[Profit]]&gt;0,"Profit","loss")</f>
        <v>loss</v>
      </c>
      <c r="AE1608" s="10" t="str">
        <f>_xlfn.CONCAT(Table1[[#This Row],[Customer Name]]," ",Table1[[#This Row],[Product Name]]," ",Table1[[#This Row],[Country]])</f>
        <v>Danny Hong Wilson Jones® Four-Pocket Poly Binders United States</v>
      </c>
      <c r="AF1608" s="10" t="str">
        <f>LEFT(Table1[[#This Row],[Product Name]],4)</f>
        <v>Wils</v>
      </c>
    </row>
    <row r="1609" spans="1:32" ht="12.75" customHeight="1" x14ac:dyDescent="0.2">
      <c r="A1609" s="18">
        <v>20646</v>
      </c>
      <c r="B1609" s="25">
        <v>90432</v>
      </c>
      <c r="C1609" s="10" t="s">
        <v>56</v>
      </c>
      <c r="D1609" s="36">
        <v>0.09</v>
      </c>
      <c r="E1609" s="28">
        <v>3.29</v>
      </c>
      <c r="F1609" s="32">
        <v>1.35</v>
      </c>
      <c r="G1609" s="25">
        <v>194</v>
      </c>
      <c r="H1609" s="10" t="s">
        <v>293</v>
      </c>
      <c r="I1609" s="10" t="s">
        <v>49</v>
      </c>
      <c r="J1609" s="10" t="s">
        <v>28</v>
      </c>
      <c r="K1609" s="10" t="s">
        <v>29</v>
      </c>
      <c r="L1609" s="10" t="s">
        <v>66</v>
      </c>
      <c r="M1609" s="10" t="s">
        <v>31</v>
      </c>
      <c r="N1609" s="9" t="s">
        <v>296</v>
      </c>
      <c r="O1609" s="22">
        <v>0.4</v>
      </c>
      <c r="P1609" s="10" t="s">
        <v>33</v>
      </c>
      <c r="Q1609" s="10" t="s">
        <v>34</v>
      </c>
      <c r="R1609" s="10" t="s">
        <v>212</v>
      </c>
      <c r="S1609" s="10" t="s">
        <v>295</v>
      </c>
      <c r="T1609" s="25">
        <v>84043</v>
      </c>
      <c r="U1609" s="11">
        <v>42093</v>
      </c>
      <c r="V1609" s="25">
        <f>YEAR(Table1[[#This Row],[Order Date]])</f>
        <v>2015</v>
      </c>
      <c r="W1609" s="25">
        <f>MONTH(Table1[[#This Row],[Order Date]])</f>
        <v>3</v>
      </c>
      <c r="X1609" s="25">
        <f>DAY(Table1[[#This Row],[Order Date]])</f>
        <v>30</v>
      </c>
      <c r="Y1609" s="11">
        <v>42095</v>
      </c>
      <c r="Z1609" s="25">
        <f>DATEDIF(Table1[[#This Row],[Order Date]],Table1[[#This Row],[Ship Date]],"D")</f>
        <v>2</v>
      </c>
      <c r="AA1609" s="25">
        <v>15.66</v>
      </c>
      <c r="AB1609" s="10">
        <v>23</v>
      </c>
      <c r="AC1609" s="12">
        <v>71.55</v>
      </c>
      <c r="AD1609" s="10" t="str">
        <f>IF(Table1[[#This Row],[Profit]]&gt;0,"Profit","loss")</f>
        <v>Profit</v>
      </c>
      <c r="AE1609" s="10" t="str">
        <f>_xlfn.CONCAT(Table1[[#This Row],[Customer Name]]," ",Table1[[#This Row],[Product Name]]," ",Table1[[#This Row],[Country]])</f>
        <v>Tammy Goldman Acco® Hot Clips™ Clips to Go United States</v>
      </c>
      <c r="AF1609" s="10" t="str">
        <f>LEFT(Table1[[#This Row],[Product Name]],4)</f>
        <v>Acco</v>
      </c>
    </row>
    <row r="1610" spans="1:32" ht="12.75" customHeight="1" x14ac:dyDescent="0.2">
      <c r="A1610" s="18">
        <v>25291</v>
      </c>
      <c r="B1610" s="25">
        <v>90437</v>
      </c>
      <c r="C1610" s="10" t="s">
        <v>25</v>
      </c>
      <c r="D1610" s="36">
        <v>0.06</v>
      </c>
      <c r="E1610" s="28">
        <v>218.75</v>
      </c>
      <c r="F1610" s="32">
        <v>69.64</v>
      </c>
      <c r="G1610" s="25">
        <v>754</v>
      </c>
      <c r="H1610" s="10" t="s">
        <v>888</v>
      </c>
      <c r="I1610" s="10" t="s">
        <v>39</v>
      </c>
      <c r="J1610" s="10" t="s">
        <v>28</v>
      </c>
      <c r="K1610" s="10" t="s">
        <v>41</v>
      </c>
      <c r="L1610" s="10" t="s">
        <v>152</v>
      </c>
      <c r="M1610" s="10" t="s">
        <v>121</v>
      </c>
      <c r="N1610" s="9" t="s">
        <v>655</v>
      </c>
      <c r="O1610" s="22">
        <v>0.77</v>
      </c>
      <c r="P1610" s="10" t="s">
        <v>33</v>
      </c>
      <c r="Q1610" s="10" t="s">
        <v>34</v>
      </c>
      <c r="R1610" s="10" t="s">
        <v>378</v>
      </c>
      <c r="S1610" s="10" t="s">
        <v>889</v>
      </c>
      <c r="T1610" s="25">
        <v>86314</v>
      </c>
      <c r="U1610" s="11">
        <v>42159</v>
      </c>
      <c r="V1610" s="25">
        <f>YEAR(Table1[[#This Row],[Order Date]])</f>
        <v>2015</v>
      </c>
      <c r="W1610" s="25">
        <f>MONTH(Table1[[#This Row],[Order Date]])</f>
        <v>6</v>
      </c>
      <c r="X1610" s="25">
        <f>DAY(Table1[[#This Row],[Order Date]])</f>
        <v>4</v>
      </c>
      <c r="Y1610" s="11">
        <v>42160</v>
      </c>
      <c r="Z1610" s="25">
        <f>DATEDIF(Table1[[#This Row],[Order Date]],Table1[[#This Row],[Ship Date]],"D")</f>
        <v>1</v>
      </c>
      <c r="AA1610" s="25">
        <v>-453.2</v>
      </c>
      <c r="AB1610" s="10">
        <v>4</v>
      </c>
      <c r="AC1610" s="12">
        <v>905.4</v>
      </c>
      <c r="AD1610" s="10" t="str">
        <f>IF(Table1[[#This Row],[Profit]]&gt;0,"Profit","loss")</f>
        <v>loss</v>
      </c>
      <c r="AE1610" s="10" t="str">
        <f>_xlfn.CONCAT(Table1[[#This Row],[Customer Name]]," ",Table1[[#This Row],[Product Name]]," ",Table1[[#This Row],[Country]])</f>
        <v>Helen Lyons BoxOffice By Design Rectangular and Half-Moon Meeting Room Tables United States</v>
      </c>
      <c r="AF1610" s="10" t="str">
        <f>LEFT(Table1[[#This Row],[Product Name]],4)</f>
        <v>BoxO</v>
      </c>
    </row>
    <row r="1611" spans="1:32" ht="12.75" customHeight="1" x14ac:dyDescent="0.2">
      <c r="A1611" s="18">
        <v>19679</v>
      </c>
      <c r="B1611" s="25">
        <v>90438</v>
      </c>
      <c r="C1611" s="10" t="s">
        <v>47</v>
      </c>
      <c r="D1611" s="36">
        <v>0.06</v>
      </c>
      <c r="E1611" s="28">
        <v>2.61</v>
      </c>
      <c r="F1611" s="32">
        <v>0.5</v>
      </c>
      <c r="G1611" s="25">
        <v>753</v>
      </c>
      <c r="H1611" s="10" t="s">
        <v>884</v>
      </c>
      <c r="I1611" s="10" t="s">
        <v>27</v>
      </c>
      <c r="J1611" s="10" t="s">
        <v>28</v>
      </c>
      <c r="K1611" s="10" t="s">
        <v>29</v>
      </c>
      <c r="L1611" s="10" t="s">
        <v>134</v>
      </c>
      <c r="M1611" s="10" t="s">
        <v>59</v>
      </c>
      <c r="N1611" s="9" t="s">
        <v>885</v>
      </c>
      <c r="O1611" s="22">
        <v>0.39</v>
      </c>
      <c r="P1611" s="10" t="s">
        <v>33</v>
      </c>
      <c r="Q1611" s="10" t="s">
        <v>34</v>
      </c>
      <c r="R1611" s="10" t="s">
        <v>378</v>
      </c>
      <c r="S1611" s="10" t="s">
        <v>886</v>
      </c>
      <c r="T1611" s="25">
        <v>86301</v>
      </c>
      <c r="U1611" s="11">
        <v>42074</v>
      </c>
      <c r="V1611" s="25">
        <f>YEAR(Table1[[#This Row],[Order Date]])</f>
        <v>2015</v>
      </c>
      <c r="W1611" s="25">
        <f>MONTH(Table1[[#This Row],[Order Date]])</f>
        <v>3</v>
      </c>
      <c r="X1611" s="25">
        <f>DAY(Table1[[#This Row],[Order Date]])</f>
        <v>11</v>
      </c>
      <c r="Y1611" s="11">
        <v>42074</v>
      </c>
      <c r="Z1611" s="25">
        <f>DATEDIF(Table1[[#This Row],[Order Date]],Table1[[#This Row],[Ship Date]],"D")</f>
        <v>0</v>
      </c>
      <c r="AA1611" s="25">
        <v>10.85</v>
      </c>
      <c r="AB1611" s="10">
        <v>1</v>
      </c>
      <c r="AC1611" s="12">
        <v>17.59</v>
      </c>
      <c r="AD1611" s="10" t="str">
        <f>IF(Table1[[#This Row],[Profit]]&gt;0,"Profit","loss")</f>
        <v>Profit</v>
      </c>
      <c r="AE1611" s="10" t="str">
        <f>_xlfn.CONCAT(Table1[[#This Row],[Customer Name]]," ",Table1[[#This Row],[Product Name]]," ",Table1[[#This Row],[Country]])</f>
        <v>Elisabeth Massey Avery 479 United States</v>
      </c>
      <c r="AF1611" s="10" t="str">
        <f>LEFT(Table1[[#This Row],[Product Name]],4)</f>
        <v>Aver</v>
      </c>
    </row>
    <row r="1612" spans="1:32" ht="12.75" customHeight="1" x14ac:dyDescent="0.2">
      <c r="A1612" s="18">
        <v>19680</v>
      </c>
      <c r="B1612" s="25">
        <v>90438</v>
      </c>
      <c r="C1612" s="10" t="s">
        <v>47</v>
      </c>
      <c r="D1612" s="36">
        <v>0.01</v>
      </c>
      <c r="E1612" s="28">
        <v>6.35</v>
      </c>
      <c r="F1612" s="32">
        <v>1.02</v>
      </c>
      <c r="G1612" s="25">
        <v>753</v>
      </c>
      <c r="H1612" s="10" t="s">
        <v>884</v>
      </c>
      <c r="I1612" s="10" t="s">
        <v>49</v>
      </c>
      <c r="J1612" s="10" t="s">
        <v>28</v>
      </c>
      <c r="K1612" s="10" t="s">
        <v>29</v>
      </c>
      <c r="L1612" s="10" t="s">
        <v>93</v>
      </c>
      <c r="M1612" s="10" t="s">
        <v>31</v>
      </c>
      <c r="N1612" s="9" t="s">
        <v>887</v>
      </c>
      <c r="O1612" s="22">
        <v>0.39</v>
      </c>
      <c r="P1612" s="10" t="s">
        <v>33</v>
      </c>
      <c r="Q1612" s="10" t="s">
        <v>34</v>
      </c>
      <c r="R1612" s="10" t="s">
        <v>378</v>
      </c>
      <c r="S1612" s="10" t="s">
        <v>886</v>
      </c>
      <c r="T1612" s="25">
        <v>86301</v>
      </c>
      <c r="U1612" s="11">
        <v>42074</v>
      </c>
      <c r="V1612" s="25">
        <f>YEAR(Table1[[#This Row],[Order Date]])</f>
        <v>2015</v>
      </c>
      <c r="W1612" s="25">
        <f>MONTH(Table1[[#This Row],[Order Date]])</f>
        <v>3</v>
      </c>
      <c r="X1612" s="25">
        <f>DAY(Table1[[#This Row],[Order Date]])</f>
        <v>11</v>
      </c>
      <c r="Y1612" s="11">
        <v>42076</v>
      </c>
      <c r="Z1612" s="25">
        <f>DATEDIF(Table1[[#This Row],[Order Date]],Table1[[#This Row],[Ship Date]],"D")</f>
        <v>2</v>
      </c>
      <c r="AA1612" s="25">
        <v>97.662599999999983</v>
      </c>
      <c r="AB1612" s="10">
        <v>22</v>
      </c>
      <c r="AC1612" s="12">
        <v>141.54</v>
      </c>
      <c r="AD1612" s="10" t="str">
        <f>IF(Table1[[#This Row],[Profit]]&gt;0,"Profit","loss")</f>
        <v>Profit</v>
      </c>
      <c r="AE1612" s="10" t="str">
        <f>_xlfn.CONCAT(Table1[[#This Row],[Customer Name]]," ",Table1[[#This Row],[Product Name]]," ",Table1[[#This Row],[Country]])</f>
        <v>Elisabeth Massey Telephone Message Books with Fax/Mobile Section, 5 1/2" x 3 3/16" United States</v>
      </c>
      <c r="AF1612" s="10" t="str">
        <f>LEFT(Table1[[#This Row],[Product Name]],4)</f>
        <v>Tele</v>
      </c>
    </row>
    <row r="1613" spans="1:32" ht="12.75" customHeight="1" x14ac:dyDescent="0.2">
      <c r="A1613" s="18">
        <v>25117</v>
      </c>
      <c r="B1613" s="25">
        <v>90439</v>
      </c>
      <c r="C1613" s="10" t="s">
        <v>106</v>
      </c>
      <c r="D1613" s="36">
        <v>0.06</v>
      </c>
      <c r="E1613" s="28">
        <v>119.99</v>
      </c>
      <c r="F1613" s="32">
        <v>14</v>
      </c>
      <c r="G1613" s="25">
        <v>754</v>
      </c>
      <c r="H1613" s="10" t="s">
        <v>888</v>
      </c>
      <c r="I1613" s="10" t="s">
        <v>39</v>
      </c>
      <c r="J1613" s="10" t="s">
        <v>114</v>
      </c>
      <c r="K1613" s="10" t="s">
        <v>77</v>
      </c>
      <c r="L1613" s="10" t="s">
        <v>85</v>
      </c>
      <c r="M1613" s="10" t="s">
        <v>43</v>
      </c>
      <c r="N1613" s="9" t="s">
        <v>890</v>
      </c>
      <c r="O1613" s="22">
        <v>0.36</v>
      </c>
      <c r="P1613" s="10" t="s">
        <v>33</v>
      </c>
      <c r="Q1613" s="10" t="s">
        <v>34</v>
      </c>
      <c r="R1613" s="10" t="s">
        <v>378</v>
      </c>
      <c r="S1613" s="10" t="s">
        <v>889</v>
      </c>
      <c r="T1613" s="25">
        <v>86314</v>
      </c>
      <c r="U1613" s="11">
        <v>42106</v>
      </c>
      <c r="V1613" s="25">
        <f>YEAR(Table1[[#This Row],[Order Date]])</f>
        <v>2015</v>
      </c>
      <c r="W1613" s="25">
        <f>MONTH(Table1[[#This Row],[Order Date]])</f>
        <v>4</v>
      </c>
      <c r="X1613" s="25">
        <f>DAY(Table1[[#This Row],[Order Date]])</f>
        <v>12</v>
      </c>
      <c r="Y1613" s="11">
        <v>42113</v>
      </c>
      <c r="Z1613" s="25">
        <f>DATEDIF(Table1[[#This Row],[Order Date]],Table1[[#This Row],[Ship Date]],"D")</f>
        <v>7</v>
      </c>
      <c r="AA1613" s="25">
        <v>-207.679788</v>
      </c>
      <c r="AB1613" s="10">
        <v>2</v>
      </c>
      <c r="AC1613" s="12">
        <v>243.86</v>
      </c>
      <c r="AD1613" s="10" t="str">
        <f>IF(Table1[[#This Row],[Profit]]&gt;0,"Profit","loss")</f>
        <v>loss</v>
      </c>
      <c r="AE1613" s="10" t="str">
        <f>_xlfn.CONCAT(Table1[[#This Row],[Customer Name]]," ",Table1[[#This Row],[Product Name]]," ",Table1[[#This Row],[Country]])</f>
        <v>Helen Lyons Epson C82 Color Inkjet Printer United States</v>
      </c>
      <c r="AF1613" s="10" t="str">
        <f>LEFT(Table1[[#This Row],[Product Name]],4)</f>
        <v>Epso</v>
      </c>
    </row>
    <row r="1614" spans="1:32" ht="12.75" customHeight="1" x14ac:dyDescent="0.2">
      <c r="A1614" s="18">
        <v>19694</v>
      </c>
      <c r="B1614" s="25">
        <v>90449</v>
      </c>
      <c r="C1614" s="10" t="s">
        <v>37</v>
      </c>
      <c r="D1614" s="36">
        <v>0.04</v>
      </c>
      <c r="E1614" s="28">
        <v>130.97999999999999</v>
      </c>
      <c r="F1614" s="32">
        <v>30</v>
      </c>
      <c r="G1614" s="25">
        <v>447</v>
      </c>
      <c r="H1614" s="10" t="s">
        <v>545</v>
      </c>
      <c r="I1614" s="10" t="s">
        <v>39</v>
      </c>
      <c r="J1614" s="10" t="s">
        <v>28</v>
      </c>
      <c r="K1614" s="10" t="s">
        <v>41</v>
      </c>
      <c r="L1614" s="10" t="s">
        <v>42</v>
      </c>
      <c r="M1614" s="10" t="s">
        <v>43</v>
      </c>
      <c r="N1614" s="9" t="s">
        <v>546</v>
      </c>
      <c r="O1614" s="22">
        <v>0.78</v>
      </c>
      <c r="P1614" s="10" t="s">
        <v>33</v>
      </c>
      <c r="Q1614" s="10" t="s">
        <v>61</v>
      </c>
      <c r="R1614" s="10" t="s">
        <v>62</v>
      </c>
      <c r="S1614" s="10" t="s">
        <v>547</v>
      </c>
      <c r="T1614" s="25">
        <v>55113</v>
      </c>
      <c r="U1614" s="11">
        <v>42180</v>
      </c>
      <c r="V1614" s="25">
        <f>YEAR(Table1[[#This Row],[Order Date]])</f>
        <v>2015</v>
      </c>
      <c r="W1614" s="25">
        <f>MONTH(Table1[[#This Row],[Order Date]])</f>
        <v>6</v>
      </c>
      <c r="X1614" s="25">
        <f>DAY(Table1[[#This Row],[Order Date]])</f>
        <v>25</v>
      </c>
      <c r="Y1614" s="11">
        <v>42183</v>
      </c>
      <c r="Z1614" s="25">
        <f>DATEDIF(Table1[[#This Row],[Order Date]],Table1[[#This Row],[Ship Date]],"D")</f>
        <v>3</v>
      </c>
      <c r="AA1614" s="25">
        <v>-82.903999999999996</v>
      </c>
      <c r="AB1614" s="10">
        <v>1</v>
      </c>
      <c r="AC1614" s="12">
        <v>159.51</v>
      </c>
      <c r="AD1614" s="10" t="str">
        <f>IF(Table1[[#This Row],[Profit]]&gt;0,"Profit","loss")</f>
        <v>loss</v>
      </c>
      <c r="AE1614" s="10" t="str">
        <f>_xlfn.CONCAT(Table1[[#This Row],[Customer Name]]," ",Table1[[#This Row],[Product Name]]," ",Table1[[#This Row],[Country]])</f>
        <v>Valerie Moon Office Star - Contemporary Task Swivel chair with 2-way adjustable arms, Plum United States</v>
      </c>
      <c r="AF1614" s="10" t="str">
        <f>LEFT(Table1[[#This Row],[Product Name]],4)</f>
        <v>Offi</v>
      </c>
    </row>
    <row r="1615" spans="1:32" ht="12.75" customHeight="1" x14ac:dyDescent="0.2">
      <c r="A1615" s="18">
        <v>19695</v>
      </c>
      <c r="B1615" s="25">
        <v>90449</v>
      </c>
      <c r="C1615" s="10" t="s">
        <v>37</v>
      </c>
      <c r="D1615" s="36">
        <v>0.05</v>
      </c>
      <c r="E1615" s="28">
        <v>200.99</v>
      </c>
      <c r="F1615" s="32">
        <v>4.2</v>
      </c>
      <c r="G1615" s="25">
        <v>447</v>
      </c>
      <c r="H1615" s="10" t="s">
        <v>545</v>
      </c>
      <c r="I1615" s="10" t="s">
        <v>49</v>
      </c>
      <c r="J1615" s="10" t="s">
        <v>28</v>
      </c>
      <c r="K1615" s="10" t="s">
        <v>77</v>
      </c>
      <c r="L1615" s="10" t="s">
        <v>78</v>
      </c>
      <c r="M1615" s="10" t="s">
        <v>59</v>
      </c>
      <c r="N1615" s="9" t="s">
        <v>548</v>
      </c>
      <c r="O1615" s="22">
        <v>0.59</v>
      </c>
      <c r="P1615" s="10" t="s">
        <v>33</v>
      </c>
      <c r="Q1615" s="10" t="s">
        <v>61</v>
      </c>
      <c r="R1615" s="10" t="s">
        <v>62</v>
      </c>
      <c r="S1615" s="10" t="s">
        <v>547</v>
      </c>
      <c r="T1615" s="25">
        <v>55113</v>
      </c>
      <c r="U1615" s="11">
        <v>42180</v>
      </c>
      <c r="V1615" s="25">
        <f>YEAR(Table1[[#This Row],[Order Date]])</f>
        <v>2015</v>
      </c>
      <c r="W1615" s="25">
        <f>MONTH(Table1[[#This Row],[Order Date]])</f>
        <v>6</v>
      </c>
      <c r="X1615" s="25">
        <f>DAY(Table1[[#This Row],[Order Date]])</f>
        <v>25</v>
      </c>
      <c r="Y1615" s="11">
        <v>42180</v>
      </c>
      <c r="Z1615" s="25">
        <f>DATEDIF(Table1[[#This Row],[Order Date]],Table1[[#This Row],[Ship Date]],"D")</f>
        <v>0</v>
      </c>
      <c r="AA1615" s="25">
        <v>1268.8064999999999</v>
      </c>
      <c r="AB1615" s="10">
        <v>11</v>
      </c>
      <c r="AC1615" s="12">
        <v>1838.85</v>
      </c>
      <c r="AD1615" s="10" t="str">
        <f>IF(Table1[[#This Row],[Profit]]&gt;0,"Profit","loss")</f>
        <v>Profit</v>
      </c>
      <c r="AE1615" s="10" t="str">
        <f>_xlfn.CONCAT(Table1[[#This Row],[Customer Name]]," ",Table1[[#This Row],[Product Name]]," ",Table1[[#This Row],[Country]])</f>
        <v>Valerie Moon 2160i United States</v>
      </c>
      <c r="AF1615" s="10" t="str">
        <f>LEFT(Table1[[#This Row],[Product Name]],4)</f>
        <v>2160</v>
      </c>
    </row>
    <row r="1616" spans="1:32" ht="12.75" customHeight="1" x14ac:dyDescent="0.2">
      <c r="A1616" s="18">
        <v>23451</v>
      </c>
      <c r="B1616" s="25">
        <v>90460</v>
      </c>
      <c r="C1616" s="10" t="s">
        <v>47</v>
      </c>
      <c r="D1616" s="36">
        <v>0.1</v>
      </c>
      <c r="E1616" s="28">
        <v>6.64</v>
      </c>
      <c r="F1616" s="32">
        <v>54.95</v>
      </c>
      <c r="G1616" s="25">
        <v>3309</v>
      </c>
      <c r="H1616" s="10" t="s">
        <v>2950</v>
      </c>
      <c r="I1616" s="10" t="s">
        <v>49</v>
      </c>
      <c r="J1616" s="10" t="s">
        <v>58</v>
      </c>
      <c r="K1616" s="10" t="s">
        <v>41</v>
      </c>
      <c r="L1616" s="10" t="s">
        <v>50</v>
      </c>
      <c r="M1616" s="10" t="s">
        <v>51</v>
      </c>
      <c r="N1616" s="9" t="s">
        <v>2951</v>
      </c>
      <c r="O1616" s="22">
        <v>0.37</v>
      </c>
      <c r="P1616" s="10" t="s">
        <v>33</v>
      </c>
      <c r="Q1616" s="10" t="s">
        <v>53</v>
      </c>
      <c r="R1616" s="10" t="s">
        <v>193</v>
      </c>
      <c r="S1616" s="10" t="s">
        <v>2952</v>
      </c>
      <c r="T1616" s="25">
        <v>1760</v>
      </c>
      <c r="U1616" s="11">
        <v>42087</v>
      </c>
      <c r="V1616" s="25">
        <f>YEAR(Table1[[#This Row],[Order Date]])</f>
        <v>2015</v>
      </c>
      <c r="W1616" s="25">
        <f>MONTH(Table1[[#This Row],[Order Date]])</f>
        <v>3</v>
      </c>
      <c r="X1616" s="25">
        <f>DAY(Table1[[#This Row],[Order Date]])</f>
        <v>24</v>
      </c>
      <c r="Y1616" s="11">
        <v>42089</v>
      </c>
      <c r="Z1616" s="25">
        <f>DATEDIF(Table1[[#This Row],[Order Date]],Table1[[#This Row],[Ship Date]],"D")</f>
        <v>2</v>
      </c>
      <c r="AA1616" s="25">
        <v>-25</v>
      </c>
      <c r="AB1616" s="10">
        <v>4</v>
      </c>
      <c r="AC1616" s="12">
        <v>25.31</v>
      </c>
      <c r="AD1616" s="10" t="str">
        <f>IF(Table1[[#This Row],[Profit]]&gt;0,"Profit","loss")</f>
        <v>loss</v>
      </c>
      <c r="AE1616" s="10" t="str">
        <f>_xlfn.CONCAT(Table1[[#This Row],[Customer Name]]," ",Table1[[#This Row],[Product Name]]," ",Table1[[#This Row],[Country]])</f>
        <v>Edwin Chung G.E. Longer-Life Indoor Recessed Floodlight Bulbs United States</v>
      </c>
      <c r="AF1616" s="10" t="str">
        <f>LEFT(Table1[[#This Row],[Product Name]],4)</f>
        <v>G.E.</v>
      </c>
    </row>
    <row r="1617" spans="1:32" ht="12.75" customHeight="1" x14ac:dyDescent="0.2">
      <c r="A1617" s="18">
        <v>23452</v>
      </c>
      <c r="B1617" s="25">
        <v>90460</v>
      </c>
      <c r="C1617" s="10" t="s">
        <v>47</v>
      </c>
      <c r="D1617" s="36">
        <v>0.05</v>
      </c>
      <c r="E1617" s="28">
        <v>90.48</v>
      </c>
      <c r="F1617" s="32">
        <v>19.989999999999998</v>
      </c>
      <c r="G1617" s="25">
        <v>3310</v>
      </c>
      <c r="H1617" s="10" t="s">
        <v>2953</v>
      </c>
      <c r="I1617" s="10" t="s">
        <v>49</v>
      </c>
      <c r="J1617" s="10" t="s">
        <v>58</v>
      </c>
      <c r="K1617" s="10" t="s">
        <v>29</v>
      </c>
      <c r="L1617" s="10" t="s">
        <v>69</v>
      </c>
      <c r="M1617" s="10" t="s">
        <v>59</v>
      </c>
      <c r="N1617" s="9" t="s">
        <v>1840</v>
      </c>
      <c r="O1617" s="22">
        <v>0.4</v>
      </c>
      <c r="P1617" s="10" t="s">
        <v>33</v>
      </c>
      <c r="Q1617" s="10" t="s">
        <v>53</v>
      </c>
      <c r="R1617" s="10" t="s">
        <v>193</v>
      </c>
      <c r="S1617" s="10" t="s">
        <v>2954</v>
      </c>
      <c r="T1617" s="25">
        <v>2563</v>
      </c>
      <c r="U1617" s="11">
        <v>42087</v>
      </c>
      <c r="V1617" s="25">
        <f>YEAR(Table1[[#This Row],[Order Date]])</f>
        <v>2015</v>
      </c>
      <c r="W1617" s="25">
        <f>MONTH(Table1[[#This Row],[Order Date]])</f>
        <v>3</v>
      </c>
      <c r="X1617" s="25">
        <f>DAY(Table1[[#This Row],[Order Date]])</f>
        <v>24</v>
      </c>
      <c r="Y1617" s="11">
        <v>42088</v>
      </c>
      <c r="Z1617" s="25">
        <f>DATEDIF(Table1[[#This Row],[Order Date]],Table1[[#This Row],[Ship Date]],"D")</f>
        <v>1</v>
      </c>
      <c r="AA1617" s="25">
        <v>255.14819999999997</v>
      </c>
      <c r="AB1617" s="10">
        <v>4</v>
      </c>
      <c r="AC1617" s="12">
        <v>369.78</v>
      </c>
      <c r="AD1617" s="10" t="str">
        <f>IF(Table1[[#This Row],[Profit]]&gt;0,"Profit","loss")</f>
        <v>Profit</v>
      </c>
      <c r="AE1617" s="10" t="str">
        <f>_xlfn.CONCAT(Table1[[#This Row],[Customer Name]]," ",Table1[[#This Row],[Product Name]]," ",Table1[[#This Row],[Country]])</f>
        <v>Tiffany Grossman Hardin Tyvek® Side-Opening Peel &amp; Seel® Expanding Envelopes United States</v>
      </c>
      <c r="AF1617" s="10" t="str">
        <f>LEFT(Table1[[#This Row],[Product Name]],4)</f>
        <v>Tyve</v>
      </c>
    </row>
    <row r="1618" spans="1:32" ht="12.75" customHeight="1" x14ac:dyDescent="0.2">
      <c r="A1618" s="18">
        <v>20447</v>
      </c>
      <c r="B1618" s="25">
        <v>90461</v>
      </c>
      <c r="C1618" s="10" t="s">
        <v>56</v>
      </c>
      <c r="D1618" s="36">
        <v>0.06</v>
      </c>
      <c r="E1618" s="28">
        <v>11.33</v>
      </c>
      <c r="F1618" s="32">
        <v>6.12</v>
      </c>
      <c r="G1618" s="25">
        <v>3306</v>
      </c>
      <c r="H1618" s="10" t="s">
        <v>2945</v>
      </c>
      <c r="I1618" s="10" t="s">
        <v>49</v>
      </c>
      <c r="J1618" s="10" t="s">
        <v>58</v>
      </c>
      <c r="K1618" s="10" t="s">
        <v>29</v>
      </c>
      <c r="L1618" s="10" t="s">
        <v>257</v>
      </c>
      <c r="M1618" s="10" t="s">
        <v>86</v>
      </c>
      <c r="N1618" s="9" t="s">
        <v>2149</v>
      </c>
      <c r="O1618" s="22">
        <v>0.42</v>
      </c>
      <c r="P1618" s="10" t="s">
        <v>33</v>
      </c>
      <c r="Q1618" s="10" t="s">
        <v>53</v>
      </c>
      <c r="R1618" s="10" t="s">
        <v>228</v>
      </c>
      <c r="S1618" s="10" t="s">
        <v>2946</v>
      </c>
      <c r="T1618" s="25">
        <v>6320</v>
      </c>
      <c r="U1618" s="11">
        <v>42095</v>
      </c>
      <c r="V1618" s="25">
        <f>YEAR(Table1[[#This Row],[Order Date]])</f>
        <v>2015</v>
      </c>
      <c r="W1618" s="25">
        <f>MONTH(Table1[[#This Row],[Order Date]])</f>
        <v>4</v>
      </c>
      <c r="X1618" s="25">
        <f>DAY(Table1[[#This Row],[Order Date]])</f>
        <v>1</v>
      </c>
      <c r="Y1618" s="11">
        <v>42097</v>
      </c>
      <c r="Z1618" s="25">
        <f>DATEDIF(Table1[[#This Row],[Order Date]],Table1[[#This Row],[Ship Date]],"D")</f>
        <v>2</v>
      </c>
      <c r="AA1618" s="25">
        <v>-15.92</v>
      </c>
      <c r="AB1618" s="10">
        <v>1</v>
      </c>
      <c r="AC1618" s="12">
        <v>17.62</v>
      </c>
      <c r="AD1618" s="10" t="str">
        <f>IF(Table1[[#This Row],[Profit]]&gt;0,"Profit","loss")</f>
        <v>loss</v>
      </c>
      <c r="AE1618" s="10" t="str">
        <f>_xlfn.CONCAT(Table1[[#This Row],[Customer Name]]," ",Table1[[#This Row],[Product Name]]," ",Table1[[#This Row],[Country]])</f>
        <v>Claire Warren Holmes Replacement Filter for HEPA Air Cleaner, Medium Room United States</v>
      </c>
      <c r="AF1618" s="10" t="str">
        <f>LEFT(Table1[[#This Row],[Product Name]],4)</f>
        <v>Holm</v>
      </c>
    </row>
    <row r="1619" spans="1:32" ht="12.75" customHeight="1" x14ac:dyDescent="0.2">
      <c r="A1619" s="18">
        <v>22732</v>
      </c>
      <c r="B1619" s="25">
        <v>90462</v>
      </c>
      <c r="C1619" s="10" t="s">
        <v>106</v>
      </c>
      <c r="D1619" s="36">
        <v>7.0000000000000007E-2</v>
      </c>
      <c r="E1619" s="28">
        <v>16.739999999999998</v>
      </c>
      <c r="F1619" s="32">
        <v>7.04</v>
      </c>
      <c r="G1619" s="25">
        <v>3307</v>
      </c>
      <c r="H1619" s="10" t="s">
        <v>2947</v>
      </c>
      <c r="I1619" s="10" t="s">
        <v>49</v>
      </c>
      <c r="J1619" s="10" t="s">
        <v>58</v>
      </c>
      <c r="K1619" s="10" t="s">
        <v>29</v>
      </c>
      <c r="L1619" s="10" t="s">
        <v>141</v>
      </c>
      <c r="M1619" s="10" t="s">
        <v>59</v>
      </c>
      <c r="N1619" s="9" t="s">
        <v>2948</v>
      </c>
      <c r="O1619" s="22">
        <v>0.81</v>
      </c>
      <c r="P1619" s="10" t="s">
        <v>33</v>
      </c>
      <c r="Q1619" s="10" t="s">
        <v>53</v>
      </c>
      <c r="R1619" s="10" t="s">
        <v>193</v>
      </c>
      <c r="S1619" s="10" t="s">
        <v>2949</v>
      </c>
      <c r="T1619" s="25">
        <v>1001</v>
      </c>
      <c r="U1619" s="11">
        <v>42030</v>
      </c>
      <c r="V1619" s="25">
        <f>YEAR(Table1[[#This Row],[Order Date]])</f>
        <v>2015</v>
      </c>
      <c r="W1619" s="25">
        <f>MONTH(Table1[[#This Row],[Order Date]])</f>
        <v>1</v>
      </c>
      <c r="X1619" s="25">
        <f>DAY(Table1[[#This Row],[Order Date]])</f>
        <v>26</v>
      </c>
      <c r="Y1619" s="11">
        <v>42037</v>
      </c>
      <c r="Z1619" s="25">
        <f>DATEDIF(Table1[[#This Row],[Order Date]],Table1[[#This Row],[Ship Date]],"D")</f>
        <v>7</v>
      </c>
      <c r="AA1619" s="25">
        <v>-114.2</v>
      </c>
      <c r="AB1619" s="10">
        <v>5</v>
      </c>
      <c r="AC1619" s="12">
        <v>80.58</v>
      </c>
      <c r="AD1619" s="10" t="str">
        <f>IF(Table1[[#This Row],[Profit]]&gt;0,"Profit","loss")</f>
        <v>loss</v>
      </c>
      <c r="AE1619" s="10" t="str">
        <f>_xlfn.CONCAT(Table1[[#This Row],[Customer Name]]," ",Table1[[#This Row],[Product Name]]," ",Table1[[#This Row],[Country]])</f>
        <v>Edwin Blackburn Rogers® Profile Extra Capacity Storage Tub United States</v>
      </c>
      <c r="AF1619" s="10" t="str">
        <f>LEFT(Table1[[#This Row],[Product Name]],4)</f>
        <v>Roge</v>
      </c>
    </row>
    <row r="1620" spans="1:32" ht="12.75" customHeight="1" x14ac:dyDescent="0.2">
      <c r="A1620" s="18">
        <v>22734</v>
      </c>
      <c r="B1620" s="25">
        <v>90462</v>
      </c>
      <c r="C1620" s="10" t="s">
        <v>106</v>
      </c>
      <c r="D1620" s="36">
        <v>0.06</v>
      </c>
      <c r="E1620" s="28">
        <v>6.45</v>
      </c>
      <c r="F1620" s="32">
        <v>1.34</v>
      </c>
      <c r="G1620" s="25">
        <v>3311</v>
      </c>
      <c r="H1620" s="10" t="s">
        <v>2955</v>
      </c>
      <c r="I1620" s="10" t="s">
        <v>49</v>
      </c>
      <c r="J1620" s="10" t="s">
        <v>58</v>
      </c>
      <c r="K1620" s="10" t="s">
        <v>29</v>
      </c>
      <c r="L1620" s="10" t="s">
        <v>93</v>
      </c>
      <c r="M1620" s="10" t="s">
        <v>31</v>
      </c>
      <c r="N1620" s="9" t="s">
        <v>2763</v>
      </c>
      <c r="O1620" s="22">
        <v>0.36</v>
      </c>
      <c r="P1620" s="10" t="s">
        <v>33</v>
      </c>
      <c r="Q1620" s="10" t="s">
        <v>53</v>
      </c>
      <c r="R1620" s="10" t="s">
        <v>193</v>
      </c>
      <c r="S1620" s="10" t="s">
        <v>2482</v>
      </c>
      <c r="T1620" s="25">
        <v>1890</v>
      </c>
      <c r="U1620" s="11">
        <v>42030</v>
      </c>
      <c r="V1620" s="25">
        <f>YEAR(Table1[[#This Row],[Order Date]])</f>
        <v>2015</v>
      </c>
      <c r="W1620" s="25">
        <f>MONTH(Table1[[#This Row],[Order Date]])</f>
        <v>1</v>
      </c>
      <c r="X1620" s="25">
        <f>DAY(Table1[[#This Row],[Order Date]])</f>
        <v>26</v>
      </c>
      <c r="Y1620" s="11">
        <v>42035</v>
      </c>
      <c r="Z1620" s="25">
        <f>DATEDIF(Table1[[#This Row],[Order Date]],Table1[[#This Row],[Ship Date]],"D")</f>
        <v>5</v>
      </c>
      <c r="AA1620" s="25">
        <v>39.426600000000001</v>
      </c>
      <c r="AB1620" s="10">
        <v>9</v>
      </c>
      <c r="AC1620" s="12">
        <v>57.14</v>
      </c>
      <c r="AD1620" s="10" t="str">
        <f>IF(Table1[[#This Row],[Profit]]&gt;0,"Profit","loss")</f>
        <v>Profit</v>
      </c>
      <c r="AE1620" s="10" t="str">
        <f>_xlfn.CONCAT(Table1[[#This Row],[Customer Name]]," ",Table1[[#This Row],[Product Name]]," ",Table1[[#This Row],[Country]])</f>
        <v>Jackie Flynn Wirebound Four 2-3/4 x 5 Forms per Page, 400 Sets per Book United States</v>
      </c>
      <c r="AF1620" s="10" t="str">
        <f>LEFT(Table1[[#This Row],[Product Name]],4)</f>
        <v>Wire</v>
      </c>
    </row>
    <row r="1621" spans="1:32" ht="12.75" customHeight="1" x14ac:dyDescent="0.2">
      <c r="A1621" s="18">
        <v>22733</v>
      </c>
      <c r="B1621" s="25">
        <v>90462</v>
      </c>
      <c r="C1621" s="10" t="s">
        <v>106</v>
      </c>
      <c r="D1621" s="36">
        <v>0.05</v>
      </c>
      <c r="E1621" s="28">
        <v>122.99</v>
      </c>
      <c r="F1621" s="32">
        <v>70.2</v>
      </c>
      <c r="G1621" s="25">
        <v>3314</v>
      </c>
      <c r="H1621" s="10" t="s">
        <v>2956</v>
      </c>
      <c r="I1621" s="10" t="s">
        <v>39</v>
      </c>
      <c r="J1621" s="10" t="s">
        <v>58</v>
      </c>
      <c r="K1621" s="10" t="s">
        <v>41</v>
      </c>
      <c r="L1621" s="10" t="s">
        <v>42</v>
      </c>
      <c r="M1621" s="10" t="s">
        <v>43</v>
      </c>
      <c r="N1621" s="9" t="s">
        <v>147</v>
      </c>
      <c r="O1621" s="22">
        <v>0.74</v>
      </c>
      <c r="P1621" s="10" t="s">
        <v>33</v>
      </c>
      <c r="Q1621" s="10" t="s">
        <v>53</v>
      </c>
      <c r="R1621" s="10" t="s">
        <v>54</v>
      </c>
      <c r="S1621" s="10" t="s">
        <v>273</v>
      </c>
      <c r="T1621" s="25">
        <v>7024</v>
      </c>
      <c r="U1621" s="11">
        <v>42030</v>
      </c>
      <c r="V1621" s="25">
        <f>YEAR(Table1[[#This Row],[Order Date]])</f>
        <v>2015</v>
      </c>
      <c r="W1621" s="25">
        <f>MONTH(Table1[[#This Row],[Order Date]])</f>
        <v>1</v>
      </c>
      <c r="X1621" s="25">
        <f>DAY(Table1[[#This Row],[Order Date]])</f>
        <v>26</v>
      </c>
      <c r="Y1621" s="11">
        <v>42034</v>
      </c>
      <c r="Z1621" s="25">
        <f>DATEDIF(Table1[[#This Row],[Order Date]],Table1[[#This Row],[Ship Date]],"D")</f>
        <v>4</v>
      </c>
      <c r="AA1621" s="25">
        <v>-722.23</v>
      </c>
      <c r="AB1621" s="10">
        <v>4</v>
      </c>
      <c r="AC1621" s="12">
        <v>498.31</v>
      </c>
      <c r="AD1621" s="10" t="str">
        <f>IF(Table1[[#This Row],[Profit]]&gt;0,"Profit","loss")</f>
        <v>loss</v>
      </c>
      <c r="AE1621" s="10" t="str">
        <f>_xlfn.CONCAT(Table1[[#This Row],[Customer Name]]," ",Table1[[#This Row],[Product Name]]," ",Table1[[#This Row],[Country]])</f>
        <v>Billy Hale Global High-Back Leather Tilter, Burgundy United States</v>
      </c>
      <c r="AF1621" s="10" t="str">
        <f>LEFT(Table1[[#This Row],[Product Name]],4)</f>
        <v>Glob</v>
      </c>
    </row>
    <row r="1622" spans="1:32" ht="12.75" customHeight="1" x14ac:dyDescent="0.2">
      <c r="A1622" s="18">
        <v>21718</v>
      </c>
      <c r="B1622" s="25">
        <v>90469</v>
      </c>
      <c r="C1622" s="10" t="s">
        <v>56</v>
      </c>
      <c r="D1622" s="36">
        <v>0.02</v>
      </c>
      <c r="E1622" s="28">
        <v>419.19</v>
      </c>
      <c r="F1622" s="32">
        <v>19.989999999999998</v>
      </c>
      <c r="G1622" s="25">
        <v>627</v>
      </c>
      <c r="H1622" s="10" t="s">
        <v>740</v>
      </c>
      <c r="I1622" s="10" t="s">
        <v>49</v>
      </c>
      <c r="J1622" s="10" t="s">
        <v>28</v>
      </c>
      <c r="K1622" s="10" t="s">
        <v>29</v>
      </c>
      <c r="L1622" s="10" t="s">
        <v>141</v>
      </c>
      <c r="M1622" s="10" t="s">
        <v>59</v>
      </c>
      <c r="N1622" s="9" t="s">
        <v>741</v>
      </c>
      <c r="O1622" s="22">
        <v>0.57999999999999996</v>
      </c>
      <c r="P1622" s="10" t="s">
        <v>33</v>
      </c>
      <c r="Q1622" s="10" t="s">
        <v>53</v>
      </c>
      <c r="R1622" s="10" t="s">
        <v>154</v>
      </c>
      <c r="S1622" s="10" t="s">
        <v>742</v>
      </c>
      <c r="T1622" s="25">
        <v>43952</v>
      </c>
      <c r="U1622" s="11">
        <v>42115</v>
      </c>
      <c r="V1622" s="25">
        <f>YEAR(Table1[[#This Row],[Order Date]])</f>
        <v>2015</v>
      </c>
      <c r="W1622" s="25">
        <f>MONTH(Table1[[#This Row],[Order Date]])</f>
        <v>4</v>
      </c>
      <c r="X1622" s="25">
        <f>DAY(Table1[[#This Row],[Order Date]])</f>
        <v>21</v>
      </c>
      <c r="Y1622" s="11">
        <v>42116</v>
      </c>
      <c r="Z1622" s="25">
        <f>DATEDIF(Table1[[#This Row],[Order Date]],Table1[[#This Row],[Ship Date]],"D")</f>
        <v>1</v>
      </c>
      <c r="AA1622" s="25">
        <v>6610.2</v>
      </c>
      <c r="AB1622" s="10">
        <v>22</v>
      </c>
      <c r="AC1622" s="12">
        <v>9580</v>
      </c>
      <c r="AD1622" s="10" t="str">
        <f>IF(Table1[[#This Row],[Profit]]&gt;0,"Profit","loss")</f>
        <v>Profit</v>
      </c>
      <c r="AE1622" s="10" t="str">
        <f>_xlfn.CONCAT(Table1[[#This Row],[Customer Name]]," ",Table1[[#This Row],[Product Name]]," ",Table1[[#This Row],[Country]])</f>
        <v>Scott McKenna Smead Adjustable Mobile File Trolley with Lockable Top United States</v>
      </c>
      <c r="AF1622" s="10" t="str">
        <f>LEFT(Table1[[#This Row],[Product Name]],4)</f>
        <v>Smea</v>
      </c>
    </row>
    <row r="1623" spans="1:32" ht="12.75" customHeight="1" x14ac:dyDescent="0.2">
      <c r="A1623" s="18">
        <v>24158</v>
      </c>
      <c r="B1623" s="25">
        <v>90473</v>
      </c>
      <c r="C1623" s="10" t="s">
        <v>56</v>
      </c>
      <c r="D1623" s="36">
        <v>0.05</v>
      </c>
      <c r="E1623" s="28">
        <v>14.81</v>
      </c>
      <c r="F1623" s="32">
        <v>13.32</v>
      </c>
      <c r="G1623" s="25">
        <v>1702</v>
      </c>
      <c r="H1623" s="10" t="s">
        <v>1708</v>
      </c>
      <c r="I1623" s="10" t="s">
        <v>49</v>
      </c>
      <c r="J1623" s="10" t="s">
        <v>40</v>
      </c>
      <c r="K1623" s="10" t="s">
        <v>29</v>
      </c>
      <c r="L1623" s="10" t="s">
        <v>257</v>
      </c>
      <c r="M1623" s="10" t="s">
        <v>59</v>
      </c>
      <c r="N1623" s="9" t="s">
        <v>833</v>
      </c>
      <c r="O1623" s="22">
        <v>0.43</v>
      </c>
      <c r="P1623" s="10" t="s">
        <v>33</v>
      </c>
      <c r="Q1623" s="10" t="s">
        <v>136</v>
      </c>
      <c r="R1623" s="10" t="s">
        <v>671</v>
      </c>
      <c r="S1623" s="10" t="s">
        <v>1709</v>
      </c>
      <c r="T1623" s="25">
        <v>39301</v>
      </c>
      <c r="U1623" s="11">
        <v>42021</v>
      </c>
      <c r="V1623" s="25">
        <f>YEAR(Table1[[#This Row],[Order Date]])</f>
        <v>2015</v>
      </c>
      <c r="W1623" s="25">
        <f>MONTH(Table1[[#This Row],[Order Date]])</f>
        <v>1</v>
      </c>
      <c r="X1623" s="25">
        <f>DAY(Table1[[#This Row],[Order Date]])</f>
        <v>17</v>
      </c>
      <c r="Y1623" s="11">
        <v>42024</v>
      </c>
      <c r="Z1623" s="25">
        <f>DATEDIF(Table1[[#This Row],[Order Date]],Table1[[#This Row],[Ship Date]],"D")</f>
        <v>3</v>
      </c>
      <c r="AA1623" s="25">
        <v>-220.05200000000002</v>
      </c>
      <c r="AB1623" s="10">
        <v>3</v>
      </c>
      <c r="AC1623" s="12">
        <v>45.28</v>
      </c>
      <c r="AD1623" s="10" t="str">
        <f>IF(Table1[[#This Row],[Profit]]&gt;0,"Profit","loss")</f>
        <v>loss</v>
      </c>
      <c r="AE1623" s="10" t="str">
        <f>_xlfn.CONCAT(Table1[[#This Row],[Customer Name]]," ",Table1[[#This Row],[Product Name]]," ",Table1[[#This Row],[Country]])</f>
        <v>Sandra Berry Holmes Replacement Filter for HEPA Air Cleaner, Large Room United States</v>
      </c>
      <c r="AF1623" s="10" t="str">
        <f>LEFT(Table1[[#This Row],[Product Name]],4)</f>
        <v>Holm</v>
      </c>
    </row>
    <row r="1624" spans="1:32" ht="12.75" customHeight="1" x14ac:dyDescent="0.2">
      <c r="A1624" s="18">
        <v>24159</v>
      </c>
      <c r="B1624" s="25">
        <v>90473</v>
      </c>
      <c r="C1624" s="10" t="s">
        <v>56</v>
      </c>
      <c r="D1624" s="36">
        <v>0.05</v>
      </c>
      <c r="E1624" s="28">
        <v>4.2</v>
      </c>
      <c r="F1624" s="32">
        <v>2.2599999999999998</v>
      </c>
      <c r="G1624" s="25">
        <v>1702</v>
      </c>
      <c r="H1624" s="10" t="s">
        <v>1708</v>
      </c>
      <c r="I1624" s="10" t="s">
        <v>27</v>
      </c>
      <c r="J1624" s="10" t="s">
        <v>40</v>
      </c>
      <c r="K1624" s="10" t="s">
        <v>29</v>
      </c>
      <c r="L1624" s="10" t="s">
        <v>93</v>
      </c>
      <c r="M1624" s="10" t="s">
        <v>31</v>
      </c>
      <c r="N1624" s="9" t="s">
        <v>1234</v>
      </c>
      <c r="O1624" s="22">
        <v>0.36</v>
      </c>
      <c r="P1624" s="10" t="s">
        <v>33</v>
      </c>
      <c r="Q1624" s="10" t="s">
        <v>136</v>
      </c>
      <c r="R1624" s="10" t="s">
        <v>671</v>
      </c>
      <c r="S1624" s="10" t="s">
        <v>1709</v>
      </c>
      <c r="T1624" s="25">
        <v>39301</v>
      </c>
      <c r="U1624" s="11">
        <v>42021</v>
      </c>
      <c r="V1624" s="25">
        <f>YEAR(Table1[[#This Row],[Order Date]])</f>
        <v>2015</v>
      </c>
      <c r="W1624" s="25">
        <f>MONTH(Table1[[#This Row],[Order Date]])</f>
        <v>1</v>
      </c>
      <c r="X1624" s="25">
        <f>DAY(Table1[[#This Row],[Order Date]])</f>
        <v>17</v>
      </c>
      <c r="Y1624" s="11">
        <v>42023</v>
      </c>
      <c r="Z1624" s="25">
        <f>DATEDIF(Table1[[#This Row],[Order Date]],Table1[[#This Row],[Ship Date]],"D")</f>
        <v>2</v>
      </c>
      <c r="AA1624" s="25">
        <v>20.393369999999997</v>
      </c>
      <c r="AB1624" s="10">
        <v>3</v>
      </c>
      <c r="AC1624" s="12">
        <v>13.57</v>
      </c>
      <c r="AD1624" s="10" t="str">
        <f>IF(Table1[[#This Row],[Profit]]&gt;0,"Profit","loss")</f>
        <v>Profit</v>
      </c>
      <c r="AE1624" s="10" t="str">
        <f>_xlfn.CONCAT(Table1[[#This Row],[Customer Name]]," ",Table1[[#This Row],[Product Name]]," ",Table1[[#This Row],[Country]])</f>
        <v>Sandra Berry Important Message Pads, 50 4-1/4 x 5-1/2 Forms per Pad United States</v>
      </c>
      <c r="AF1624" s="10" t="str">
        <f>LEFT(Table1[[#This Row],[Product Name]],4)</f>
        <v>Impo</v>
      </c>
    </row>
    <row r="1625" spans="1:32" ht="12.75" customHeight="1" x14ac:dyDescent="0.2">
      <c r="A1625" s="18">
        <v>24327</v>
      </c>
      <c r="B1625" s="25">
        <v>90479</v>
      </c>
      <c r="C1625" s="10" t="s">
        <v>56</v>
      </c>
      <c r="D1625" s="36">
        <v>0.1</v>
      </c>
      <c r="E1625" s="28">
        <v>19.98</v>
      </c>
      <c r="F1625" s="32">
        <v>5.77</v>
      </c>
      <c r="G1625" s="25">
        <v>240</v>
      </c>
      <c r="H1625" s="10" t="s">
        <v>338</v>
      </c>
      <c r="I1625" s="10" t="s">
        <v>27</v>
      </c>
      <c r="J1625" s="10" t="s">
        <v>58</v>
      </c>
      <c r="K1625" s="10" t="s">
        <v>29</v>
      </c>
      <c r="L1625" s="10" t="s">
        <v>93</v>
      </c>
      <c r="M1625" s="10" t="s">
        <v>59</v>
      </c>
      <c r="N1625" s="9" t="s">
        <v>339</v>
      </c>
      <c r="O1625" s="22">
        <v>0.38</v>
      </c>
      <c r="P1625" s="10" t="s">
        <v>33</v>
      </c>
      <c r="Q1625" s="10" t="s">
        <v>34</v>
      </c>
      <c r="R1625" s="10" t="s">
        <v>255</v>
      </c>
      <c r="S1625" s="10" t="s">
        <v>340</v>
      </c>
      <c r="T1625" s="25">
        <v>80817</v>
      </c>
      <c r="U1625" s="11">
        <v>42114</v>
      </c>
      <c r="V1625" s="25">
        <f>YEAR(Table1[[#This Row],[Order Date]])</f>
        <v>2015</v>
      </c>
      <c r="W1625" s="25">
        <f>MONTH(Table1[[#This Row],[Order Date]])</f>
        <v>4</v>
      </c>
      <c r="X1625" s="25">
        <f>DAY(Table1[[#This Row],[Order Date]])</f>
        <v>20</v>
      </c>
      <c r="Y1625" s="11">
        <v>42114</v>
      </c>
      <c r="Z1625" s="25">
        <f>DATEDIF(Table1[[#This Row],[Order Date]],Table1[[#This Row],[Ship Date]],"D")</f>
        <v>0</v>
      </c>
      <c r="AA1625" s="25">
        <v>35.090000000000003</v>
      </c>
      <c r="AB1625" s="10">
        <v>3</v>
      </c>
      <c r="AC1625" s="12">
        <v>57.41</v>
      </c>
      <c r="AD1625" s="10" t="str">
        <f>IF(Table1[[#This Row],[Profit]]&gt;0,"Profit","loss")</f>
        <v>Profit</v>
      </c>
      <c r="AE1625" s="10" t="str">
        <f>_xlfn.CONCAT(Table1[[#This Row],[Customer Name]]," ",Table1[[#This Row],[Product Name]]," ",Table1[[#This Row],[Country]])</f>
        <v>Gilbert Scarborough Xerox Blank Computer Paper United States</v>
      </c>
      <c r="AF1625" s="10" t="str">
        <f>LEFT(Table1[[#This Row],[Product Name]],4)</f>
        <v>Xero</v>
      </c>
    </row>
    <row r="1626" spans="1:32" ht="12.75" customHeight="1" x14ac:dyDescent="0.2">
      <c r="A1626" s="18">
        <v>24328</v>
      </c>
      <c r="B1626" s="25">
        <v>90479</v>
      </c>
      <c r="C1626" s="10" t="s">
        <v>56</v>
      </c>
      <c r="D1626" s="36">
        <v>0.06</v>
      </c>
      <c r="E1626" s="28">
        <v>259.70999999999998</v>
      </c>
      <c r="F1626" s="32">
        <v>66.67</v>
      </c>
      <c r="G1626" s="25">
        <v>241</v>
      </c>
      <c r="H1626" s="10" t="s">
        <v>341</v>
      </c>
      <c r="I1626" s="10" t="s">
        <v>39</v>
      </c>
      <c r="J1626" s="10" t="s">
        <v>58</v>
      </c>
      <c r="K1626" s="10" t="s">
        <v>41</v>
      </c>
      <c r="L1626" s="10" t="s">
        <v>152</v>
      </c>
      <c r="M1626" s="10" t="s">
        <v>121</v>
      </c>
      <c r="N1626" s="9" t="s">
        <v>342</v>
      </c>
      <c r="O1626" s="22">
        <v>0.61</v>
      </c>
      <c r="P1626" s="10" t="s">
        <v>33</v>
      </c>
      <c r="Q1626" s="10" t="s">
        <v>34</v>
      </c>
      <c r="R1626" s="10" t="s">
        <v>255</v>
      </c>
      <c r="S1626" s="10" t="s">
        <v>343</v>
      </c>
      <c r="T1626" s="25">
        <v>81503</v>
      </c>
      <c r="U1626" s="11">
        <v>42114</v>
      </c>
      <c r="V1626" s="25">
        <f>YEAR(Table1[[#This Row],[Order Date]])</f>
        <v>2015</v>
      </c>
      <c r="W1626" s="25">
        <f>MONTH(Table1[[#This Row],[Order Date]])</f>
        <v>4</v>
      </c>
      <c r="X1626" s="25">
        <f>DAY(Table1[[#This Row],[Order Date]])</f>
        <v>20</v>
      </c>
      <c r="Y1626" s="11">
        <v>42115</v>
      </c>
      <c r="Z1626" s="25">
        <f>DATEDIF(Table1[[#This Row],[Order Date]],Table1[[#This Row],[Ship Date]],"D")</f>
        <v>1</v>
      </c>
      <c r="AA1626" s="25">
        <v>785.63</v>
      </c>
      <c r="AB1626" s="10">
        <v>11</v>
      </c>
      <c r="AC1626" s="12">
        <v>2809.87</v>
      </c>
      <c r="AD1626" s="10" t="str">
        <f>IF(Table1[[#This Row],[Profit]]&gt;0,"Profit","loss")</f>
        <v>Profit</v>
      </c>
      <c r="AE1626" s="10" t="str">
        <f>_xlfn.CONCAT(Table1[[#This Row],[Customer Name]]," ",Table1[[#This Row],[Product Name]]," ",Table1[[#This Row],[Country]])</f>
        <v>Amy Ellis Holder Bevis Round Bullnose 29" High Table Top United States</v>
      </c>
      <c r="AF1626" s="10" t="str">
        <f>LEFT(Table1[[#This Row],[Product Name]],4)</f>
        <v>Bevi</v>
      </c>
    </row>
    <row r="1627" spans="1:32" ht="12.75" customHeight="1" x14ac:dyDescent="0.2">
      <c r="A1627" s="18">
        <v>25264</v>
      </c>
      <c r="B1627" s="25">
        <v>90480</v>
      </c>
      <c r="C1627" s="10" t="s">
        <v>106</v>
      </c>
      <c r="D1627" s="36">
        <v>0.01</v>
      </c>
      <c r="E1627" s="28">
        <v>5.94</v>
      </c>
      <c r="F1627" s="32">
        <v>9.92</v>
      </c>
      <c r="G1627" s="25">
        <v>241</v>
      </c>
      <c r="H1627" s="10" t="s">
        <v>341</v>
      </c>
      <c r="I1627" s="10" t="s">
        <v>49</v>
      </c>
      <c r="J1627" s="10" t="s">
        <v>58</v>
      </c>
      <c r="K1627" s="10" t="s">
        <v>29</v>
      </c>
      <c r="L1627" s="10" t="s">
        <v>109</v>
      </c>
      <c r="M1627" s="10" t="s">
        <v>59</v>
      </c>
      <c r="N1627" s="9" t="s">
        <v>344</v>
      </c>
      <c r="O1627" s="22">
        <v>0.38</v>
      </c>
      <c r="P1627" s="10" t="s">
        <v>33</v>
      </c>
      <c r="Q1627" s="10" t="s">
        <v>34</v>
      </c>
      <c r="R1627" s="10" t="s">
        <v>255</v>
      </c>
      <c r="S1627" s="10" t="s">
        <v>343</v>
      </c>
      <c r="T1627" s="25">
        <v>81503</v>
      </c>
      <c r="U1627" s="11">
        <v>42150</v>
      </c>
      <c r="V1627" s="25">
        <f>YEAR(Table1[[#This Row],[Order Date]])</f>
        <v>2015</v>
      </c>
      <c r="W1627" s="25">
        <f>MONTH(Table1[[#This Row],[Order Date]])</f>
        <v>5</v>
      </c>
      <c r="X1627" s="25">
        <f>DAY(Table1[[#This Row],[Order Date]])</f>
        <v>26</v>
      </c>
      <c r="Y1627" s="11">
        <v>42157</v>
      </c>
      <c r="Z1627" s="25">
        <f>DATEDIF(Table1[[#This Row],[Order Date]],Table1[[#This Row],[Ship Date]],"D")</f>
        <v>7</v>
      </c>
      <c r="AA1627" s="25">
        <v>-256.51900000000001</v>
      </c>
      <c r="AB1627" s="10">
        <v>13</v>
      </c>
      <c r="AC1627" s="12">
        <v>79.930000000000007</v>
      </c>
      <c r="AD1627" s="10" t="str">
        <f>IF(Table1[[#This Row],[Profit]]&gt;0,"Profit","loss")</f>
        <v>loss</v>
      </c>
      <c r="AE1627" s="10" t="str">
        <f>_xlfn.CONCAT(Table1[[#This Row],[Customer Name]]," ",Table1[[#This Row],[Product Name]]," ",Table1[[#This Row],[Country]])</f>
        <v>Amy Ellis Holder Storex Dura Pro™ Binders United States</v>
      </c>
      <c r="AF1627" s="10" t="str">
        <f>LEFT(Table1[[#This Row],[Product Name]],4)</f>
        <v>Stor</v>
      </c>
    </row>
    <row r="1628" spans="1:32" ht="12.75" customHeight="1" x14ac:dyDescent="0.2">
      <c r="A1628" s="18">
        <v>25265</v>
      </c>
      <c r="B1628" s="25">
        <v>90480</v>
      </c>
      <c r="C1628" s="10" t="s">
        <v>106</v>
      </c>
      <c r="D1628" s="36">
        <v>0.02</v>
      </c>
      <c r="E1628" s="28">
        <v>125.99</v>
      </c>
      <c r="F1628" s="32">
        <v>3</v>
      </c>
      <c r="G1628" s="25">
        <v>241</v>
      </c>
      <c r="H1628" s="10" t="s">
        <v>341</v>
      </c>
      <c r="I1628" s="10" t="s">
        <v>49</v>
      </c>
      <c r="J1628" s="10" t="s">
        <v>58</v>
      </c>
      <c r="K1628" s="10" t="s">
        <v>77</v>
      </c>
      <c r="L1628" s="10" t="s">
        <v>78</v>
      </c>
      <c r="M1628" s="10" t="s">
        <v>59</v>
      </c>
      <c r="N1628" s="9" t="s">
        <v>345</v>
      </c>
      <c r="O1628" s="22">
        <v>0.59</v>
      </c>
      <c r="P1628" s="10" t="s">
        <v>33</v>
      </c>
      <c r="Q1628" s="10" t="s">
        <v>34</v>
      </c>
      <c r="R1628" s="10" t="s">
        <v>255</v>
      </c>
      <c r="S1628" s="10" t="s">
        <v>343</v>
      </c>
      <c r="T1628" s="25">
        <v>81503</v>
      </c>
      <c r="U1628" s="11">
        <v>42150</v>
      </c>
      <c r="V1628" s="25">
        <f>YEAR(Table1[[#This Row],[Order Date]])</f>
        <v>2015</v>
      </c>
      <c r="W1628" s="25">
        <f>MONTH(Table1[[#This Row],[Order Date]])</f>
        <v>5</v>
      </c>
      <c r="X1628" s="25">
        <f>DAY(Table1[[#This Row],[Order Date]])</f>
        <v>26</v>
      </c>
      <c r="Y1628" s="11">
        <v>42150</v>
      </c>
      <c r="Z1628" s="25">
        <f>DATEDIF(Table1[[#This Row],[Order Date]],Table1[[#This Row],[Ship Date]],"D")</f>
        <v>0</v>
      </c>
      <c r="AA1628" s="25">
        <v>398.358</v>
      </c>
      <c r="AB1628" s="10">
        <v>8</v>
      </c>
      <c r="AC1628" s="12">
        <v>873.18</v>
      </c>
      <c r="AD1628" s="10" t="str">
        <f>IF(Table1[[#This Row],[Profit]]&gt;0,"Profit","loss")</f>
        <v>Profit</v>
      </c>
      <c r="AE1628" s="10" t="str">
        <f>_xlfn.CONCAT(Table1[[#This Row],[Customer Name]]," ",Table1[[#This Row],[Product Name]]," ",Table1[[#This Row],[Country]])</f>
        <v>Amy Ellis Holder 270c United States</v>
      </c>
      <c r="AF1628" s="10" t="str">
        <f>LEFT(Table1[[#This Row],[Product Name]],4)</f>
        <v>270c</v>
      </c>
    </row>
    <row r="1629" spans="1:32" ht="12.75" customHeight="1" x14ac:dyDescent="0.2">
      <c r="A1629" s="18">
        <v>21046</v>
      </c>
      <c r="B1629" s="25">
        <v>90488</v>
      </c>
      <c r="C1629" s="10" t="s">
        <v>47</v>
      </c>
      <c r="D1629" s="36">
        <v>0.06</v>
      </c>
      <c r="E1629" s="28">
        <v>47.98</v>
      </c>
      <c r="F1629" s="32">
        <v>3.61</v>
      </c>
      <c r="G1629" s="25">
        <v>3255</v>
      </c>
      <c r="H1629" s="10" t="s">
        <v>2917</v>
      </c>
      <c r="I1629" s="10" t="s">
        <v>49</v>
      </c>
      <c r="J1629" s="10" t="s">
        <v>40</v>
      </c>
      <c r="K1629" s="10" t="s">
        <v>77</v>
      </c>
      <c r="L1629" s="10" t="s">
        <v>180</v>
      </c>
      <c r="M1629" s="10" t="s">
        <v>51</v>
      </c>
      <c r="N1629" s="9" t="s">
        <v>1013</v>
      </c>
      <c r="O1629" s="22">
        <v>0.71</v>
      </c>
      <c r="P1629" s="10" t="s">
        <v>33</v>
      </c>
      <c r="Q1629" s="10" t="s">
        <v>136</v>
      </c>
      <c r="R1629" s="10" t="s">
        <v>362</v>
      </c>
      <c r="S1629" s="10" t="s">
        <v>2918</v>
      </c>
      <c r="T1629" s="25">
        <v>33319</v>
      </c>
      <c r="U1629" s="11">
        <v>42053</v>
      </c>
      <c r="V1629" s="25">
        <f>YEAR(Table1[[#This Row],[Order Date]])</f>
        <v>2015</v>
      </c>
      <c r="W1629" s="25">
        <f>MONTH(Table1[[#This Row],[Order Date]])</f>
        <v>2</v>
      </c>
      <c r="X1629" s="25">
        <f>DAY(Table1[[#This Row],[Order Date]])</f>
        <v>18</v>
      </c>
      <c r="Y1629" s="11">
        <v>42055</v>
      </c>
      <c r="Z1629" s="25">
        <f>DATEDIF(Table1[[#This Row],[Order Date]],Table1[[#This Row],[Ship Date]],"D")</f>
        <v>2</v>
      </c>
      <c r="AA1629" s="25">
        <v>596.80799999999999</v>
      </c>
      <c r="AB1629" s="10">
        <v>2</v>
      </c>
      <c r="AC1629" s="12">
        <v>97.96</v>
      </c>
      <c r="AD1629" s="10" t="str">
        <f>IF(Table1[[#This Row],[Profit]]&gt;0,"Profit","loss")</f>
        <v>Profit</v>
      </c>
      <c r="AE1629" s="10" t="str">
        <f>_xlfn.CONCAT(Table1[[#This Row],[Customer Name]]," ",Table1[[#This Row],[Product Name]]," ",Table1[[#This Row],[Country]])</f>
        <v>Maureen Whitley DS/HD IBM Formatted Diskettes, 200/Pack - Staples United States</v>
      </c>
      <c r="AF1629" s="10" t="str">
        <f>LEFT(Table1[[#This Row],[Product Name]],4)</f>
        <v>DS/H</v>
      </c>
    </row>
    <row r="1630" spans="1:32" ht="12.75" customHeight="1" x14ac:dyDescent="0.2">
      <c r="A1630" s="18">
        <v>21970</v>
      </c>
      <c r="B1630" s="25">
        <v>90491</v>
      </c>
      <c r="C1630" s="10" t="s">
        <v>106</v>
      </c>
      <c r="D1630" s="36">
        <v>0.1</v>
      </c>
      <c r="E1630" s="28">
        <v>15.98</v>
      </c>
      <c r="F1630" s="32">
        <v>4</v>
      </c>
      <c r="G1630" s="25">
        <v>920</v>
      </c>
      <c r="H1630" s="10" t="s">
        <v>1038</v>
      </c>
      <c r="I1630" s="10" t="s">
        <v>49</v>
      </c>
      <c r="J1630" s="10" t="s">
        <v>28</v>
      </c>
      <c r="K1630" s="10" t="s">
        <v>77</v>
      </c>
      <c r="L1630" s="10" t="s">
        <v>180</v>
      </c>
      <c r="M1630" s="10" t="s">
        <v>59</v>
      </c>
      <c r="N1630" s="9" t="s">
        <v>513</v>
      </c>
      <c r="O1630" s="22">
        <v>0.37</v>
      </c>
      <c r="P1630" s="10" t="s">
        <v>33</v>
      </c>
      <c r="Q1630" s="10" t="s">
        <v>34</v>
      </c>
      <c r="R1630" s="10" t="s">
        <v>45</v>
      </c>
      <c r="S1630" s="10" t="s">
        <v>1039</v>
      </c>
      <c r="T1630" s="25">
        <v>92374</v>
      </c>
      <c r="U1630" s="11">
        <v>42090</v>
      </c>
      <c r="V1630" s="25">
        <f>YEAR(Table1[[#This Row],[Order Date]])</f>
        <v>2015</v>
      </c>
      <c r="W1630" s="25">
        <f>MONTH(Table1[[#This Row],[Order Date]])</f>
        <v>3</v>
      </c>
      <c r="X1630" s="25">
        <f>DAY(Table1[[#This Row],[Order Date]])</f>
        <v>27</v>
      </c>
      <c r="Y1630" s="11">
        <v>42095</v>
      </c>
      <c r="Z1630" s="25">
        <f>DATEDIF(Table1[[#This Row],[Order Date]],Table1[[#This Row],[Ship Date]],"D")</f>
        <v>5</v>
      </c>
      <c r="AA1630" s="25">
        <v>92.722199999999987</v>
      </c>
      <c r="AB1630" s="10">
        <v>9</v>
      </c>
      <c r="AC1630" s="12">
        <v>134.38</v>
      </c>
      <c r="AD1630" s="10" t="str">
        <f>IF(Table1[[#This Row],[Profit]]&gt;0,"Profit","loss")</f>
        <v>Profit</v>
      </c>
      <c r="AE1630" s="10" t="str">
        <f>_xlfn.CONCAT(Table1[[#This Row],[Customer Name]]," ",Table1[[#This Row],[Product Name]]," ",Table1[[#This Row],[Country]])</f>
        <v>Jessie Kelly Logitech Access Keyboard United States</v>
      </c>
      <c r="AF1630" s="10" t="str">
        <f>LEFT(Table1[[#This Row],[Product Name]],4)</f>
        <v>Logi</v>
      </c>
    </row>
    <row r="1631" spans="1:32" ht="12.75" customHeight="1" x14ac:dyDescent="0.2">
      <c r="A1631" s="18">
        <v>25676</v>
      </c>
      <c r="B1631" s="25">
        <v>90492</v>
      </c>
      <c r="C1631" s="10" t="s">
        <v>25</v>
      </c>
      <c r="D1631" s="36">
        <v>0.05</v>
      </c>
      <c r="E1631" s="28">
        <v>35.51</v>
      </c>
      <c r="F1631" s="32">
        <v>6.31</v>
      </c>
      <c r="G1631" s="25">
        <v>918</v>
      </c>
      <c r="H1631" s="10" t="s">
        <v>1033</v>
      </c>
      <c r="I1631" s="10" t="s">
        <v>49</v>
      </c>
      <c r="J1631" s="10" t="s">
        <v>114</v>
      </c>
      <c r="K1631" s="10" t="s">
        <v>29</v>
      </c>
      <c r="L1631" s="10" t="s">
        <v>141</v>
      </c>
      <c r="M1631" s="10" t="s">
        <v>59</v>
      </c>
      <c r="N1631" s="9" t="s">
        <v>1034</v>
      </c>
      <c r="O1631" s="22">
        <v>0.57999999999999996</v>
      </c>
      <c r="P1631" s="10" t="s">
        <v>33</v>
      </c>
      <c r="Q1631" s="10" t="s">
        <v>34</v>
      </c>
      <c r="R1631" s="10" t="s">
        <v>45</v>
      </c>
      <c r="S1631" s="10" t="s">
        <v>773</v>
      </c>
      <c r="T1631" s="25">
        <v>91730</v>
      </c>
      <c r="U1631" s="11">
        <v>42106</v>
      </c>
      <c r="V1631" s="25">
        <f>YEAR(Table1[[#This Row],[Order Date]])</f>
        <v>2015</v>
      </c>
      <c r="W1631" s="25">
        <f>MONTH(Table1[[#This Row],[Order Date]])</f>
        <v>4</v>
      </c>
      <c r="X1631" s="25">
        <f>DAY(Table1[[#This Row],[Order Date]])</f>
        <v>12</v>
      </c>
      <c r="Y1631" s="11">
        <v>42108</v>
      </c>
      <c r="Z1631" s="25">
        <f>DATEDIF(Table1[[#This Row],[Order Date]],Table1[[#This Row],[Ship Date]],"D")</f>
        <v>2</v>
      </c>
      <c r="AA1631" s="25">
        <v>6.11</v>
      </c>
      <c r="AB1631" s="10">
        <v>2</v>
      </c>
      <c r="AC1631" s="12">
        <v>73.099999999999994</v>
      </c>
      <c r="AD1631" s="10" t="str">
        <f>IF(Table1[[#This Row],[Profit]]&gt;0,"Profit","loss")</f>
        <v>Profit</v>
      </c>
      <c r="AE1631" s="10" t="str">
        <f>_xlfn.CONCAT(Table1[[#This Row],[Customer Name]]," ",Table1[[#This Row],[Product Name]]," ",Table1[[#This Row],[Country]])</f>
        <v>Kerry Jernigan Steel Personal Filing/Posting Tote United States</v>
      </c>
      <c r="AF1631" s="10" t="str">
        <f>LEFT(Table1[[#This Row],[Product Name]],4)</f>
        <v>Stee</v>
      </c>
    </row>
    <row r="1632" spans="1:32" ht="12.75" customHeight="1" x14ac:dyDescent="0.2">
      <c r="A1632" s="18">
        <v>25677</v>
      </c>
      <c r="B1632" s="25">
        <v>90492</v>
      </c>
      <c r="C1632" s="10" t="s">
        <v>25</v>
      </c>
      <c r="D1632" s="36">
        <v>0.1</v>
      </c>
      <c r="E1632" s="28">
        <v>8.34</v>
      </c>
      <c r="F1632" s="32">
        <v>2.64</v>
      </c>
      <c r="G1632" s="25">
        <v>919</v>
      </c>
      <c r="H1632" s="10" t="s">
        <v>1036</v>
      </c>
      <c r="I1632" s="10" t="s">
        <v>49</v>
      </c>
      <c r="J1632" s="10" t="s">
        <v>114</v>
      </c>
      <c r="K1632" s="10" t="s">
        <v>29</v>
      </c>
      <c r="L1632" s="10" t="s">
        <v>174</v>
      </c>
      <c r="M1632" s="10" t="s">
        <v>51</v>
      </c>
      <c r="N1632" s="9" t="s">
        <v>358</v>
      </c>
      <c r="O1632" s="22">
        <v>0.59</v>
      </c>
      <c r="P1632" s="10" t="s">
        <v>33</v>
      </c>
      <c r="Q1632" s="10" t="s">
        <v>34</v>
      </c>
      <c r="R1632" s="10" t="s">
        <v>45</v>
      </c>
      <c r="S1632" s="10" t="s">
        <v>1037</v>
      </c>
      <c r="T1632" s="25">
        <v>96003</v>
      </c>
      <c r="U1632" s="11">
        <v>42106</v>
      </c>
      <c r="V1632" s="25">
        <f>YEAR(Table1[[#This Row],[Order Date]])</f>
        <v>2015</v>
      </c>
      <c r="W1632" s="25">
        <f>MONTH(Table1[[#This Row],[Order Date]])</f>
        <v>4</v>
      </c>
      <c r="X1632" s="25">
        <f>DAY(Table1[[#This Row],[Order Date]])</f>
        <v>12</v>
      </c>
      <c r="Y1632" s="11">
        <v>42106</v>
      </c>
      <c r="Z1632" s="25">
        <f>DATEDIF(Table1[[#This Row],[Order Date]],Table1[[#This Row],[Ship Date]],"D")</f>
        <v>0</v>
      </c>
      <c r="AA1632" s="25">
        <v>-6.34</v>
      </c>
      <c r="AB1632" s="10">
        <v>6</v>
      </c>
      <c r="AC1632" s="12">
        <v>47.95</v>
      </c>
      <c r="AD1632" s="10" t="str">
        <f>IF(Table1[[#This Row],[Profit]]&gt;0,"Profit","loss")</f>
        <v>loss</v>
      </c>
      <c r="AE1632" s="10" t="str">
        <f>_xlfn.CONCAT(Table1[[#This Row],[Customer Name]]," ",Table1[[#This Row],[Product Name]]," ",Table1[[#This Row],[Country]])</f>
        <v>Tracy Livingston Acme® Elite Stainless Steel Scissors United States</v>
      </c>
      <c r="AF1632" s="10" t="str">
        <f>LEFT(Table1[[#This Row],[Product Name]],4)</f>
        <v>Acme</v>
      </c>
    </row>
    <row r="1633" spans="1:32" ht="12.75" customHeight="1" x14ac:dyDescent="0.2">
      <c r="A1633" s="18">
        <v>25678</v>
      </c>
      <c r="B1633" s="25">
        <v>90492</v>
      </c>
      <c r="C1633" s="10" t="s">
        <v>25</v>
      </c>
      <c r="D1633" s="36">
        <v>0.03</v>
      </c>
      <c r="E1633" s="28">
        <v>8.0399999999999991</v>
      </c>
      <c r="F1633" s="32">
        <v>8.94</v>
      </c>
      <c r="G1633" s="25">
        <v>920</v>
      </c>
      <c r="H1633" s="10" t="s">
        <v>1038</v>
      </c>
      <c r="I1633" s="10" t="s">
        <v>49</v>
      </c>
      <c r="J1633" s="10" t="s">
        <v>114</v>
      </c>
      <c r="K1633" s="10" t="s">
        <v>29</v>
      </c>
      <c r="L1633" s="10" t="s">
        <v>109</v>
      </c>
      <c r="M1633" s="10" t="s">
        <v>59</v>
      </c>
      <c r="N1633" s="9" t="s">
        <v>1040</v>
      </c>
      <c r="O1633" s="22">
        <v>0.4</v>
      </c>
      <c r="P1633" s="10" t="s">
        <v>33</v>
      </c>
      <c r="Q1633" s="10" t="s">
        <v>34</v>
      </c>
      <c r="R1633" s="10" t="s">
        <v>45</v>
      </c>
      <c r="S1633" s="10" t="s">
        <v>1039</v>
      </c>
      <c r="T1633" s="25">
        <v>92374</v>
      </c>
      <c r="U1633" s="11">
        <v>42106</v>
      </c>
      <c r="V1633" s="25">
        <f>YEAR(Table1[[#This Row],[Order Date]])</f>
        <v>2015</v>
      </c>
      <c r="W1633" s="25">
        <f>MONTH(Table1[[#This Row],[Order Date]])</f>
        <v>4</v>
      </c>
      <c r="X1633" s="25">
        <f>DAY(Table1[[#This Row],[Order Date]])</f>
        <v>12</v>
      </c>
      <c r="Y1633" s="11">
        <v>42108</v>
      </c>
      <c r="Z1633" s="25">
        <f>DATEDIF(Table1[[#This Row],[Order Date]],Table1[[#This Row],[Ship Date]],"D")</f>
        <v>2</v>
      </c>
      <c r="AA1633" s="25">
        <v>-160.27549999999999</v>
      </c>
      <c r="AB1633" s="10">
        <v>9</v>
      </c>
      <c r="AC1633" s="12">
        <v>76.77</v>
      </c>
      <c r="AD1633" s="10" t="str">
        <f>IF(Table1[[#This Row],[Profit]]&gt;0,"Profit","loss")</f>
        <v>loss</v>
      </c>
      <c r="AE1633" s="10" t="str">
        <f>_xlfn.CONCAT(Table1[[#This Row],[Customer Name]]," ",Table1[[#This Row],[Product Name]]," ",Table1[[#This Row],[Country]])</f>
        <v>Jessie Kelly Fellowes Twister Kit, Gray/Clear, 3/pkg United States</v>
      </c>
      <c r="AF1633" s="10" t="str">
        <f>LEFT(Table1[[#This Row],[Product Name]],4)</f>
        <v>Fell</v>
      </c>
    </row>
    <row r="1634" spans="1:32" ht="12.75" customHeight="1" x14ac:dyDescent="0.2">
      <c r="A1634" s="18">
        <v>19772</v>
      </c>
      <c r="B1634" s="25">
        <v>90493</v>
      </c>
      <c r="C1634" s="10" t="s">
        <v>47</v>
      </c>
      <c r="D1634" s="36">
        <v>0.09</v>
      </c>
      <c r="E1634" s="28">
        <v>58.14</v>
      </c>
      <c r="F1634" s="32">
        <v>36.61</v>
      </c>
      <c r="G1634" s="25">
        <v>918</v>
      </c>
      <c r="H1634" s="10" t="s">
        <v>1033</v>
      </c>
      <c r="I1634" s="10" t="s">
        <v>39</v>
      </c>
      <c r="J1634" s="10" t="s">
        <v>28</v>
      </c>
      <c r="K1634" s="10" t="s">
        <v>41</v>
      </c>
      <c r="L1634" s="10" t="s">
        <v>191</v>
      </c>
      <c r="M1634" s="10" t="s">
        <v>121</v>
      </c>
      <c r="N1634" s="9" t="s">
        <v>1035</v>
      </c>
      <c r="O1634" s="22">
        <v>0.61</v>
      </c>
      <c r="P1634" s="10" t="s">
        <v>33</v>
      </c>
      <c r="Q1634" s="10" t="s">
        <v>34</v>
      </c>
      <c r="R1634" s="10" t="s">
        <v>45</v>
      </c>
      <c r="S1634" s="10" t="s">
        <v>773</v>
      </c>
      <c r="T1634" s="25">
        <v>91730</v>
      </c>
      <c r="U1634" s="11">
        <v>42144</v>
      </c>
      <c r="V1634" s="25">
        <f>YEAR(Table1[[#This Row],[Order Date]])</f>
        <v>2015</v>
      </c>
      <c r="W1634" s="25">
        <f>MONTH(Table1[[#This Row],[Order Date]])</f>
        <v>5</v>
      </c>
      <c r="X1634" s="25">
        <f>DAY(Table1[[#This Row],[Order Date]])</f>
        <v>20</v>
      </c>
      <c r="Y1634" s="11">
        <v>42145</v>
      </c>
      <c r="Z1634" s="25">
        <f>DATEDIF(Table1[[#This Row],[Order Date]],Table1[[#This Row],[Ship Date]],"D")</f>
        <v>1</v>
      </c>
      <c r="AA1634" s="25">
        <v>187.41200000000026</v>
      </c>
      <c r="AB1634" s="10">
        <v>39</v>
      </c>
      <c r="AC1634" s="12">
        <v>2115.06</v>
      </c>
      <c r="AD1634" s="10" t="str">
        <f>IF(Table1[[#This Row],[Profit]]&gt;0,"Profit","loss")</f>
        <v>Profit</v>
      </c>
      <c r="AE1634" s="10" t="str">
        <f>_xlfn.CONCAT(Table1[[#This Row],[Customer Name]]," ",Table1[[#This Row],[Product Name]]," ",Table1[[#This Row],[Country]])</f>
        <v>Kerry Jernigan O'Sullivan 3-Shelf Heavy-Duty Bookcases United States</v>
      </c>
      <c r="AF1634" s="10" t="str">
        <f>LEFT(Table1[[#This Row],[Product Name]],4)</f>
        <v>O'Su</v>
      </c>
    </row>
    <row r="1635" spans="1:32" ht="12.75" customHeight="1" x14ac:dyDescent="0.2">
      <c r="A1635" s="18">
        <v>26104</v>
      </c>
      <c r="B1635" s="25">
        <v>90500</v>
      </c>
      <c r="C1635" s="10" t="s">
        <v>56</v>
      </c>
      <c r="D1635" s="36">
        <v>0.06</v>
      </c>
      <c r="E1635" s="28">
        <v>7.1</v>
      </c>
      <c r="F1635" s="32">
        <v>6.05</v>
      </c>
      <c r="G1635" s="25">
        <v>3369</v>
      </c>
      <c r="H1635" s="10" t="s">
        <v>3002</v>
      </c>
      <c r="I1635" s="10" t="s">
        <v>49</v>
      </c>
      <c r="J1635" s="10" t="s">
        <v>40</v>
      </c>
      <c r="K1635" s="10" t="s">
        <v>29</v>
      </c>
      <c r="L1635" s="10" t="s">
        <v>109</v>
      </c>
      <c r="M1635" s="10" t="s">
        <v>59</v>
      </c>
      <c r="N1635" s="9" t="s">
        <v>651</v>
      </c>
      <c r="O1635" s="22">
        <v>0.39</v>
      </c>
      <c r="P1635" s="10" t="s">
        <v>33</v>
      </c>
      <c r="Q1635" s="10" t="s">
        <v>53</v>
      </c>
      <c r="R1635" s="10" t="s">
        <v>154</v>
      </c>
      <c r="S1635" s="10" t="s">
        <v>1511</v>
      </c>
      <c r="T1635" s="25">
        <v>43081</v>
      </c>
      <c r="U1635" s="11">
        <v>42047</v>
      </c>
      <c r="V1635" s="25">
        <f>YEAR(Table1[[#This Row],[Order Date]])</f>
        <v>2015</v>
      </c>
      <c r="W1635" s="25">
        <f>MONTH(Table1[[#This Row],[Order Date]])</f>
        <v>2</v>
      </c>
      <c r="X1635" s="25">
        <f>DAY(Table1[[#This Row],[Order Date]])</f>
        <v>12</v>
      </c>
      <c r="Y1635" s="11">
        <v>42048</v>
      </c>
      <c r="Z1635" s="25">
        <f>DATEDIF(Table1[[#This Row],[Order Date]],Table1[[#This Row],[Ship Date]],"D")</f>
        <v>1</v>
      </c>
      <c r="AA1635" s="25">
        <v>-42.170500000000004</v>
      </c>
      <c r="AB1635" s="10">
        <v>4</v>
      </c>
      <c r="AC1635" s="40">
        <v>29.99</v>
      </c>
      <c r="AD1635" s="10" t="str">
        <f>IF(Table1[[#This Row],[Profit]]&gt;0,"Profit","loss")</f>
        <v>loss</v>
      </c>
      <c r="AE1635" s="10" t="str">
        <f>_xlfn.CONCAT(Table1[[#This Row],[Customer Name]]," ",Table1[[#This Row],[Product Name]]," ",Table1[[#This Row],[Country]])</f>
        <v>Stacy Byrne Wilson Jones Hanging View Binder, White, 1" United States</v>
      </c>
      <c r="AF1635" s="10" t="str">
        <f>LEFT(Table1[[#This Row],[Product Name]],4)</f>
        <v>Wils</v>
      </c>
    </row>
    <row r="1636" spans="1:32" ht="12.75" customHeight="1" x14ac:dyDescent="0.2">
      <c r="A1636" s="18">
        <v>19749</v>
      </c>
      <c r="B1636" s="25">
        <v>90501</v>
      </c>
      <c r="C1636" s="10" t="s">
        <v>106</v>
      </c>
      <c r="D1636" s="36">
        <v>0.1</v>
      </c>
      <c r="E1636" s="28">
        <v>80.97</v>
      </c>
      <c r="F1636" s="32">
        <v>33.6</v>
      </c>
      <c r="G1636" s="25">
        <v>3366</v>
      </c>
      <c r="H1636" s="10" t="s">
        <v>2998</v>
      </c>
      <c r="I1636" s="10" t="s">
        <v>39</v>
      </c>
      <c r="J1636" s="10" t="s">
        <v>40</v>
      </c>
      <c r="K1636" s="10" t="s">
        <v>77</v>
      </c>
      <c r="L1636" s="10" t="s">
        <v>85</v>
      </c>
      <c r="M1636" s="10" t="s">
        <v>43</v>
      </c>
      <c r="N1636" s="9" t="s">
        <v>2032</v>
      </c>
      <c r="O1636" s="22">
        <v>0.37</v>
      </c>
      <c r="P1636" s="10" t="s">
        <v>33</v>
      </c>
      <c r="Q1636" s="10" t="s">
        <v>53</v>
      </c>
      <c r="R1636" s="10" t="s">
        <v>154</v>
      </c>
      <c r="S1636" s="10" t="s">
        <v>309</v>
      </c>
      <c r="T1636" s="25">
        <v>45373</v>
      </c>
      <c r="U1636" s="11">
        <v>42148</v>
      </c>
      <c r="V1636" s="25">
        <f>YEAR(Table1[[#This Row],[Order Date]])</f>
        <v>2015</v>
      </c>
      <c r="W1636" s="25">
        <f>MONTH(Table1[[#This Row],[Order Date]])</f>
        <v>5</v>
      </c>
      <c r="X1636" s="25">
        <f>DAY(Table1[[#This Row],[Order Date]])</f>
        <v>24</v>
      </c>
      <c r="Y1636" s="11">
        <v>42153</v>
      </c>
      <c r="Z1636" s="25">
        <f>DATEDIF(Table1[[#This Row],[Order Date]],Table1[[#This Row],[Ship Date]],"D")</f>
        <v>5</v>
      </c>
      <c r="AA1636" s="25">
        <v>66.22</v>
      </c>
      <c r="AB1636" s="10">
        <v>11</v>
      </c>
      <c r="AC1636" s="40">
        <v>837.57</v>
      </c>
      <c r="AD1636" s="10" t="str">
        <f>IF(Table1[[#This Row],[Profit]]&gt;0,"Profit","loss")</f>
        <v>Profit</v>
      </c>
      <c r="AE1636" s="10" t="str">
        <f>_xlfn.CONCAT(Table1[[#This Row],[Customer Name]]," ",Table1[[#This Row],[Product Name]]," ",Table1[[#This Row],[Country]])</f>
        <v>Dana Boyle Lexmark Z25 Color Inkjet Printer United States</v>
      </c>
      <c r="AF1636" s="10" t="str">
        <f>LEFT(Table1[[#This Row],[Product Name]],4)</f>
        <v>Lexm</v>
      </c>
    </row>
    <row r="1637" spans="1:32" ht="12.75" customHeight="1" x14ac:dyDescent="0.2">
      <c r="A1637" s="18">
        <v>19750</v>
      </c>
      <c r="B1637" s="25">
        <v>90501</v>
      </c>
      <c r="C1637" s="10" t="s">
        <v>106</v>
      </c>
      <c r="D1637" s="36">
        <v>0.02</v>
      </c>
      <c r="E1637" s="28">
        <v>6.48</v>
      </c>
      <c r="F1637" s="32">
        <v>5.1100000000000003</v>
      </c>
      <c r="G1637" s="25">
        <v>3366</v>
      </c>
      <c r="H1637" s="10" t="s">
        <v>2998</v>
      </c>
      <c r="I1637" s="10" t="s">
        <v>49</v>
      </c>
      <c r="J1637" s="10" t="s">
        <v>40</v>
      </c>
      <c r="K1637" s="10" t="s">
        <v>29</v>
      </c>
      <c r="L1637" s="10" t="s">
        <v>93</v>
      </c>
      <c r="M1637" s="10" t="s">
        <v>59</v>
      </c>
      <c r="N1637" s="9" t="s">
        <v>992</v>
      </c>
      <c r="O1637" s="22">
        <v>0.37</v>
      </c>
      <c r="P1637" s="10" t="s">
        <v>33</v>
      </c>
      <c r="Q1637" s="10" t="s">
        <v>53</v>
      </c>
      <c r="R1637" s="10" t="s">
        <v>154</v>
      </c>
      <c r="S1637" s="10" t="s">
        <v>309</v>
      </c>
      <c r="T1637" s="25">
        <v>45373</v>
      </c>
      <c r="U1637" s="11">
        <v>42148</v>
      </c>
      <c r="V1637" s="25">
        <f>YEAR(Table1[[#This Row],[Order Date]])</f>
        <v>2015</v>
      </c>
      <c r="W1637" s="25">
        <f>MONTH(Table1[[#This Row],[Order Date]])</f>
        <v>5</v>
      </c>
      <c r="X1637" s="25">
        <f>DAY(Table1[[#This Row],[Order Date]])</f>
        <v>24</v>
      </c>
      <c r="Y1637" s="11">
        <v>42152</v>
      </c>
      <c r="Z1637" s="25">
        <f>DATEDIF(Table1[[#This Row],[Order Date]],Table1[[#This Row],[Ship Date]],"D")</f>
        <v>4</v>
      </c>
      <c r="AA1637" s="25">
        <v>-23.53</v>
      </c>
      <c r="AB1637" s="10">
        <v>8</v>
      </c>
      <c r="AC1637" s="40">
        <v>56.22</v>
      </c>
      <c r="AD1637" s="10" t="str">
        <f>IF(Table1[[#This Row],[Profit]]&gt;0,"Profit","loss")</f>
        <v>loss</v>
      </c>
      <c r="AE1637" s="10" t="str">
        <f>_xlfn.CONCAT(Table1[[#This Row],[Customer Name]]," ",Table1[[#This Row],[Product Name]]," ",Table1[[#This Row],[Country]])</f>
        <v>Dana Boyle Xerox 231 United States</v>
      </c>
      <c r="AF1637" s="10" t="str">
        <f>LEFT(Table1[[#This Row],[Product Name]],4)</f>
        <v>Xero</v>
      </c>
    </row>
    <row r="1638" spans="1:32" ht="12.75" customHeight="1" x14ac:dyDescent="0.2">
      <c r="A1638" s="18">
        <v>23428</v>
      </c>
      <c r="B1638" s="25">
        <v>90502</v>
      </c>
      <c r="C1638" s="10" t="s">
        <v>47</v>
      </c>
      <c r="D1638" s="36">
        <v>0.08</v>
      </c>
      <c r="E1638" s="28">
        <v>30.97</v>
      </c>
      <c r="F1638" s="32">
        <v>4</v>
      </c>
      <c r="G1638" s="25">
        <v>3367</v>
      </c>
      <c r="H1638" s="10" t="s">
        <v>2999</v>
      </c>
      <c r="I1638" s="10" t="s">
        <v>49</v>
      </c>
      <c r="J1638" s="10" t="s">
        <v>40</v>
      </c>
      <c r="K1638" s="10" t="s">
        <v>77</v>
      </c>
      <c r="L1638" s="10" t="s">
        <v>180</v>
      </c>
      <c r="M1638" s="10" t="s">
        <v>59</v>
      </c>
      <c r="N1638" s="9" t="s">
        <v>2702</v>
      </c>
      <c r="O1638" s="22">
        <v>0.74</v>
      </c>
      <c r="P1638" s="10" t="s">
        <v>33</v>
      </c>
      <c r="Q1638" s="10" t="s">
        <v>53</v>
      </c>
      <c r="R1638" s="10" t="s">
        <v>154</v>
      </c>
      <c r="S1638" s="10" t="s">
        <v>3000</v>
      </c>
      <c r="T1638" s="25">
        <v>43221</v>
      </c>
      <c r="U1638" s="11">
        <v>42126</v>
      </c>
      <c r="V1638" s="25">
        <f>YEAR(Table1[[#This Row],[Order Date]])</f>
        <v>2015</v>
      </c>
      <c r="W1638" s="25">
        <f>MONTH(Table1[[#This Row],[Order Date]])</f>
        <v>5</v>
      </c>
      <c r="X1638" s="25">
        <f>DAY(Table1[[#This Row],[Order Date]])</f>
        <v>2</v>
      </c>
      <c r="Y1638" s="11">
        <v>42127</v>
      </c>
      <c r="Z1638" s="25">
        <f>DATEDIF(Table1[[#This Row],[Order Date]],Table1[[#This Row],[Ship Date]],"D")</f>
        <v>1</v>
      </c>
      <c r="AA1638" s="25">
        <v>10.680000000000014</v>
      </c>
      <c r="AB1638" s="10">
        <v>26</v>
      </c>
      <c r="AC1638" s="40">
        <v>758.97</v>
      </c>
      <c r="AD1638" s="10" t="str">
        <f>IF(Table1[[#This Row],[Profit]]&gt;0,"Profit","loss")</f>
        <v>Profit</v>
      </c>
      <c r="AE1638" s="10" t="str">
        <f>_xlfn.CONCAT(Table1[[#This Row],[Customer Name]]," ",Table1[[#This Row],[Product Name]]," ",Table1[[#This Row],[Country]])</f>
        <v>Renee McKenzie Microsoft Multimedia Keyboard United States</v>
      </c>
      <c r="AF1638" s="10" t="str">
        <f>LEFT(Table1[[#This Row],[Product Name]],4)</f>
        <v>Micr</v>
      </c>
    </row>
    <row r="1639" spans="1:32" ht="12.75" customHeight="1" x14ac:dyDescent="0.2">
      <c r="A1639" s="18">
        <v>23429</v>
      </c>
      <c r="B1639" s="25">
        <v>90502</v>
      </c>
      <c r="C1639" s="10" t="s">
        <v>47</v>
      </c>
      <c r="D1639" s="36">
        <v>0.1</v>
      </c>
      <c r="E1639" s="28">
        <v>4.13</v>
      </c>
      <c r="F1639" s="32">
        <v>0.5</v>
      </c>
      <c r="G1639" s="25">
        <v>3367</v>
      </c>
      <c r="H1639" s="10" t="s">
        <v>2999</v>
      </c>
      <c r="I1639" s="10" t="s">
        <v>27</v>
      </c>
      <c r="J1639" s="10" t="s">
        <v>40</v>
      </c>
      <c r="K1639" s="10" t="s">
        <v>29</v>
      </c>
      <c r="L1639" s="10" t="s">
        <v>134</v>
      </c>
      <c r="M1639" s="10" t="s">
        <v>59</v>
      </c>
      <c r="N1639" s="9" t="s">
        <v>3001</v>
      </c>
      <c r="O1639" s="22">
        <v>0.39</v>
      </c>
      <c r="P1639" s="10" t="s">
        <v>33</v>
      </c>
      <c r="Q1639" s="10" t="s">
        <v>53</v>
      </c>
      <c r="R1639" s="10" t="s">
        <v>154</v>
      </c>
      <c r="S1639" s="10" t="s">
        <v>3000</v>
      </c>
      <c r="T1639" s="25">
        <v>43221</v>
      </c>
      <c r="U1639" s="11">
        <v>42126</v>
      </c>
      <c r="V1639" s="25">
        <f>YEAR(Table1[[#This Row],[Order Date]])</f>
        <v>2015</v>
      </c>
      <c r="W1639" s="25">
        <f>MONTH(Table1[[#This Row],[Order Date]])</f>
        <v>5</v>
      </c>
      <c r="X1639" s="25">
        <f>DAY(Table1[[#This Row],[Order Date]])</f>
        <v>2</v>
      </c>
      <c r="Y1639" s="11">
        <v>42128</v>
      </c>
      <c r="Z1639" s="25">
        <f>DATEDIF(Table1[[#This Row],[Order Date]],Table1[[#This Row],[Ship Date]],"D")</f>
        <v>2</v>
      </c>
      <c r="AA1639" s="25">
        <v>58.263599999999997</v>
      </c>
      <c r="AB1639" s="10">
        <v>18</v>
      </c>
      <c r="AC1639" s="40">
        <v>84.44</v>
      </c>
      <c r="AD1639" s="10" t="str">
        <f>IF(Table1[[#This Row],[Profit]]&gt;0,"Profit","loss")</f>
        <v>Profit</v>
      </c>
      <c r="AE1639" s="10" t="str">
        <f>_xlfn.CONCAT(Table1[[#This Row],[Customer Name]]," ",Table1[[#This Row],[Product Name]]," ",Table1[[#This Row],[Country]])</f>
        <v>Renee McKenzie Avery 506 United States</v>
      </c>
      <c r="AF1639" s="10" t="str">
        <f>LEFT(Table1[[#This Row],[Product Name]],4)</f>
        <v>Aver</v>
      </c>
    </row>
    <row r="1640" spans="1:32" ht="12.75" customHeight="1" x14ac:dyDescent="0.2">
      <c r="A1640" s="18">
        <v>20539</v>
      </c>
      <c r="B1640" s="25">
        <v>90513</v>
      </c>
      <c r="C1640" s="10" t="s">
        <v>56</v>
      </c>
      <c r="D1640" s="36">
        <v>0.03</v>
      </c>
      <c r="E1640" s="28">
        <v>73.98</v>
      </c>
      <c r="F1640" s="32">
        <v>14.52</v>
      </c>
      <c r="G1640" s="25">
        <v>1367</v>
      </c>
      <c r="H1640" s="10" t="s">
        <v>1438</v>
      </c>
      <c r="I1640" s="10" t="s">
        <v>49</v>
      </c>
      <c r="J1640" s="10" t="s">
        <v>114</v>
      </c>
      <c r="K1640" s="10" t="s">
        <v>77</v>
      </c>
      <c r="L1640" s="10" t="s">
        <v>180</v>
      </c>
      <c r="M1640" s="10" t="s">
        <v>59</v>
      </c>
      <c r="N1640" s="9" t="s">
        <v>1140</v>
      </c>
      <c r="O1640" s="22">
        <v>0.65</v>
      </c>
      <c r="P1640" s="10" t="s">
        <v>33</v>
      </c>
      <c r="Q1640" s="10" t="s">
        <v>61</v>
      </c>
      <c r="R1640" s="10" t="s">
        <v>130</v>
      </c>
      <c r="S1640" s="10" t="s">
        <v>1439</v>
      </c>
      <c r="T1640" s="25">
        <v>79424</v>
      </c>
      <c r="U1640" s="11">
        <v>42011</v>
      </c>
      <c r="V1640" s="25">
        <f>YEAR(Table1[[#This Row],[Order Date]])</f>
        <v>2015</v>
      </c>
      <c r="W1640" s="25">
        <f>MONTH(Table1[[#This Row],[Order Date]])</f>
        <v>1</v>
      </c>
      <c r="X1640" s="25">
        <f>DAY(Table1[[#This Row],[Order Date]])</f>
        <v>7</v>
      </c>
      <c r="Y1640" s="11">
        <v>42014</v>
      </c>
      <c r="Z1640" s="25">
        <f>DATEDIF(Table1[[#This Row],[Order Date]],Table1[[#This Row],[Ship Date]],"D")</f>
        <v>3</v>
      </c>
      <c r="AA1640" s="25">
        <v>-326.23159999999996</v>
      </c>
      <c r="AB1640" s="10">
        <v>1</v>
      </c>
      <c r="AC1640" s="12">
        <v>79.02</v>
      </c>
      <c r="AD1640" s="10" t="str">
        <f>IF(Table1[[#This Row],[Profit]]&gt;0,"Profit","loss")</f>
        <v>loss</v>
      </c>
      <c r="AE1640" s="10" t="str">
        <f>_xlfn.CONCAT(Table1[[#This Row],[Customer Name]]," ",Table1[[#This Row],[Product Name]]," ",Table1[[#This Row],[Country]])</f>
        <v>James Hunter Keytronic French Keyboard United States</v>
      </c>
      <c r="AF1640" s="10" t="str">
        <f>LEFT(Table1[[#This Row],[Product Name]],4)</f>
        <v>Keyt</v>
      </c>
    </row>
    <row r="1641" spans="1:32" ht="12.75" customHeight="1" x14ac:dyDescent="0.2">
      <c r="A1641" s="18">
        <v>26034</v>
      </c>
      <c r="B1641" s="25">
        <v>90514</v>
      </c>
      <c r="C1641" s="10" t="s">
        <v>56</v>
      </c>
      <c r="D1641" s="36">
        <v>0.09</v>
      </c>
      <c r="E1641" s="28">
        <v>4.55</v>
      </c>
      <c r="F1641" s="32">
        <v>1.49</v>
      </c>
      <c r="G1641" s="25">
        <v>1368</v>
      </c>
      <c r="H1641" s="10" t="s">
        <v>1440</v>
      </c>
      <c r="I1641" s="10" t="s">
        <v>49</v>
      </c>
      <c r="J1641" s="10" t="s">
        <v>114</v>
      </c>
      <c r="K1641" s="10" t="s">
        <v>29</v>
      </c>
      <c r="L1641" s="10" t="s">
        <v>109</v>
      </c>
      <c r="M1641" s="10" t="s">
        <v>59</v>
      </c>
      <c r="N1641" s="9" t="s">
        <v>1441</v>
      </c>
      <c r="O1641" s="22">
        <v>0.35</v>
      </c>
      <c r="P1641" s="10" t="s">
        <v>33</v>
      </c>
      <c r="Q1641" s="10" t="s">
        <v>61</v>
      </c>
      <c r="R1641" s="10" t="s">
        <v>130</v>
      </c>
      <c r="S1641" s="10" t="s">
        <v>1442</v>
      </c>
      <c r="T1641" s="25">
        <v>75901</v>
      </c>
      <c r="U1641" s="11">
        <v>42086</v>
      </c>
      <c r="V1641" s="25">
        <f>YEAR(Table1[[#This Row],[Order Date]])</f>
        <v>2015</v>
      </c>
      <c r="W1641" s="25">
        <f>MONTH(Table1[[#This Row],[Order Date]])</f>
        <v>3</v>
      </c>
      <c r="X1641" s="25">
        <f>DAY(Table1[[#This Row],[Order Date]])</f>
        <v>23</v>
      </c>
      <c r="Y1641" s="11">
        <v>42088</v>
      </c>
      <c r="Z1641" s="25">
        <f>DATEDIF(Table1[[#This Row],[Order Date]],Table1[[#This Row],[Ship Date]],"D")</f>
        <v>2</v>
      </c>
      <c r="AA1641" s="25">
        <v>16.898</v>
      </c>
      <c r="AB1641" s="10">
        <v>6</v>
      </c>
      <c r="AC1641" s="12">
        <v>25.45</v>
      </c>
      <c r="AD1641" s="10" t="str">
        <f>IF(Table1[[#This Row],[Profit]]&gt;0,"Profit","loss")</f>
        <v>Profit</v>
      </c>
      <c r="AE1641" s="10" t="str">
        <f>_xlfn.CONCAT(Table1[[#This Row],[Customer Name]]," ",Table1[[#This Row],[Product Name]]," ",Table1[[#This Row],[Country]])</f>
        <v>Patsy Harmon Presstex Flexible Ring Binders United States</v>
      </c>
      <c r="AF1641" s="10" t="str">
        <f>LEFT(Table1[[#This Row],[Product Name]],4)</f>
        <v>Pres</v>
      </c>
    </row>
    <row r="1642" spans="1:32" ht="12.75" customHeight="1" x14ac:dyDescent="0.2">
      <c r="A1642" s="18">
        <v>26035</v>
      </c>
      <c r="B1642" s="25">
        <v>90514</v>
      </c>
      <c r="C1642" s="10" t="s">
        <v>56</v>
      </c>
      <c r="D1642" s="36">
        <v>7.0000000000000007E-2</v>
      </c>
      <c r="E1642" s="28">
        <v>9.7799999999999994</v>
      </c>
      <c r="F1642" s="32">
        <v>5.76</v>
      </c>
      <c r="G1642" s="25">
        <v>1369</v>
      </c>
      <c r="H1642" s="10" t="s">
        <v>1443</v>
      </c>
      <c r="I1642" s="10" t="s">
        <v>27</v>
      </c>
      <c r="J1642" s="10" t="s">
        <v>114</v>
      </c>
      <c r="K1642" s="10" t="s">
        <v>29</v>
      </c>
      <c r="L1642" s="10" t="s">
        <v>69</v>
      </c>
      <c r="M1642" s="10" t="s">
        <v>59</v>
      </c>
      <c r="N1642" s="9" t="s">
        <v>1265</v>
      </c>
      <c r="O1642" s="22">
        <v>0.35</v>
      </c>
      <c r="P1642" s="10" t="s">
        <v>33</v>
      </c>
      <c r="Q1642" s="10" t="s">
        <v>61</v>
      </c>
      <c r="R1642" s="10" t="s">
        <v>130</v>
      </c>
      <c r="S1642" s="10" t="s">
        <v>1444</v>
      </c>
      <c r="T1642" s="25">
        <v>76063</v>
      </c>
      <c r="U1642" s="11">
        <v>42086</v>
      </c>
      <c r="V1642" s="25">
        <f>YEAR(Table1[[#This Row],[Order Date]])</f>
        <v>2015</v>
      </c>
      <c r="W1642" s="25">
        <f>MONTH(Table1[[#This Row],[Order Date]])</f>
        <v>3</v>
      </c>
      <c r="X1642" s="25">
        <f>DAY(Table1[[#This Row],[Order Date]])</f>
        <v>23</v>
      </c>
      <c r="Y1642" s="11">
        <v>42088</v>
      </c>
      <c r="Z1642" s="25">
        <f>DATEDIF(Table1[[#This Row],[Order Date]],Table1[[#This Row],[Ship Date]],"D")</f>
        <v>2</v>
      </c>
      <c r="AA1642" s="25">
        <v>20.14</v>
      </c>
      <c r="AB1642" s="10">
        <v>11</v>
      </c>
      <c r="AC1642" s="12">
        <v>110.72</v>
      </c>
      <c r="AD1642" s="10" t="str">
        <f>IF(Table1[[#This Row],[Profit]]&gt;0,"Profit","loss")</f>
        <v>Profit</v>
      </c>
      <c r="AE1642" s="10" t="str">
        <f>_xlfn.CONCAT(Table1[[#This Row],[Customer Name]]," ",Table1[[#This Row],[Product Name]]," ",Table1[[#This Row],[Country]])</f>
        <v>Joe D Dean Staples #10 Laser &amp; Inkjet Envelopes, 4 1/8" x 9 1/2", 100/Box United States</v>
      </c>
      <c r="AF1642" s="10" t="str">
        <f>LEFT(Table1[[#This Row],[Product Name]],4)</f>
        <v>Stap</v>
      </c>
    </row>
    <row r="1643" spans="1:32" ht="12.75" customHeight="1" x14ac:dyDescent="0.2">
      <c r="A1643" s="18">
        <v>21746</v>
      </c>
      <c r="B1643" s="25">
        <v>90524</v>
      </c>
      <c r="C1643" s="10" t="s">
        <v>37</v>
      </c>
      <c r="D1643" s="36">
        <v>0.09</v>
      </c>
      <c r="E1643" s="28">
        <v>77.510000000000005</v>
      </c>
      <c r="F1643" s="32">
        <v>4</v>
      </c>
      <c r="G1643" s="25">
        <v>1814</v>
      </c>
      <c r="H1643" s="10" t="s">
        <v>1801</v>
      </c>
      <c r="I1643" s="10" t="s">
        <v>27</v>
      </c>
      <c r="J1643" s="10" t="s">
        <v>40</v>
      </c>
      <c r="K1643" s="10" t="s">
        <v>77</v>
      </c>
      <c r="L1643" s="10" t="s">
        <v>180</v>
      </c>
      <c r="M1643" s="10" t="s">
        <v>59</v>
      </c>
      <c r="N1643" s="9" t="s">
        <v>1802</v>
      </c>
      <c r="O1643" s="22">
        <v>0.76</v>
      </c>
      <c r="P1643" s="10" t="s">
        <v>33</v>
      </c>
      <c r="Q1643" s="10" t="s">
        <v>136</v>
      </c>
      <c r="R1643" s="10" t="s">
        <v>671</v>
      </c>
      <c r="S1643" s="10" t="s">
        <v>1803</v>
      </c>
      <c r="T1643" s="25">
        <v>38654</v>
      </c>
      <c r="U1643" s="11">
        <v>42147</v>
      </c>
      <c r="V1643" s="25">
        <f>YEAR(Table1[[#This Row],[Order Date]])</f>
        <v>2015</v>
      </c>
      <c r="W1643" s="25">
        <f>MONTH(Table1[[#This Row],[Order Date]])</f>
        <v>5</v>
      </c>
      <c r="X1643" s="25">
        <f>DAY(Table1[[#This Row],[Order Date]])</f>
        <v>23</v>
      </c>
      <c r="Y1643" s="11">
        <v>42149</v>
      </c>
      <c r="Z1643" s="25">
        <f>DATEDIF(Table1[[#This Row],[Order Date]],Table1[[#This Row],[Ship Date]],"D")</f>
        <v>2</v>
      </c>
      <c r="AA1643" s="25">
        <v>-986.52399999999989</v>
      </c>
      <c r="AB1643" s="10">
        <v>17</v>
      </c>
      <c r="AC1643" s="12">
        <v>1300.54</v>
      </c>
      <c r="AD1643" s="10" t="str">
        <f>IF(Table1[[#This Row],[Profit]]&gt;0,"Profit","loss")</f>
        <v>loss</v>
      </c>
      <c r="AE1643" s="10" t="str">
        <f>_xlfn.CONCAT(Table1[[#This Row],[Customer Name]]," ",Table1[[#This Row],[Product Name]]," ",Table1[[#This Row],[Country]])</f>
        <v>Albert Tyson Micro Innovations Media Access Pro Keyboard United States</v>
      </c>
      <c r="AF1643" s="10" t="str">
        <f>LEFT(Table1[[#This Row],[Product Name]],4)</f>
        <v>Micr</v>
      </c>
    </row>
    <row r="1644" spans="1:32" ht="12.75" customHeight="1" x14ac:dyDescent="0.2">
      <c r="A1644" s="18">
        <v>21747</v>
      </c>
      <c r="B1644" s="25">
        <v>90524</v>
      </c>
      <c r="C1644" s="10" t="s">
        <v>37</v>
      </c>
      <c r="D1644" s="36">
        <v>0</v>
      </c>
      <c r="E1644" s="28">
        <v>2.88</v>
      </c>
      <c r="F1644" s="32">
        <v>0.7</v>
      </c>
      <c r="G1644" s="25">
        <v>1814</v>
      </c>
      <c r="H1644" s="10" t="s">
        <v>1801</v>
      </c>
      <c r="I1644" s="10" t="s">
        <v>49</v>
      </c>
      <c r="J1644" s="10" t="s">
        <v>40</v>
      </c>
      <c r="K1644" s="10" t="s">
        <v>29</v>
      </c>
      <c r="L1644" s="10" t="s">
        <v>30</v>
      </c>
      <c r="M1644" s="10" t="s">
        <v>31</v>
      </c>
      <c r="N1644" s="9" t="s">
        <v>365</v>
      </c>
      <c r="O1644" s="22">
        <v>0.56000000000000005</v>
      </c>
      <c r="P1644" s="10" t="s">
        <v>33</v>
      </c>
      <c r="Q1644" s="10" t="s">
        <v>136</v>
      </c>
      <c r="R1644" s="10" t="s">
        <v>671</v>
      </c>
      <c r="S1644" s="10" t="s">
        <v>1803</v>
      </c>
      <c r="T1644" s="25">
        <v>38654</v>
      </c>
      <c r="U1644" s="11">
        <v>42147</v>
      </c>
      <c r="V1644" s="25">
        <f>YEAR(Table1[[#This Row],[Order Date]])</f>
        <v>2015</v>
      </c>
      <c r="W1644" s="25">
        <f>MONTH(Table1[[#This Row],[Order Date]])</f>
        <v>5</v>
      </c>
      <c r="X1644" s="25">
        <f>DAY(Table1[[#This Row],[Order Date]])</f>
        <v>23</v>
      </c>
      <c r="Y1644" s="11">
        <v>42149</v>
      </c>
      <c r="Z1644" s="25">
        <f>DATEDIF(Table1[[#This Row],[Order Date]],Table1[[#This Row],[Ship Date]],"D")</f>
        <v>2</v>
      </c>
      <c r="AA1644" s="25">
        <v>-141.666</v>
      </c>
      <c r="AB1644" s="10">
        <v>13</v>
      </c>
      <c r="AC1644" s="12">
        <v>38.06</v>
      </c>
      <c r="AD1644" s="10" t="str">
        <f>IF(Table1[[#This Row],[Profit]]&gt;0,"Profit","loss")</f>
        <v>loss</v>
      </c>
      <c r="AE1644" s="10" t="str">
        <f>_xlfn.CONCAT(Table1[[#This Row],[Customer Name]]," ",Table1[[#This Row],[Product Name]]," ",Table1[[#This Row],[Country]])</f>
        <v>Albert Tyson Newell 340 United States</v>
      </c>
      <c r="AF1644" s="10" t="str">
        <f>LEFT(Table1[[#This Row],[Product Name]],4)</f>
        <v>Newe</v>
      </c>
    </row>
    <row r="1645" spans="1:32" ht="12.75" customHeight="1" x14ac:dyDescent="0.2">
      <c r="A1645" s="18">
        <v>24463</v>
      </c>
      <c r="B1645" s="25">
        <v>90525</v>
      </c>
      <c r="C1645" s="10" t="s">
        <v>56</v>
      </c>
      <c r="D1645" s="36">
        <v>0.06</v>
      </c>
      <c r="E1645" s="28">
        <v>90.97</v>
      </c>
      <c r="F1645" s="32">
        <v>14</v>
      </c>
      <c r="G1645" s="25">
        <v>1815</v>
      </c>
      <c r="H1645" s="10" t="s">
        <v>1804</v>
      </c>
      <c r="I1645" s="10" t="s">
        <v>39</v>
      </c>
      <c r="J1645" s="10" t="s">
        <v>40</v>
      </c>
      <c r="K1645" s="10" t="s">
        <v>77</v>
      </c>
      <c r="L1645" s="10" t="s">
        <v>85</v>
      </c>
      <c r="M1645" s="10" t="s">
        <v>43</v>
      </c>
      <c r="N1645" s="9" t="s">
        <v>1805</v>
      </c>
      <c r="O1645" s="22">
        <v>0.36</v>
      </c>
      <c r="P1645" s="10" t="s">
        <v>33</v>
      </c>
      <c r="Q1645" s="10" t="s">
        <v>136</v>
      </c>
      <c r="R1645" s="10" t="s">
        <v>671</v>
      </c>
      <c r="S1645" s="10" t="s">
        <v>1806</v>
      </c>
      <c r="T1645" s="25">
        <v>39208</v>
      </c>
      <c r="U1645" s="11">
        <v>42046</v>
      </c>
      <c r="V1645" s="25">
        <f>YEAR(Table1[[#This Row],[Order Date]])</f>
        <v>2015</v>
      </c>
      <c r="W1645" s="25">
        <f>MONTH(Table1[[#This Row],[Order Date]])</f>
        <v>2</v>
      </c>
      <c r="X1645" s="25">
        <f>DAY(Table1[[#This Row],[Order Date]])</f>
        <v>11</v>
      </c>
      <c r="Y1645" s="11">
        <v>42047</v>
      </c>
      <c r="Z1645" s="25">
        <f>DATEDIF(Table1[[#This Row],[Order Date]],Table1[[#This Row],[Ship Date]],"D")</f>
        <v>1</v>
      </c>
      <c r="AA1645" s="25">
        <v>47.334000000000003</v>
      </c>
      <c r="AB1645" s="10">
        <v>14</v>
      </c>
      <c r="AC1645" s="12">
        <v>1263.3499999999999</v>
      </c>
      <c r="AD1645" s="10" t="str">
        <f>IF(Table1[[#This Row],[Profit]]&gt;0,"Profit","loss")</f>
        <v>Profit</v>
      </c>
      <c r="AE1645" s="10" t="str">
        <f>_xlfn.CONCAT(Table1[[#This Row],[Customer Name]]," ",Table1[[#This Row],[Product Name]]," ",Table1[[#This Row],[Country]])</f>
        <v>Marvin Yang Lexmark Z54se Color Inkjet Printer United States</v>
      </c>
      <c r="AF1645" s="10" t="str">
        <f>LEFT(Table1[[#This Row],[Product Name]],4)</f>
        <v>Lexm</v>
      </c>
    </row>
    <row r="1646" spans="1:32" ht="12.75" customHeight="1" x14ac:dyDescent="0.2">
      <c r="A1646" s="18">
        <v>19769</v>
      </c>
      <c r="B1646" s="25">
        <v>90530</v>
      </c>
      <c r="C1646" s="10" t="s">
        <v>25</v>
      </c>
      <c r="D1646" s="36">
        <v>0.08</v>
      </c>
      <c r="E1646" s="28">
        <v>8.09</v>
      </c>
      <c r="F1646" s="32">
        <v>7.96</v>
      </c>
      <c r="G1646" s="25">
        <v>1632</v>
      </c>
      <c r="H1646" s="10" t="s">
        <v>1637</v>
      </c>
      <c r="I1646" s="10" t="s">
        <v>27</v>
      </c>
      <c r="J1646" s="10" t="s">
        <v>40</v>
      </c>
      <c r="K1646" s="10" t="s">
        <v>41</v>
      </c>
      <c r="L1646" s="10" t="s">
        <v>50</v>
      </c>
      <c r="M1646" s="10" t="s">
        <v>59</v>
      </c>
      <c r="N1646" s="9" t="s">
        <v>157</v>
      </c>
      <c r="O1646" s="22">
        <v>0.49</v>
      </c>
      <c r="P1646" s="10" t="s">
        <v>33</v>
      </c>
      <c r="Q1646" s="10" t="s">
        <v>136</v>
      </c>
      <c r="R1646" s="10" t="s">
        <v>671</v>
      </c>
      <c r="S1646" s="10" t="s">
        <v>1638</v>
      </c>
      <c r="T1646" s="25">
        <v>39401</v>
      </c>
      <c r="U1646" s="11">
        <v>42019</v>
      </c>
      <c r="V1646" s="25">
        <f>YEAR(Table1[[#This Row],[Order Date]])</f>
        <v>2015</v>
      </c>
      <c r="W1646" s="25">
        <f>MONTH(Table1[[#This Row],[Order Date]])</f>
        <v>1</v>
      </c>
      <c r="X1646" s="25">
        <f>DAY(Table1[[#This Row],[Order Date]])</f>
        <v>15</v>
      </c>
      <c r="Y1646" s="11">
        <v>42020</v>
      </c>
      <c r="Z1646" s="25">
        <f>DATEDIF(Table1[[#This Row],[Order Date]],Table1[[#This Row],[Ship Date]],"D")</f>
        <v>1</v>
      </c>
      <c r="AA1646" s="25">
        <v>15.984</v>
      </c>
      <c r="AB1646" s="10">
        <v>6</v>
      </c>
      <c r="AC1646" s="12">
        <v>48.25</v>
      </c>
      <c r="AD1646" s="10" t="str">
        <f>IF(Table1[[#This Row],[Profit]]&gt;0,"Profit","loss")</f>
        <v>Profit</v>
      </c>
      <c r="AE1646" s="10" t="str">
        <f>_xlfn.CONCAT(Table1[[#This Row],[Customer Name]]," ",Table1[[#This Row],[Product Name]]," ",Table1[[#This Row],[Country]])</f>
        <v>Lori Wolfe 6" Cubicle Wall Clock, Black United States</v>
      </c>
      <c r="AF1646" s="10" t="str">
        <f>LEFT(Table1[[#This Row],[Product Name]],4)</f>
        <v>6" C</v>
      </c>
    </row>
    <row r="1647" spans="1:32" ht="12.75" customHeight="1" x14ac:dyDescent="0.2">
      <c r="A1647" s="18">
        <v>24786</v>
      </c>
      <c r="B1647" s="25">
        <v>90531</v>
      </c>
      <c r="C1647" s="10" t="s">
        <v>37</v>
      </c>
      <c r="D1647" s="36">
        <v>0.03</v>
      </c>
      <c r="E1647" s="28">
        <v>5.98</v>
      </c>
      <c r="F1647" s="32">
        <v>3.85</v>
      </c>
      <c r="G1647" s="25">
        <v>1633</v>
      </c>
      <c r="H1647" s="10" t="s">
        <v>1640</v>
      </c>
      <c r="I1647" s="10" t="s">
        <v>49</v>
      </c>
      <c r="J1647" s="10" t="s">
        <v>40</v>
      </c>
      <c r="K1647" s="10" t="s">
        <v>77</v>
      </c>
      <c r="L1647" s="10" t="s">
        <v>180</v>
      </c>
      <c r="M1647" s="10" t="s">
        <v>51</v>
      </c>
      <c r="N1647" s="9" t="s">
        <v>1137</v>
      </c>
      <c r="O1647" s="22">
        <v>0.68</v>
      </c>
      <c r="P1647" s="10" t="s">
        <v>33</v>
      </c>
      <c r="Q1647" s="10" t="s">
        <v>136</v>
      </c>
      <c r="R1647" s="10" t="s">
        <v>671</v>
      </c>
      <c r="S1647" s="10" t="s">
        <v>1641</v>
      </c>
      <c r="T1647" s="25">
        <v>38637</v>
      </c>
      <c r="U1647" s="11">
        <v>42045</v>
      </c>
      <c r="V1647" s="25">
        <f>YEAR(Table1[[#This Row],[Order Date]])</f>
        <v>2015</v>
      </c>
      <c r="W1647" s="25">
        <f>MONTH(Table1[[#This Row],[Order Date]])</f>
        <v>2</v>
      </c>
      <c r="X1647" s="25">
        <f>DAY(Table1[[#This Row],[Order Date]])</f>
        <v>10</v>
      </c>
      <c r="Y1647" s="11">
        <v>42047</v>
      </c>
      <c r="Z1647" s="25">
        <f>DATEDIF(Table1[[#This Row],[Order Date]],Table1[[#This Row],[Ship Date]],"D")</f>
        <v>2</v>
      </c>
      <c r="AA1647" s="25">
        <v>-76.106800000000007</v>
      </c>
      <c r="AB1647" s="10">
        <v>6</v>
      </c>
      <c r="AC1647" s="12">
        <v>38.54</v>
      </c>
      <c r="AD1647" s="10" t="str">
        <f>IF(Table1[[#This Row],[Profit]]&gt;0,"Profit","loss")</f>
        <v>loss</v>
      </c>
      <c r="AE1647" s="10" t="str">
        <f>_xlfn.CONCAT(Table1[[#This Row],[Customer Name]]," ",Table1[[#This Row],[Product Name]]," ",Table1[[#This Row],[Country]])</f>
        <v>Gerald Raynor Imation 3.5" IBM-Formatted Diskettes, 10/Pack United States</v>
      </c>
      <c r="AF1647" s="10" t="str">
        <f>LEFT(Table1[[#This Row],[Product Name]],4)</f>
        <v>Imat</v>
      </c>
    </row>
    <row r="1648" spans="1:32" ht="12.75" customHeight="1" x14ac:dyDescent="0.2">
      <c r="A1648" s="18">
        <v>26340</v>
      </c>
      <c r="B1648" s="25">
        <v>90532</v>
      </c>
      <c r="C1648" s="10" t="s">
        <v>37</v>
      </c>
      <c r="D1648" s="36">
        <v>0.08</v>
      </c>
      <c r="E1648" s="28">
        <v>100.97</v>
      </c>
      <c r="F1648" s="32">
        <v>14</v>
      </c>
      <c r="G1648" s="25">
        <v>1634</v>
      </c>
      <c r="H1648" s="10" t="s">
        <v>1642</v>
      </c>
      <c r="I1648" s="10" t="s">
        <v>39</v>
      </c>
      <c r="J1648" s="10" t="s">
        <v>40</v>
      </c>
      <c r="K1648" s="10" t="s">
        <v>77</v>
      </c>
      <c r="L1648" s="10" t="s">
        <v>85</v>
      </c>
      <c r="M1648" s="10" t="s">
        <v>43</v>
      </c>
      <c r="N1648" s="9" t="s">
        <v>1643</v>
      </c>
      <c r="O1648" s="22">
        <v>0.37</v>
      </c>
      <c r="P1648" s="10" t="s">
        <v>33</v>
      </c>
      <c r="Q1648" s="10" t="s">
        <v>136</v>
      </c>
      <c r="R1648" s="10" t="s">
        <v>671</v>
      </c>
      <c r="S1648" s="10" t="s">
        <v>1644</v>
      </c>
      <c r="T1648" s="25">
        <v>39212</v>
      </c>
      <c r="U1648" s="11">
        <v>42103</v>
      </c>
      <c r="V1648" s="25">
        <f>YEAR(Table1[[#This Row],[Order Date]])</f>
        <v>2015</v>
      </c>
      <c r="W1648" s="25">
        <f>MONTH(Table1[[#This Row],[Order Date]])</f>
        <v>4</v>
      </c>
      <c r="X1648" s="25">
        <f>DAY(Table1[[#This Row],[Order Date]])</f>
        <v>9</v>
      </c>
      <c r="Y1648" s="11">
        <v>42104</v>
      </c>
      <c r="Z1648" s="25">
        <f>DATEDIF(Table1[[#This Row],[Order Date]],Table1[[#This Row],[Ship Date]],"D")</f>
        <v>1</v>
      </c>
      <c r="AA1648" s="25">
        <v>-73.494119999999938</v>
      </c>
      <c r="AB1648" s="10">
        <v>15</v>
      </c>
      <c r="AC1648" s="12">
        <v>1483.16</v>
      </c>
      <c r="AD1648" s="10" t="str">
        <f>IF(Table1[[#This Row],[Profit]]&gt;0,"Profit","loss")</f>
        <v>loss</v>
      </c>
      <c r="AE1648" s="10" t="str">
        <f>_xlfn.CONCAT(Table1[[#This Row],[Customer Name]]," ",Table1[[#This Row],[Product Name]]," ",Table1[[#This Row],[Country]])</f>
        <v>Katherine W Epstein Hewlett-Packard Deskjet 3820 Color Inkjet Printer United States</v>
      </c>
      <c r="AF1648" s="10" t="str">
        <f>LEFT(Table1[[#This Row],[Product Name]],4)</f>
        <v>Hewl</v>
      </c>
    </row>
    <row r="1649" spans="1:32" ht="12.75" customHeight="1" x14ac:dyDescent="0.2">
      <c r="A1649" s="18">
        <v>20359</v>
      </c>
      <c r="B1649" s="25">
        <v>90533</v>
      </c>
      <c r="C1649" s="10" t="s">
        <v>25</v>
      </c>
      <c r="D1649" s="36">
        <v>0.02</v>
      </c>
      <c r="E1649" s="28">
        <v>25.99</v>
      </c>
      <c r="F1649" s="32">
        <v>5.37</v>
      </c>
      <c r="G1649" s="25">
        <v>1632</v>
      </c>
      <c r="H1649" s="10" t="s">
        <v>1637</v>
      </c>
      <c r="I1649" s="10" t="s">
        <v>49</v>
      </c>
      <c r="J1649" s="10" t="s">
        <v>40</v>
      </c>
      <c r="K1649" s="10" t="s">
        <v>29</v>
      </c>
      <c r="L1649" s="10" t="s">
        <v>30</v>
      </c>
      <c r="M1649" s="10" t="s">
        <v>59</v>
      </c>
      <c r="N1649" s="9" t="s">
        <v>1639</v>
      </c>
      <c r="O1649" s="22">
        <v>0.56000000000000005</v>
      </c>
      <c r="P1649" s="10" t="s">
        <v>33</v>
      </c>
      <c r="Q1649" s="10" t="s">
        <v>136</v>
      </c>
      <c r="R1649" s="10" t="s">
        <v>671</v>
      </c>
      <c r="S1649" s="10" t="s">
        <v>1638</v>
      </c>
      <c r="T1649" s="25">
        <v>39401</v>
      </c>
      <c r="U1649" s="11">
        <v>42109</v>
      </c>
      <c r="V1649" s="25">
        <f>YEAR(Table1[[#This Row],[Order Date]])</f>
        <v>2015</v>
      </c>
      <c r="W1649" s="25">
        <f>MONTH(Table1[[#This Row],[Order Date]])</f>
        <v>4</v>
      </c>
      <c r="X1649" s="25">
        <f>DAY(Table1[[#This Row],[Order Date]])</f>
        <v>15</v>
      </c>
      <c r="Y1649" s="11">
        <v>42111</v>
      </c>
      <c r="Z1649" s="25">
        <f>DATEDIF(Table1[[#This Row],[Order Date]],Table1[[#This Row],[Ship Date]],"D")</f>
        <v>2</v>
      </c>
      <c r="AA1649" s="25">
        <v>-88.158000000000001</v>
      </c>
      <c r="AB1649" s="10">
        <v>9</v>
      </c>
      <c r="AC1649" s="12">
        <v>243.24</v>
      </c>
      <c r="AD1649" s="10" t="str">
        <f>IF(Table1[[#This Row],[Profit]]&gt;0,"Profit","loss")</f>
        <v>loss</v>
      </c>
      <c r="AE1649" s="10" t="str">
        <f>_xlfn.CONCAT(Table1[[#This Row],[Customer Name]]," ",Table1[[#This Row],[Product Name]]," ",Table1[[#This Row],[Country]])</f>
        <v>Lori Wolfe BOSTON® Ranger® #55 Pencil Sharpener, Black United States</v>
      </c>
      <c r="AF1649" s="10" t="str">
        <f>LEFT(Table1[[#This Row],[Product Name]],4)</f>
        <v>BOST</v>
      </c>
    </row>
    <row r="1650" spans="1:32" ht="12.75" customHeight="1" x14ac:dyDescent="0.2">
      <c r="A1650" s="18">
        <v>25129</v>
      </c>
      <c r="B1650" s="25">
        <v>90538</v>
      </c>
      <c r="C1650" s="10" t="s">
        <v>47</v>
      </c>
      <c r="D1650" s="36">
        <v>0.02</v>
      </c>
      <c r="E1650" s="28">
        <v>417.4</v>
      </c>
      <c r="F1650" s="32">
        <v>75.23</v>
      </c>
      <c r="G1650" s="25">
        <v>1416</v>
      </c>
      <c r="H1650" s="10" t="s">
        <v>1473</v>
      </c>
      <c r="I1650" s="10" t="s">
        <v>39</v>
      </c>
      <c r="J1650" s="10" t="s">
        <v>58</v>
      </c>
      <c r="K1650" s="10" t="s">
        <v>41</v>
      </c>
      <c r="L1650" s="10" t="s">
        <v>152</v>
      </c>
      <c r="M1650" s="10" t="s">
        <v>121</v>
      </c>
      <c r="N1650" s="9" t="s">
        <v>710</v>
      </c>
      <c r="O1650" s="22">
        <v>0.79</v>
      </c>
      <c r="P1650" s="10" t="s">
        <v>33</v>
      </c>
      <c r="Q1650" s="10" t="s">
        <v>61</v>
      </c>
      <c r="R1650" s="10" t="s">
        <v>703</v>
      </c>
      <c r="S1650" s="10" t="s">
        <v>1474</v>
      </c>
      <c r="T1650" s="25">
        <v>46203</v>
      </c>
      <c r="U1650" s="11">
        <v>42130</v>
      </c>
      <c r="V1650" s="25">
        <f>YEAR(Table1[[#This Row],[Order Date]])</f>
        <v>2015</v>
      </c>
      <c r="W1650" s="25">
        <f>MONTH(Table1[[#This Row],[Order Date]])</f>
        <v>5</v>
      </c>
      <c r="X1650" s="25">
        <f>DAY(Table1[[#This Row],[Order Date]])</f>
        <v>6</v>
      </c>
      <c r="Y1650" s="11">
        <v>42131</v>
      </c>
      <c r="Z1650" s="25">
        <f>DATEDIF(Table1[[#This Row],[Order Date]],Table1[[#This Row],[Ship Date]],"D")</f>
        <v>1</v>
      </c>
      <c r="AA1650" s="25">
        <v>-634.86540000000002</v>
      </c>
      <c r="AB1650" s="10">
        <v>1</v>
      </c>
      <c r="AC1650" s="12">
        <v>471.21</v>
      </c>
      <c r="AD1650" s="10" t="str">
        <f>IF(Table1[[#This Row],[Profit]]&gt;0,"Profit","loss")</f>
        <v>loss</v>
      </c>
      <c r="AE1650" s="10" t="str">
        <f>_xlfn.CONCAT(Table1[[#This Row],[Customer Name]]," ",Table1[[#This Row],[Product Name]]," ",Table1[[#This Row],[Country]])</f>
        <v>Betsy Gibson Bretford “Just In Time” Height-Adjustable Multi-Task Work Tables United States</v>
      </c>
      <c r="AF1650" s="10" t="str">
        <f>LEFT(Table1[[#This Row],[Product Name]],4)</f>
        <v>Bret</v>
      </c>
    </row>
    <row r="1651" spans="1:32" ht="12.75" customHeight="1" x14ac:dyDescent="0.2">
      <c r="A1651" s="18">
        <v>22823</v>
      </c>
      <c r="B1651" s="25">
        <v>90539</v>
      </c>
      <c r="C1651" s="10" t="s">
        <v>106</v>
      </c>
      <c r="D1651" s="36">
        <v>7.0000000000000007E-2</v>
      </c>
      <c r="E1651" s="28">
        <v>4.84</v>
      </c>
      <c r="F1651" s="32">
        <v>0.71</v>
      </c>
      <c r="G1651" s="25">
        <v>1418</v>
      </c>
      <c r="H1651" s="10" t="s">
        <v>1475</v>
      </c>
      <c r="I1651" s="10" t="s">
        <v>49</v>
      </c>
      <c r="J1651" s="10" t="s">
        <v>58</v>
      </c>
      <c r="K1651" s="10" t="s">
        <v>29</v>
      </c>
      <c r="L1651" s="10" t="s">
        <v>30</v>
      </c>
      <c r="M1651" s="10" t="s">
        <v>31</v>
      </c>
      <c r="N1651" s="9" t="s">
        <v>1476</v>
      </c>
      <c r="O1651" s="22">
        <v>0.52</v>
      </c>
      <c r="P1651" s="10" t="s">
        <v>33</v>
      </c>
      <c r="Q1651" s="10" t="s">
        <v>61</v>
      </c>
      <c r="R1651" s="10" t="s">
        <v>703</v>
      </c>
      <c r="S1651" s="10" t="s">
        <v>1477</v>
      </c>
      <c r="T1651" s="25">
        <v>46901</v>
      </c>
      <c r="U1651" s="11">
        <v>42005</v>
      </c>
      <c r="V1651" s="25">
        <f>YEAR(Table1[[#This Row],[Order Date]])</f>
        <v>2015</v>
      </c>
      <c r="W1651" s="25">
        <f>MONTH(Table1[[#This Row],[Order Date]])</f>
        <v>1</v>
      </c>
      <c r="X1651" s="25">
        <f>DAY(Table1[[#This Row],[Order Date]])</f>
        <v>1</v>
      </c>
      <c r="Y1651" s="11">
        <v>42007</v>
      </c>
      <c r="Z1651" s="25">
        <f>DATEDIF(Table1[[#This Row],[Order Date]],Table1[[#This Row],[Ship Date]],"D")</f>
        <v>2</v>
      </c>
      <c r="AA1651" s="25">
        <v>25.240199999999998</v>
      </c>
      <c r="AB1651" s="10">
        <v>8</v>
      </c>
      <c r="AC1651" s="12">
        <v>36.58</v>
      </c>
      <c r="AD1651" s="10" t="str">
        <f>IF(Table1[[#This Row],[Profit]]&gt;0,"Profit","loss")</f>
        <v>Profit</v>
      </c>
      <c r="AE1651" s="10" t="str">
        <f>_xlfn.CONCAT(Table1[[#This Row],[Customer Name]]," ",Table1[[#This Row],[Product Name]]," ",Table1[[#This Row],[Country]])</f>
        <v>Rebecca Lindsey *Staples* Highlighting Markers United States</v>
      </c>
      <c r="AF1651" s="10" t="str">
        <f>LEFT(Table1[[#This Row],[Product Name]],4)</f>
        <v>*Sta</v>
      </c>
    </row>
    <row r="1652" spans="1:32" ht="12.75" customHeight="1" x14ac:dyDescent="0.2">
      <c r="A1652" s="18">
        <v>24722</v>
      </c>
      <c r="B1652" s="25">
        <v>90540</v>
      </c>
      <c r="C1652" s="10" t="s">
        <v>25</v>
      </c>
      <c r="D1652" s="36">
        <v>0.04</v>
      </c>
      <c r="E1652" s="28">
        <v>46.89</v>
      </c>
      <c r="F1652" s="32">
        <v>5.0999999999999996</v>
      </c>
      <c r="G1652" s="25">
        <v>1416</v>
      </c>
      <c r="H1652" s="10" t="s">
        <v>1473</v>
      </c>
      <c r="I1652" s="10" t="s">
        <v>49</v>
      </c>
      <c r="J1652" s="10" t="s">
        <v>58</v>
      </c>
      <c r="K1652" s="10" t="s">
        <v>29</v>
      </c>
      <c r="L1652" s="10" t="s">
        <v>257</v>
      </c>
      <c r="M1652" s="10" t="s">
        <v>86</v>
      </c>
      <c r="N1652" s="9" t="s">
        <v>1345</v>
      </c>
      <c r="O1652" s="22">
        <v>0.46</v>
      </c>
      <c r="P1652" s="10" t="s">
        <v>33</v>
      </c>
      <c r="Q1652" s="10" t="s">
        <v>61</v>
      </c>
      <c r="R1652" s="10" t="s">
        <v>703</v>
      </c>
      <c r="S1652" s="10" t="s">
        <v>1474</v>
      </c>
      <c r="T1652" s="25">
        <v>46203</v>
      </c>
      <c r="U1652" s="11">
        <v>42180</v>
      </c>
      <c r="V1652" s="25">
        <f>YEAR(Table1[[#This Row],[Order Date]])</f>
        <v>2015</v>
      </c>
      <c r="W1652" s="25">
        <f>MONTH(Table1[[#This Row],[Order Date]])</f>
        <v>6</v>
      </c>
      <c r="X1652" s="25">
        <f>DAY(Table1[[#This Row],[Order Date]])</f>
        <v>25</v>
      </c>
      <c r="Y1652" s="11">
        <v>42182</v>
      </c>
      <c r="Z1652" s="25">
        <f>DATEDIF(Table1[[#This Row],[Order Date]],Table1[[#This Row],[Ship Date]],"D")</f>
        <v>2</v>
      </c>
      <c r="AA1652" s="25">
        <v>87.12</v>
      </c>
      <c r="AB1652" s="10">
        <v>4</v>
      </c>
      <c r="AC1652" s="12">
        <v>182.61</v>
      </c>
      <c r="AD1652" s="10" t="str">
        <f>IF(Table1[[#This Row],[Profit]]&gt;0,"Profit","loss")</f>
        <v>Profit</v>
      </c>
      <c r="AE1652" s="10" t="str">
        <f>_xlfn.CONCAT(Table1[[#This Row],[Customer Name]]," ",Table1[[#This Row],[Product Name]]," ",Table1[[#This Row],[Country]])</f>
        <v>Betsy Gibson Bionaire Personal Warm Mist Humidifier/Vaporizer United States</v>
      </c>
      <c r="AF1652" s="10" t="str">
        <f>LEFT(Table1[[#This Row],[Product Name]],4)</f>
        <v>Bion</v>
      </c>
    </row>
    <row r="1653" spans="1:32" ht="12.75" customHeight="1" x14ac:dyDescent="0.2">
      <c r="A1653" s="18">
        <v>24295</v>
      </c>
      <c r="B1653" s="25">
        <v>90540</v>
      </c>
      <c r="C1653" s="10" t="s">
        <v>37</v>
      </c>
      <c r="D1653" s="36">
        <v>0.01</v>
      </c>
      <c r="E1653" s="28">
        <v>124.49</v>
      </c>
      <c r="F1653" s="32">
        <v>51.94</v>
      </c>
      <c r="G1653" s="25">
        <v>1419</v>
      </c>
      <c r="H1653" s="10" t="s">
        <v>1478</v>
      </c>
      <c r="I1653" s="10" t="s">
        <v>39</v>
      </c>
      <c r="J1653" s="10" t="s">
        <v>58</v>
      </c>
      <c r="K1653" s="10" t="s">
        <v>41</v>
      </c>
      <c r="L1653" s="10" t="s">
        <v>152</v>
      </c>
      <c r="M1653" s="10" t="s">
        <v>121</v>
      </c>
      <c r="N1653" s="9" t="s">
        <v>462</v>
      </c>
      <c r="O1653" s="22">
        <v>0.63</v>
      </c>
      <c r="P1653" s="10" t="s">
        <v>33</v>
      </c>
      <c r="Q1653" s="10" t="s">
        <v>61</v>
      </c>
      <c r="R1653" s="10" t="s">
        <v>703</v>
      </c>
      <c r="S1653" s="10" t="s">
        <v>1479</v>
      </c>
      <c r="T1653" s="25">
        <v>47905</v>
      </c>
      <c r="U1653" s="11">
        <v>42180</v>
      </c>
      <c r="V1653" s="25">
        <f>YEAR(Table1[[#This Row],[Order Date]])</f>
        <v>2015</v>
      </c>
      <c r="W1653" s="25">
        <f>MONTH(Table1[[#This Row],[Order Date]])</f>
        <v>6</v>
      </c>
      <c r="X1653" s="25">
        <f>DAY(Table1[[#This Row],[Order Date]])</f>
        <v>25</v>
      </c>
      <c r="Y1653" s="11">
        <v>42181</v>
      </c>
      <c r="Z1653" s="25">
        <f>DATEDIF(Table1[[#This Row],[Order Date]],Table1[[#This Row],[Ship Date]],"D")</f>
        <v>1</v>
      </c>
      <c r="AA1653" s="25">
        <v>-94.674644999999998</v>
      </c>
      <c r="AB1653" s="10">
        <v>18</v>
      </c>
      <c r="AC1653" s="12">
        <v>2376.12</v>
      </c>
      <c r="AD1653" s="10" t="str">
        <f>IF(Table1[[#This Row],[Profit]]&gt;0,"Profit","loss")</f>
        <v>loss</v>
      </c>
      <c r="AE1653" s="10" t="str">
        <f>_xlfn.CONCAT(Table1[[#This Row],[Customer Name]]," ",Table1[[#This Row],[Product Name]]," ",Table1[[#This Row],[Country]])</f>
        <v>Brooke Lancaster Bevis 36 x 72 Conference Tables United States</v>
      </c>
      <c r="AF1653" s="10" t="str">
        <f>LEFT(Table1[[#This Row],[Product Name]],4)</f>
        <v>Bevi</v>
      </c>
    </row>
    <row r="1654" spans="1:32" ht="12.75" customHeight="1" x14ac:dyDescent="0.2">
      <c r="A1654" s="18">
        <v>23338</v>
      </c>
      <c r="B1654" s="25">
        <v>90551</v>
      </c>
      <c r="C1654" s="10" t="s">
        <v>25</v>
      </c>
      <c r="D1654" s="36">
        <v>0.05</v>
      </c>
      <c r="E1654" s="28">
        <v>165.2</v>
      </c>
      <c r="F1654" s="32">
        <v>19.989999999999998</v>
      </c>
      <c r="G1654" s="25">
        <v>2671</v>
      </c>
      <c r="H1654" s="10" t="s">
        <v>2479</v>
      </c>
      <c r="I1654" s="10" t="s">
        <v>49</v>
      </c>
      <c r="J1654" s="10" t="s">
        <v>40</v>
      </c>
      <c r="K1654" s="10" t="s">
        <v>29</v>
      </c>
      <c r="L1654" s="10" t="s">
        <v>141</v>
      </c>
      <c r="M1654" s="10" t="s">
        <v>59</v>
      </c>
      <c r="N1654" s="9" t="s">
        <v>562</v>
      </c>
      <c r="O1654" s="22">
        <v>0.59</v>
      </c>
      <c r="P1654" s="10" t="s">
        <v>33</v>
      </c>
      <c r="Q1654" s="10" t="s">
        <v>136</v>
      </c>
      <c r="R1654" s="10" t="s">
        <v>244</v>
      </c>
      <c r="S1654" s="10" t="s">
        <v>2446</v>
      </c>
      <c r="T1654" s="25">
        <v>37027</v>
      </c>
      <c r="U1654" s="11">
        <v>42153</v>
      </c>
      <c r="V1654" s="25">
        <f>YEAR(Table1[[#This Row],[Order Date]])</f>
        <v>2015</v>
      </c>
      <c r="W1654" s="25">
        <f>MONTH(Table1[[#This Row],[Order Date]])</f>
        <v>5</v>
      </c>
      <c r="X1654" s="25">
        <f>DAY(Table1[[#This Row],[Order Date]])</f>
        <v>29</v>
      </c>
      <c r="Y1654" s="11">
        <v>42153</v>
      </c>
      <c r="Z1654" s="25">
        <f>DATEDIF(Table1[[#This Row],[Order Date]],Table1[[#This Row],[Ship Date]],"D")</f>
        <v>0</v>
      </c>
      <c r="AA1654" s="25">
        <v>-48.957999999999998</v>
      </c>
      <c r="AB1654" s="10">
        <v>42</v>
      </c>
      <c r="AC1654" s="12">
        <v>6938.19</v>
      </c>
      <c r="AD1654" s="10" t="str">
        <f>IF(Table1[[#This Row],[Profit]]&gt;0,"Profit","loss")</f>
        <v>loss</v>
      </c>
      <c r="AE1654" s="10" t="str">
        <f>_xlfn.CONCAT(Table1[[#This Row],[Customer Name]]," ",Table1[[#This Row],[Product Name]]," ",Table1[[#This Row],[Country]])</f>
        <v>Lloyd Fuller Economy Rollaway Files United States</v>
      </c>
      <c r="AF1654" s="10" t="str">
        <f>LEFT(Table1[[#This Row],[Product Name]],4)</f>
        <v>Econ</v>
      </c>
    </row>
    <row r="1655" spans="1:32" ht="12.75" customHeight="1" x14ac:dyDescent="0.2">
      <c r="A1655" s="18">
        <v>23313</v>
      </c>
      <c r="B1655" s="25">
        <v>90557</v>
      </c>
      <c r="C1655" s="10" t="s">
        <v>106</v>
      </c>
      <c r="D1655" s="36">
        <v>0.08</v>
      </c>
      <c r="E1655" s="28">
        <v>9.48</v>
      </c>
      <c r="F1655" s="32">
        <v>7.29</v>
      </c>
      <c r="G1655" s="25">
        <v>2308</v>
      </c>
      <c r="H1655" s="10" t="s">
        <v>2194</v>
      </c>
      <c r="I1655" s="10" t="s">
        <v>49</v>
      </c>
      <c r="J1655" s="10" t="s">
        <v>58</v>
      </c>
      <c r="K1655" s="10" t="s">
        <v>41</v>
      </c>
      <c r="L1655" s="10" t="s">
        <v>50</v>
      </c>
      <c r="M1655" s="10" t="s">
        <v>51</v>
      </c>
      <c r="N1655" s="9" t="s">
        <v>52</v>
      </c>
      <c r="O1655" s="22">
        <v>0.45</v>
      </c>
      <c r="P1655" s="10" t="s">
        <v>33</v>
      </c>
      <c r="Q1655" s="10" t="s">
        <v>136</v>
      </c>
      <c r="R1655" s="10" t="s">
        <v>362</v>
      </c>
      <c r="S1655" s="10" t="s">
        <v>2195</v>
      </c>
      <c r="T1655" s="25">
        <v>33971</v>
      </c>
      <c r="U1655" s="11">
        <v>42087</v>
      </c>
      <c r="V1655" s="25">
        <f>YEAR(Table1[[#This Row],[Order Date]])</f>
        <v>2015</v>
      </c>
      <c r="W1655" s="25">
        <f>MONTH(Table1[[#This Row],[Order Date]])</f>
        <v>3</v>
      </c>
      <c r="X1655" s="25">
        <f>DAY(Table1[[#This Row],[Order Date]])</f>
        <v>24</v>
      </c>
      <c r="Y1655" s="11">
        <v>42089</v>
      </c>
      <c r="Z1655" s="25">
        <f>DATEDIF(Table1[[#This Row],[Order Date]],Table1[[#This Row],[Ship Date]],"D")</f>
        <v>2</v>
      </c>
      <c r="AA1655" s="25">
        <v>-50.4</v>
      </c>
      <c r="AB1655" s="10">
        <v>2</v>
      </c>
      <c r="AC1655" s="12">
        <v>20.22</v>
      </c>
      <c r="AD1655" s="10" t="str">
        <f>IF(Table1[[#This Row],[Profit]]&gt;0,"Profit","loss")</f>
        <v>loss</v>
      </c>
      <c r="AE1655" s="10" t="str">
        <f>_xlfn.CONCAT(Table1[[#This Row],[Customer Name]]," ",Table1[[#This Row],[Product Name]]," ",Table1[[#This Row],[Country]])</f>
        <v>Laurence Cummings DAX Two-Tone Rosewood/Black Document Frame, Desktop, 5 x 7 United States</v>
      </c>
      <c r="AF1655" s="10" t="str">
        <f>LEFT(Table1[[#This Row],[Product Name]],4)</f>
        <v xml:space="preserve">DAX </v>
      </c>
    </row>
    <row r="1656" spans="1:32" ht="12.75" customHeight="1" x14ac:dyDescent="0.2">
      <c r="A1656" s="18">
        <v>23314</v>
      </c>
      <c r="B1656" s="25">
        <v>90557</v>
      </c>
      <c r="C1656" s="10" t="s">
        <v>106</v>
      </c>
      <c r="D1656" s="36">
        <v>0.03</v>
      </c>
      <c r="E1656" s="28">
        <v>193.17</v>
      </c>
      <c r="F1656" s="32">
        <v>19.989999999999998</v>
      </c>
      <c r="G1656" s="25">
        <v>2308</v>
      </c>
      <c r="H1656" s="10" t="s">
        <v>2194</v>
      </c>
      <c r="I1656" s="10" t="s">
        <v>49</v>
      </c>
      <c r="J1656" s="10" t="s">
        <v>58</v>
      </c>
      <c r="K1656" s="10" t="s">
        <v>29</v>
      </c>
      <c r="L1656" s="10" t="s">
        <v>141</v>
      </c>
      <c r="M1656" s="10" t="s">
        <v>59</v>
      </c>
      <c r="N1656" s="9" t="s">
        <v>1523</v>
      </c>
      <c r="O1656" s="22">
        <v>0.71</v>
      </c>
      <c r="P1656" s="10" t="s">
        <v>33</v>
      </c>
      <c r="Q1656" s="10" t="s">
        <v>136</v>
      </c>
      <c r="R1656" s="10" t="s">
        <v>362</v>
      </c>
      <c r="S1656" s="10" t="s">
        <v>2195</v>
      </c>
      <c r="T1656" s="25">
        <v>33971</v>
      </c>
      <c r="U1656" s="11">
        <v>42087</v>
      </c>
      <c r="V1656" s="25">
        <f>YEAR(Table1[[#This Row],[Order Date]])</f>
        <v>2015</v>
      </c>
      <c r="W1656" s="25">
        <f>MONTH(Table1[[#This Row],[Order Date]])</f>
        <v>3</v>
      </c>
      <c r="X1656" s="25">
        <f>DAY(Table1[[#This Row],[Order Date]])</f>
        <v>24</v>
      </c>
      <c r="Y1656" s="11">
        <v>42091</v>
      </c>
      <c r="Z1656" s="25">
        <f>DATEDIF(Table1[[#This Row],[Order Date]],Table1[[#This Row],[Ship Date]],"D")</f>
        <v>4</v>
      </c>
      <c r="AA1656" s="25">
        <v>-348.75400000000002</v>
      </c>
      <c r="AB1656" s="10">
        <v>8</v>
      </c>
      <c r="AC1656" s="12">
        <v>1548.97</v>
      </c>
      <c r="AD1656" s="10" t="str">
        <f>IF(Table1[[#This Row],[Profit]]&gt;0,"Profit","loss")</f>
        <v>loss</v>
      </c>
      <c r="AE1656" s="10" t="str">
        <f>_xlfn.CONCAT(Table1[[#This Row],[Customer Name]]," ",Table1[[#This Row],[Product Name]]," ",Table1[[#This Row],[Country]])</f>
        <v>Laurence Cummings Fellowes Staxonsteel® Drawer Files United States</v>
      </c>
      <c r="AF1656" s="10" t="str">
        <f>LEFT(Table1[[#This Row],[Product Name]],4)</f>
        <v>Fell</v>
      </c>
    </row>
    <row r="1657" spans="1:32" ht="12.75" customHeight="1" x14ac:dyDescent="0.2">
      <c r="A1657" s="18">
        <v>20392</v>
      </c>
      <c r="B1657" s="25">
        <v>90568</v>
      </c>
      <c r="C1657" s="10" t="s">
        <v>37</v>
      </c>
      <c r="D1657" s="36">
        <v>0.06</v>
      </c>
      <c r="E1657" s="28">
        <v>4.42</v>
      </c>
      <c r="F1657" s="32">
        <v>4.99</v>
      </c>
      <c r="G1657" s="25">
        <v>1998</v>
      </c>
      <c r="H1657" s="10" t="s">
        <v>1941</v>
      </c>
      <c r="I1657" s="10" t="s">
        <v>49</v>
      </c>
      <c r="J1657" s="10" t="s">
        <v>28</v>
      </c>
      <c r="K1657" s="10" t="s">
        <v>29</v>
      </c>
      <c r="L1657" s="10" t="s">
        <v>69</v>
      </c>
      <c r="M1657" s="10" t="s">
        <v>59</v>
      </c>
      <c r="N1657" s="9" t="s">
        <v>70</v>
      </c>
      <c r="O1657" s="22">
        <v>0.38</v>
      </c>
      <c r="P1657" s="10" t="s">
        <v>33</v>
      </c>
      <c r="Q1657" s="10" t="s">
        <v>53</v>
      </c>
      <c r="R1657" s="10" t="s">
        <v>71</v>
      </c>
      <c r="S1657" s="10" t="s">
        <v>1942</v>
      </c>
      <c r="T1657" s="25">
        <v>11758</v>
      </c>
      <c r="U1657" s="11">
        <v>42158</v>
      </c>
      <c r="V1657" s="25">
        <f>YEAR(Table1[[#This Row],[Order Date]])</f>
        <v>2015</v>
      </c>
      <c r="W1657" s="25">
        <f>MONTH(Table1[[#This Row],[Order Date]])</f>
        <v>6</v>
      </c>
      <c r="X1657" s="25">
        <f>DAY(Table1[[#This Row],[Order Date]])</f>
        <v>3</v>
      </c>
      <c r="Y1657" s="11">
        <v>42160</v>
      </c>
      <c r="Z1657" s="25">
        <f>DATEDIF(Table1[[#This Row],[Order Date]],Table1[[#This Row],[Ship Date]],"D")</f>
        <v>2</v>
      </c>
      <c r="AA1657" s="25">
        <v>-10.435</v>
      </c>
      <c r="AB1657" s="10">
        <v>3</v>
      </c>
      <c r="AC1657" s="12">
        <v>14.85</v>
      </c>
      <c r="AD1657" s="10" t="str">
        <f>IF(Table1[[#This Row],[Profit]]&gt;0,"Profit","loss")</f>
        <v>loss</v>
      </c>
      <c r="AE1657" s="10" t="str">
        <f>_xlfn.CONCAT(Table1[[#This Row],[Customer Name]]," ",Table1[[#This Row],[Product Name]]," ",Table1[[#This Row],[Country]])</f>
        <v>Judy Frazier Grip Seal Envelopes United States</v>
      </c>
      <c r="AF1657" s="10" t="str">
        <f>LEFT(Table1[[#This Row],[Product Name]],4)</f>
        <v>Grip</v>
      </c>
    </row>
    <row r="1658" spans="1:32" ht="12.75" customHeight="1" x14ac:dyDescent="0.2">
      <c r="A1658" s="18">
        <v>25507</v>
      </c>
      <c r="B1658" s="25">
        <v>90577</v>
      </c>
      <c r="C1658" s="10" t="s">
        <v>37</v>
      </c>
      <c r="D1658" s="36">
        <v>0.03</v>
      </c>
      <c r="E1658" s="28">
        <v>14.2</v>
      </c>
      <c r="F1658" s="32">
        <v>5.3</v>
      </c>
      <c r="G1658" s="25">
        <v>871</v>
      </c>
      <c r="H1658" s="10" t="s">
        <v>990</v>
      </c>
      <c r="I1658" s="10" t="s">
        <v>49</v>
      </c>
      <c r="J1658" s="10" t="s">
        <v>40</v>
      </c>
      <c r="K1658" s="10" t="s">
        <v>41</v>
      </c>
      <c r="L1658" s="10" t="s">
        <v>50</v>
      </c>
      <c r="M1658" s="10" t="s">
        <v>31</v>
      </c>
      <c r="N1658" s="9" t="s">
        <v>730</v>
      </c>
      <c r="O1658" s="22">
        <v>0.46</v>
      </c>
      <c r="P1658" s="10" t="s">
        <v>33</v>
      </c>
      <c r="Q1658" s="10" t="s">
        <v>34</v>
      </c>
      <c r="R1658" s="10" t="s">
        <v>533</v>
      </c>
      <c r="S1658" s="10" t="s">
        <v>991</v>
      </c>
      <c r="T1658" s="25">
        <v>89502</v>
      </c>
      <c r="U1658" s="11">
        <v>42078</v>
      </c>
      <c r="V1658" s="25">
        <f>YEAR(Table1[[#This Row],[Order Date]])</f>
        <v>2015</v>
      </c>
      <c r="W1658" s="25">
        <f>MONTH(Table1[[#This Row],[Order Date]])</f>
        <v>3</v>
      </c>
      <c r="X1658" s="25">
        <f>DAY(Table1[[#This Row],[Order Date]])</f>
        <v>15</v>
      </c>
      <c r="Y1658" s="11">
        <v>42080</v>
      </c>
      <c r="Z1658" s="25">
        <f>DATEDIF(Table1[[#This Row],[Order Date]],Table1[[#This Row],[Ship Date]],"D")</f>
        <v>2</v>
      </c>
      <c r="AA1658" s="25">
        <v>21.555599999999998</v>
      </c>
      <c r="AB1658" s="10">
        <v>2</v>
      </c>
      <c r="AC1658" s="12">
        <v>31.24</v>
      </c>
      <c r="AD1658" s="10" t="str">
        <f>IF(Table1[[#This Row],[Profit]]&gt;0,"Profit","loss")</f>
        <v>Profit</v>
      </c>
      <c r="AE1658" s="10" t="str">
        <f>_xlfn.CONCAT(Table1[[#This Row],[Customer Name]]," ",Table1[[#This Row],[Product Name]]," ",Table1[[#This Row],[Country]])</f>
        <v>Sandy Ellington Coloredge Poster Frame United States</v>
      </c>
      <c r="AF1658" s="10" t="str">
        <f>LEFT(Table1[[#This Row],[Product Name]],4)</f>
        <v>Colo</v>
      </c>
    </row>
    <row r="1659" spans="1:32" ht="12.75" customHeight="1" x14ac:dyDescent="0.2">
      <c r="A1659" s="18">
        <v>22547</v>
      </c>
      <c r="B1659" s="25">
        <v>90578</v>
      </c>
      <c r="C1659" s="10" t="s">
        <v>37</v>
      </c>
      <c r="D1659" s="36">
        <v>0.01</v>
      </c>
      <c r="E1659" s="28">
        <v>5.94</v>
      </c>
      <c r="F1659" s="32">
        <v>9.92</v>
      </c>
      <c r="G1659" s="25">
        <v>871</v>
      </c>
      <c r="H1659" s="10" t="s">
        <v>990</v>
      </c>
      <c r="I1659" s="10" t="s">
        <v>49</v>
      </c>
      <c r="J1659" s="10" t="s">
        <v>40</v>
      </c>
      <c r="K1659" s="10" t="s">
        <v>29</v>
      </c>
      <c r="L1659" s="10" t="s">
        <v>109</v>
      </c>
      <c r="M1659" s="10" t="s">
        <v>59</v>
      </c>
      <c r="N1659" s="9" t="s">
        <v>344</v>
      </c>
      <c r="O1659" s="22">
        <v>0.38</v>
      </c>
      <c r="P1659" s="10" t="s">
        <v>33</v>
      </c>
      <c r="Q1659" s="10" t="s">
        <v>34</v>
      </c>
      <c r="R1659" s="10" t="s">
        <v>533</v>
      </c>
      <c r="S1659" s="10" t="s">
        <v>991</v>
      </c>
      <c r="T1659" s="25">
        <v>89502</v>
      </c>
      <c r="U1659" s="11">
        <v>42144</v>
      </c>
      <c r="V1659" s="25">
        <f>YEAR(Table1[[#This Row],[Order Date]])</f>
        <v>2015</v>
      </c>
      <c r="W1659" s="25">
        <f>MONTH(Table1[[#This Row],[Order Date]])</f>
        <v>5</v>
      </c>
      <c r="X1659" s="25">
        <f>DAY(Table1[[#This Row],[Order Date]])</f>
        <v>20</v>
      </c>
      <c r="Y1659" s="11">
        <v>42147</v>
      </c>
      <c r="Z1659" s="25">
        <f>DATEDIF(Table1[[#This Row],[Order Date]],Table1[[#This Row],[Ship Date]],"D")</f>
        <v>3</v>
      </c>
      <c r="AA1659" s="25">
        <v>-239.315</v>
      </c>
      <c r="AB1659" s="10">
        <v>12</v>
      </c>
      <c r="AC1659" s="12">
        <v>74.77</v>
      </c>
      <c r="AD1659" s="10" t="str">
        <f>IF(Table1[[#This Row],[Profit]]&gt;0,"Profit","loss")</f>
        <v>loss</v>
      </c>
      <c r="AE1659" s="10" t="str">
        <f>_xlfn.CONCAT(Table1[[#This Row],[Customer Name]]," ",Table1[[#This Row],[Product Name]]," ",Table1[[#This Row],[Country]])</f>
        <v>Sandy Ellington Storex Dura Pro™ Binders United States</v>
      </c>
      <c r="AF1659" s="10" t="str">
        <f>LEFT(Table1[[#This Row],[Product Name]],4)</f>
        <v>Stor</v>
      </c>
    </row>
    <row r="1660" spans="1:32" ht="12.75" customHeight="1" x14ac:dyDescent="0.2">
      <c r="A1660" s="18">
        <v>22548</v>
      </c>
      <c r="B1660" s="25">
        <v>90578</v>
      </c>
      <c r="C1660" s="10" t="s">
        <v>37</v>
      </c>
      <c r="D1660" s="36">
        <v>0</v>
      </c>
      <c r="E1660" s="28">
        <v>6.48</v>
      </c>
      <c r="F1660" s="32">
        <v>5.1100000000000003</v>
      </c>
      <c r="G1660" s="25">
        <v>871</v>
      </c>
      <c r="H1660" s="10" t="s">
        <v>990</v>
      </c>
      <c r="I1660" s="10" t="s">
        <v>49</v>
      </c>
      <c r="J1660" s="10" t="s">
        <v>40</v>
      </c>
      <c r="K1660" s="10" t="s">
        <v>29</v>
      </c>
      <c r="L1660" s="10" t="s">
        <v>93</v>
      </c>
      <c r="M1660" s="10" t="s">
        <v>59</v>
      </c>
      <c r="N1660" s="9" t="s">
        <v>992</v>
      </c>
      <c r="O1660" s="22">
        <v>0.37</v>
      </c>
      <c r="P1660" s="10" t="s">
        <v>33</v>
      </c>
      <c r="Q1660" s="10" t="s">
        <v>34</v>
      </c>
      <c r="R1660" s="10" t="s">
        <v>533</v>
      </c>
      <c r="S1660" s="10" t="s">
        <v>991</v>
      </c>
      <c r="T1660" s="25">
        <v>89502</v>
      </c>
      <c r="U1660" s="11">
        <v>42144</v>
      </c>
      <c r="V1660" s="25">
        <f>YEAR(Table1[[#This Row],[Order Date]])</f>
        <v>2015</v>
      </c>
      <c r="W1660" s="25">
        <f>MONTH(Table1[[#This Row],[Order Date]])</f>
        <v>5</v>
      </c>
      <c r="X1660" s="25">
        <f>DAY(Table1[[#This Row],[Order Date]])</f>
        <v>20</v>
      </c>
      <c r="Y1660" s="11">
        <v>42146</v>
      </c>
      <c r="Z1660" s="25">
        <f>DATEDIF(Table1[[#This Row],[Order Date]],Table1[[#This Row],[Ship Date]],"D")</f>
        <v>2</v>
      </c>
      <c r="AA1660" s="25">
        <v>-33.31</v>
      </c>
      <c r="AB1660" s="10">
        <v>18</v>
      </c>
      <c r="AC1660" s="12">
        <v>127.81</v>
      </c>
      <c r="AD1660" s="10" t="str">
        <f>IF(Table1[[#This Row],[Profit]]&gt;0,"Profit","loss")</f>
        <v>loss</v>
      </c>
      <c r="AE1660" s="10" t="str">
        <f>_xlfn.CONCAT(Table1[[#This Row],[Customer Name]]," ",Table1[[#This Row],[Product Name]]," ",Table1[[#This Row],[Country]])</f>
        <v>Sandy Ellington Xerox 231 United States</v>
      </c>
      <c r="AF1660" s="10" t="str">
        <f>LEFT(Table1[[#This Row],[Product Name]],4)</f>
        <v>Xero</v>
      </c>
    </row>
    <row r="1661" spans="1:32" ht="12.75" customHeight="1" x14ac:dyDescent="0.2">
      <c r="A1661" s="18">
        <v>23481</v>
      </c>
      <c r="B1661" s="25">
        <v>90583</v>
      </c>
      <c r="C1661" s="10" t="s">
        <v>56</v>
      </c>
      <c r="D1661" s="36">
        <v>0.08</v>
      </c>
      <c r="E1661" s="28">
        <v>7.77</v>
      </c>
      <c r="F1661" s="32">
        <v>9.23</v>
      </c>
      <c r="G1661" s="25">
        <v>339</v>
      </c>
      <c r="H1661" s="10" t="s">
        <v>441</v>
      </c>
      <c r="I1661" s="10" t="s">
        <v>49</v>
      </c>
      <c r="J1661" s="10" t="s">
        <v>28</v>
      </c>
      <c r="K1661" s="10" t="s">
        <v>29</v>
      </c>
      <c r="L1661" s="10" t="s">
        <v>257</v>
      </c>
      <c r="M1661" s="10" t="s">
        <v>59</v>
      </c>
      <c r="N1661" s="9" t="s">
        <v>442</v>
      </c>
      <c r="O1661" s="22">
        <v>0.57999999999999996</v>
      </c>
      <c r="P1661" s="10" t="s">
        <v>33</v>
      </c>
      <c r="Q1661" s="10" t="s">
        <v>53</v>
      </c>
      <c r="R1661" s="10" t="s">
        <v>154</v>
      </c>
      <c r="S1661" s="10" t="s">
        <v>443</v>
      </c>
      <c r="T1661" s="25">
        <v>43229</v>
      </c>
      <c r="U1661" s="11">
        <v>42080</v>
      </c>
      <c r="V1661" s="25">
        <f>YEAR(Table1[[#This Row],[Order Date]])</f>
        <v>2015</v>
      </c>
      <c r="W1661" s="25">
        <f>MONTH(Table1[[#This Row],[Order Date]])</f>
        <v>3</v>
      </c>
      <c r="X1661" s="25">
        <f>DAY(Table1[[#This Row],[Order Date]])</f>
        <v>17</v>
      </c>
      <c r="Y1661" s="11">
        <v>42081</v>
      </c>
      <c r="Z1661" s="25">
        <f>DATEDIF(Table1[[#This Row],[Order Date]],Table1[[#This Row],[Ship Date]],"D")</f>
        <v>1</v>
      </c>
      <c r="AA1661" s="25">
        <v>-83.65</v>
      </c>
      <c r="AB1661" s="10">
        <v>5</v>
      </c>
      <c r="AC1661" s="12">
        <v>40.299999999999997</v>
      </c>
      <c r="AD1661" s="10" t="str">
        <f>IF(Table1[[#This Row],[Profit]]&gt;0,"Profit","loss")</f>
        <v>loss</v>
      </c>
      <c r="AE1661" s="10" t="str">
        <f>_xlfn.CONCAT(Table1[[#This Row],[Customer Name]]," ",Table1[[#This Row],[Product Name]]," ",Table1[[#This Row],[Country]])</f>
        <v>Bobby Clements Hoover Commercial Soft Guard Upright Vacuum And Disposable Filtration Bags United States</v>
      </c>
      <c r="AF1661" s="10" t="str">
        <f>LEFT(Table1[[#This Row],[Product Name]],4)</f>
        <v>Hoov</v>
      </c>
    </row>
    <row r="1662" spans="1:32" ht="12.75" customHeight="1" x14ac:dyDescent="0.2">
      <c r="A1662" s="18">
        <v>23482</v>
      </c>
      <c r="B1662" s="25">
        <v>90583</v>
      </c>
      <c r="C1662" s="10" t="s">
        <v>56</v>
      </c>
      <c r="D1662" s="36">
        <v>7.0000000000000007E-2</v>
      </c>
      <c r="E1662" s="28">
        <v>7.59</v>
      </c>
      <c r="F1662" s="32">
        <v>4</v>
      </c>
      <c r="G1662" s="25">
        <v>339</v>
      </c>
      <c r="H1662" s="10" t="s">
        <v>441</v>
      </c>
      <c r="I1662" s="10" t="s">
        <v>49</v>
      </c>
      <c r="J1662" s="10" t="s">
        <v>28</v>
      </c>
      <c r="K1662" s="10" t="s">
        <v>41</v>
      </c>
      <c r="L1662" s="10" t="s">
        <v>50</v>
      </c>
      <c r="M1662" s="10" t="s">
        <v>31</v>
      </c>
      <c r="N1662" s="9" t="s">
        <v>444</v>
      </c>
      <c r="O1662" s="22">
        <v>0.42</v>
      </c>
      <c r="P1662" s="10" t="s">
        <v>33</v>
      </c>
      <c r="Q1662" s="10" t="s">
        <v>53</v>
      </c>
      <c r="R1662" s="10" t="s">
        <v>154</v>
      </c>
      <c r="S1662" s="10" t="s">
        <v>443</v>
      </c>
      <c r="T1662" s="25">
        <v>43229</v>
      </c>
      <c r="U1662" s="11">
        <v>42080</v>
      </c>
      <c r="V1662" s="25">
        <f>YEAR(Table1[[#This Row],[Order Date]])</f>
        <v>2015</v>
      </c>
      <c r="W1662" s="25">
        <f>MONTH(Table1[[#This Row],[Order Date]])</f>
        <v>3</v>
      </c>
      <c r="X1662" s="25">
        <f>DAY(Table1[[#This Row],[Order Date]])</f>
        <v>17</v>
      </c>
      <c r="Y1662" s="11">
        <v>42082</v>
      </c>
      <c r="Z1662" s="25">
        <f>DATEDIF(Table1[[#This Row],[Order Date]],Table1[[#This Row],[Ship Date]],"D")</f>
        <v>2</v>
      </c>
      <c r="AA1662" s="25">
        <v>24.39</v>
      </c>
      <c r="AB1662" s="10">
        <v>15</v>
      </c>
      <c r="AC1662" s="12">
        <v>111.88</v>
      </c>
      <c r="AD1662" s="10" t="str">
        <f>IF(Table1[[#This Row],[Profit]]&gt;0,"Profit","loss")</f>
        <v>Profit</v>
      </c>
      <c r="AE1662" s="10" t="str">
        <f>_xlfn.CONCAT(Table1[[#This Row],[Customer Name]]," ",Table1[[#This Row],[Product Name]]," ",Table1[[#This Row],[Country]])</f>
        <v>Bobby Clements Master Giant Foot® Doorstop, Safety Yellow United States</v>
      </c>
      <c r="AF1662" s="10" t="str">
        <f>LEFT(Table1[[#This Row],[Product Name]],4)</f>
        <v>Mast</v>
      </c>
    </row>
    <row r="1663" spans="1:32" ht="12.75" customHeight="1" x14ac:dyDescent="0.2">
      <c r="A1663" s="18">
        <v>21077</v>
      </c>
      <c r="B1663" s="25">
        <v>90588</v>
      </c>
      <c r="C1663" s="10" t="s">
        <v>47</v>
      </c>
      <c r="D1663" s="36">
        <v>0.05</v>
      </c>
      <c r="E1663" s="28">
        <v>6.04</v>
      </c>
      <c r="F1663" s="32">
        <v>2.14</v>
      </c>
      <c r="G1663" s="25">
        <v>936</v>
      </c>
      <c r="H1663" s="10" t="s">
        <v>1049</v>
      </c>
      <c r="I1663" s="10" t="s">
        <v>27</v>
      </c>
      <c r="J1663" s="10" t="s">
        <v>28</v>
      </c>
      <c r="K1663" s="10" t="s">
        <v>29</v>
      </c>
      <c r="L1663" s="10" t="s">
        <v>93</v>
      </c>
      <c r="M1663" s="10" t="s">
        <v>31</v>
      </c>
      <c r="N1663" s="9" t="s">
        <v>1050</v>
      </c>
      <c r="O1663" s="22">
        <v>0.38</v>
      </c>
      <c r="P1663" s="10" t="s">
        <v>33</v>
      </c>
      <c r="Q1663" s="10" t="s">
        <v>34</v>
      </c>
      <c r="R1663" s="10" t="s">
        <v>45</v>
      </c>
      <c r="S1663" s="10" t="s">
        <v>1039</v>
      </c>
      <c r="T1663" s="25">
        <v>92374</v>
      </c>
      <c r="U1663" s="11">
        <v>42052</v>
      </c>
      <c r="V1663" s="25">
        <f>YEAR(Table1[[#This Row],[Order Date]])</f>
        <v>2015</v>
      </c>
      <c r="W1663" s="25">
        <f>MONTH(Table1[[#This Row],[Order Date]])</f>
        <v>2</v>
      </c>
      <c r="X1663" s="25">
        <f>DAY(Table1[[#This Row],[Order Date]])</f>
        <v>17</v>
      </c>
      <c r="Y1663" s="11">
        <v>42054</v>
      </c>
      <c r="Z1663" s="25">
        <f>DATEDIF(Table1[[#This Row],[Order Date]],Table1[[#This Row],[Ship Date]],"D")</f>
        <v>2</v>
      </c>
      <c r="AA1663" s="25">
        <v>-4.1399999999999997</v>
      </c>
      <c r="AB1663" s="10">
        <v>1</v>
      </c>
      <c r="AC1663" s="12">
        <v>8.41</v>
      </c>
      <c r="AD1663" s="10" t="str">
        <f>IF(Table1[[#This Row],[Profit]]&gt;0,"Profit","loss")</f>
        <v>loss</v>
      </c>
      <c r="AE1663" s="10" t="str">
        <f>_xlfn.CONCAT(Table1[[#This Row],[Customer Name]]," ",Table1[[#This Row],[Product Name]]," ",Table1[[#This Row],[Country]])</f>
        <v>Robyn Garner Adams Telephone Message Books, 5 1/4” x 11” United States</v>
      </c>
      <c r="AF1663" s="10" t="str">
        <f>LEFT(Table1[[#This Row],[Product Name]],4)</f>
        <v>Adam</v>
      </c>
    </row>
    <row r="1664" spans="1:32" ht="12.75" customHeight="1" x14ac:dyDescent="0.2">
      <c r="A1664" s="18">
        <v>23716</v>
      </c>
      <c r="B1664" s="25">
        <v>90589</v>
      </c>
      <c r="C1664" s="10" t="s">
        <v>37</v>
      </c>
      <c r="D1664" s="36">
        <v>0.05</v>
      </c>
      <c r="E1664" s="28">
        <v>5.98</v>
      </c>
      <c r="F1664" s="32">
        <v>5.46</v>
      </c>
      <c r="G1664" s="25">
        <v>936</v>
      </c>
      <c r="H1664" s="10" t="s">
        <v>1049</v>
      </c>
      <c r="I1664" s="10" t="s">
        <v>49</v>
      </c>
      <c r="J1664" s="10" t="s">
        <v>28</v>
      </c>
      <c r="K1664" s="10" t="s">
        <v>29</v>
      </c>
      <c r="L1664" s="10" t="s">
        <v>93</v>
      </c>
      <c r="M1664" s="10" t="s">
        <v>59</v>
      </c>
      <c r="N1664" s="9" t="s">
        <v>1051</v>
      </c>
      <c r="O1664" s="22">
        <v>0.36</v>
      </c>
      <c r="P1664" s="10" t="s">
        <v>33</v>
      </c>
      <c r="Q1664" s="10" t="s">
        <v>34</v>
      </c>
      <c r="R1664" s="10" t="s">
        <v>45</v>
      </c>
      <c r="S1664" s="10" t="s">
        <v>1039</v>
      </c>
      <c r="T1664" s="25">
        <v>92374</v>
      </c>
      <c r="U1664" s="11">
        <v>42182</v>
      </c>
      <c r="V1664" s="25">
        <f>YEAR(Table1[[#This Row],[Order Date]])</f>
        <v>2015</v>
      </c>
      <c r="W1664" s="25">
        <f>MONTH(Table1[[#This Row],[Order Date]])</f>
        <v>6</v>
      </c>
      <c r="X1664" s="25">
        <f>DAY(Table1[[#This Row],[Order Date]])</f>
        <v>27</v>
      </c>
      <c r="Y1664" s="11">
        <v>42182</v>
      </c>
      <c r="Z1664" s="25">
        <f>DATEDIF(Table1[[#This Row],[Order Date]],Table1[[#This Row],[Ship Date]],"D")</f>
        <v>0</v>
      </c>
      <c r="AA1664" s="25">
        <v>-31.885000000000002</v>
      </c>
      <c r="AB1664" s="10">
        <v>17</v>
      </c>
      <c r="AC1664" s="12">
        <v>104.95</v>
      </c>
      <c r="AD1664" s="10" t="str">
        <f>IF(Table1[[#This Row],[Profit]]&gt;0,"Profit","loss")</f>
        <v>loss</v>
      </c>
      <c r="AE1664" s="10" t="str">
        <f>_xlfn.CONCAT(Table1[[#This Row],[Customer Name]]," ",Table1[[#This Row],[Product Name]]," ",Table1[[#This Row],[Country]])</f>
        <v>Robyn Garner Xerox 1983 United States</v>
      </c>
      <c r="AF1664" s="10" t="str">
        <f>LEFT(Table1[[#This Row],[Product Name]],4)</f>
        <v>Xero</v>
      </c>
    </row>
    <row r="1665" spans="1:32" ht="12.75" customHeight="1" x14ac:dyDescent="0.2">
      <c r="A1665" s="18">
        <v>23717</v>
      </c>
      <c r="B1665" s="25">
        <v>90589</v>
      </c>
      <c r="C1665" s="10" t="s">
        <v>37</v>
      </c>
      <c r="D1665" s="36">
        <v>0.01</v>
      </c>
      <c r="E1665" s="28">
        <v>65.989999999999995</v>
      </c>
      <c r="F1665" s="32">
        <v>3.99</v>
      </c>
      <c r="G1665" s="25">
        <v>937</v>
      </c>
      <c r="H1665" s="10" t="s">
        <v>1052</v>
      </c>
      <c r="I1665" s="10" t="s">
        <v>49</v>
      </c>
      <c r="J1665" s="10" t="s">
        <v>28</v>
      </c>
      <c r="K1665" s="10" t="s">
        <v>77</v>
      </c>
      <c r="L1665" s="10" t="s">
        <v>78</v>
      </c>
      <c r="M1665" s="10" t="s">
        <v>59</v>
      </c>
      <c r="N1665" s="9" t="s">
        <v>1053</v>
      </c>
      <c r="O1665" s="22">
        <v>0.59</v>
      </c>
      <c r="P1665" s="10" t="s">
        <v>33</v>
      </c>
      <c r="Q1665" s="10" t="s">
        <v>34</v>
      </c>
      <c r="R1665" s="10" t="s">
        <v>45</v>
      </c>
      <c r="S1665" s="10" t="s">
        <v>1054</v>
      </c>
      <c r="T1665" s="25">
        <v>90278</v>
      </c>
      <c r="U1665" s="11">
        <v>42182</v>
      </c>
      <c r="V1665" s="25">
        <f>YEAR(Table1[[#This Row],[Order Date]])</f>
        <v>2015</v>
      </c>
      <c r="W1665" s="25">
        <f>MONTH(Table1[[#This Row],[Order Date]])</f>
        <v>6</v>
      </c>
      <c r="X1665" s="25">
        <f>DAY(Table1[[#This Row],[Order Date]])</f>
        <v>27</v>
      </c>
      <c r="Y1665" s="11">
        <v>42183</v>
      </c>
      <c r="Z1665" s="25">
        <f>DATEDIF(Table1[[#This Row],[Order Date]],Table1[[#This Row],[Ship Date]],"D")</f>
        <v>1</v>
      </c>
      <c r="AA1665" s="25">
        <v>-95.21050000000001</v>
      </c>
      <c r="AB1665" s="10">
        <v>3</v>
      </c>
      <c r="AC1665" s="12">
        <v>166.59</v>
      </c>
      <c r="AD1665" s="10" t="str">
        <f>IF(Table1[[#This Row],[Profit]]&gt;0,"Profit","loss")</f>
        <v>loss</v>
      </c>
      <c r="AE1665" s="10" t="str">
        <f>_xlfn.CONCAT(Table1[[#This Row],[Customer Name]]," ",Table1[[#This Row],[Product Name]]," ",Table1[[#This Row],[Country]])</f>
        <v>Kelly Shaw StarTAC 7760 United States</v>
      </c>
      <c r="AF1665" s="10" t="str">
        <f>LEFT(Table1[[#This Row],[Product Name]],4)</f>
        <v>Star</v>
      </c>
    </row>
    <row r="1666" spans="1:32" ht="12.75" customHeight="1" x14ac:dyDescent="0.2">
      <c r="A1666" s="18">
        <v>20858</v>
      </c>
      <c r="B1666" s="25">
        <v>90593</v>
      </c>
      <c r="C1666" s="10" t="s">
        <v>37</v>
      </c>
      <c r="D1666" s="36">
        <v>0</v>
      </c>
      <c r="E1666" s="28">
        <v>73.98</v>
      </c>
      <c r="F1666" s="32">
        <v>12.14</v>
      </c>
      <c r="G1666" s="25">
        <v>266</v>
      </c>
      <c r="H1666" s="10" t="s">
        <v>371</v>
      </c>
      <c r="I1666" s="10" t="s">
        <v>27</v>
      </c>
      <c r="J1666" s="10" t="s">
        <v>28</v>
      </c>
      <c r="K1666" s="10" t="s">
        <v>77</v>
      </c>
      <c r="L1666" s="10" t="s">
        <v>180</v>
      </c>
      <c r="M1666" s="10" t="s">
        <v>59</v>
      </c>
      <c r="N1666" s="9" t="s">
        <v>372</v>
      </c>
      <c r="O1666" s="22">
        <v>0.67</v>
      </c>
      <c r="P1666" s="10" t="s">
        <v>33</v>
      </c>
      <c r="Q1666" s="10" t="s">
        <v>61</v>
      </c>
      <c r="R1666" s="10" t="s">
        <v>130</v>
      </c>
      <c r="S1666" s="10" t="s">
        <v>373</v>
      </c>
      <c r="T1666" s="25">
        <v>78207</v>
      </c>
      <c r="U1666" s="11">
        <v>42142</v>
      </c>
      <c r="V1666" s="25">
        <f>YEAR(Table1[[#This Row],[Order Date]])</f>
        <v>2015</v>
      </c>
      <c r="W1666" s="25">
        <f>MONTH(Table1[[#This Row],[Order Date]])</f>
        <v>5</v>
      </c>
      <c r="X1666" s="25">
        <f>DAY(Table1[[#This Row],[Order Date]])</f>
        <v>18</v>
      </c>
      <c r="Y1666" s="11">
        <v>42144</v>
      </c>
      <c r="Z1666" s="25">
        <f>DATEDIF(Table1[[#This Row],[Order Date]],Table1[[#This Row],[Ship Date]],"D")</f>
        <v>2</v>
      </c>
      <c r="AA1666" s="25">
        <v>326.25</v>
      </c>
      <c r="AB1666" s="10">
        <v>17</v>
      </c>
      <c r="AC1666" s="12">
        <v>1300.81</v>
      </c>
      <c r="AD1666" s="10" t="str">
        <f>IF(Table1[[#This Row],[Profit]]&gt;0,"Profit","loss")</f>
        <v>Profit</v>
      </c>
      <c r="AE1666" s="10" t="str">
        <f>_xlfn.CONCAT(Table1[[#This Row],[Customer Name]]," ",Table1[[#This Row],[Product Name]]," ",Table1[[#This Row],[Country]])</f>
        <v>Ross Frederick Keytronic 105-Key Spanish Keyboard United States</v>
      </c>
      <c r="AF1666" s="10" t="str">
        <f>LEFT(Table1[[#This Row],[Product Name]],4)</f>
        <v>Keyt</v>
      </c>
    </row>
    <row r="1667" spans="1:32" ht="12.75" customHeight="1" x14ac:dyDescent="0.2">
      <c r="A1667" s="18">
        <v>19823</v>
      </c>
      <c r="B1667" s="25">
        <v>90594</v>
      </c>
      <c r="C1667" s="10" t="s">
        <v>56</v>
      </c>
      <c r="D1667" s="36">
        <v>0.08</v>
      </c>
      <c r="E1667" s="28">
        <v>6.48</v>
      </c>
      <c r="F1667" s="32">
        <v>7.03</v>
      </c>
      <c r="G1667" s="25">
        <v>266</v>
      </c>
      <c r="H1667" s="10" t="s">
        <v>371</v>
      </c>
      <c r="I1667" s="10" t="s">
        <v>49</v>
      </c>
      <c r="J1667" s="10" t="s">
        <v>28</v>
      </c>
      <c r="K1667" s="10" t="s">
        <v>29</v>
      </c>
      <c r="L1667" s="10" t="s">
        <v>93</v>
      </c>
      <c r="M1667" s="10" t="s">
        <v>59</v>
      </c>
      <c r="N1667" s="9" t="s">
        <v>374</v>
      </c>
      <c r="O1667" s="22">
        <v>0.37</v>
      </c>
      <c r="P1667" s="10" t="s">
        <v>33</v>
      </c>
      <c r="Q1667" s="10" t="s">
        <v>61</v>
      </c>
      <c r="R1667" s="10" t="s">
        <v>130</v>
      </c>
      <c r="S1667" s="10" t="s">
        <v>373</v>
      </c>
      <c r="T1667" s="25">
        <v>78207</v>
      </c>
      <c r="U1667" s="11">
        <v>42139</v>
      </c>
      <c r="V1667" s="25">
        <f>YEAR(Table1[[#This Row],[Order Date]])</f>
        <v>2015</v>
      </c>
      <c r="W1667" s="25">
        <f>MONTH(Table1[[#This Row],[Order Date]])</f>
        <v>5</v>
      </c>
      <c r="X1667" s="25">
        <f>DAY(Table1[[#This Row],[Order Date]])</f>
        <v>15</v>
      </c>
      <c r="Y1667" s="11">
        <v>42140</v>
      </c>
      <c r="Z1667" s="25">
        <f>DATEDIF(Table1[[#This Row],[Order Date]],Table1[[#This Row],[Ship Date]],"D")</f>
        <v>1</v>
      </c>
      <c r="AA1667" s="25">
        <v>8.9320000000000093</v>
      </c>
      <c r="AB1667" s="10">
        <v>10</v>
      </c>
      <c r="AC1667" s="12">
        <v>67.86</v>
      </c>
      <c r="AD1667" s="10" t="str">
        <f>IF(Table1[[#This Row],[Profit]]&gt;0,"Profit","loss")</f>
        <v>Profit</v>
      </c>
      <c r="AE1667" s="10" t="str">
        <f>_xlfn.CONCAT(Table1[[#This Row],[Customer Name]]," ",Table1[[#This Row],[Product Name]]," ",Table1[[#This Row],[Country]])</f>
        <v>Ross Frederick Xerox 214 United States</v>
      </c>
      <c r="AF1667" s="10" t="str">
        <f>LEFT(Table1[[#This Row],[Product Name]],4)</f>
        <v>Xero</v>
      </c>
    </row>
    <row r="1668" spans="1:32" ht="12.75" customHeight="1" x14ac:dyDescent="0.2">
      <c r="A1668" s="18">
        <v>19824</v>
      </c>
      <c r="B1668" s="25">
        <v>90594</v>
      </c>
      <c r="C1668" s="10" t="s">
        <v>56</v>
      </c>
      <c r="D1668" s="36">
        <v>0.01</v>
      </c>
      <c r="E1668" s="28">
        <v>20.34</v>
      </c>
      <c r="F1668" s="32">
        <v>35</v>
      </c>
      <c r="G1668" s="25">
        <v>266</v>
      </c>
      <c r="H1668" s="10" t="s">
        <v>371</v>
      </c>
      <c r="I1668" s="10" t="s">
        <v>49</v>
      </c>
      <c r="J1668" s="10" t="s">
        <v>28</v>
      </c>
      <c r="K1668" s="10" t="s">
        <v>29</v>
      </c>
      <c r="L1668" s="10" t="s">
        <v>141</v>
      </c>
      <c r="M1668" s="10" t="s">
        <v>236</v>
      </c>
      <c r="N1668" s="9" t="s">
        <v>375</v>
      </c>
      <c r="O1668" s="22">
        <v>0.84</v>
      </c>
      <c r="P1668" s="10" t="s">
        <v>33</v>
      </c>
      <c r="Q1668" s="10" t="s">
        <v>61</v>
      </c>
      <c r="R1668" s="10" t="s">
        <v>130</v>
      </c>
      <c r="S1668" s="10" t="s">
        <v>373</v>
      </c>
      <c r="T1668" s="25">
        <v>78207</v>
      </c>
      <c r="U1668" s="11">
        <v>42139</v>
      </c>
      <c r="V1668" s="25">
        <f>YEAR(Table1[[#This Row],[Order Date]])</f>
        <v>2015</v>
      </c>
      <c r="W1668" s="25">
        <f>MONTH(Table1[[#This Row],[Order Date]])</f>
        <v>5</v>
      </c>
      <c r="X1668" s="25">
        <f>DAY(Table1[[#This Row],[Order Date]])</f>
        <v>15</v>
      </c>
      <c r="Y1668" s="11">
        <v>42140</v>
      </c>
      <c r="Z1668" s="25">
        <f>DATEDIF(Table1[[#This Row],[Order Date]],Table1[[#This Row],[Ship Date]],"D")</f>
        <v>1</v>
      </c>
      <c r="AA1668" s="25">
        <v>229.63800000000015</v>
      </c>
      <c r="AB1668" s="10">
        <v>33</v>
      </c>
      <c r="AC1668" s="12">
        <v>747.28</v>
      </c>
      <c r="AD1668" s="10" t="str">
        <f>IF(Table1[[#This Row],[Profit]]&gt;0,"Profit","loss")</f>
        <v>Profit</v>
      </c>
      <c r="AE1668" s="10" t="str">
        <f>_xlfn.CONCAT(Table1[[#This Row],[Customer Name]]," ",Table1[[#This Row],[Product Name]]," ",Table1[[#This Row],[Country]])</f>
        <v>Ross Frederick Tennsco Commercial Shelving United States</v>
      </c>
      <c r="AF1668" s="10" t="str">
        <f>LEFT(Table1[[#This Row],[Product Name]],4)</f>
        <v>Tenn</v>
      </c>
    </row>
    <row r="1669" spans="1:32" ht="12.75" customHeight="1" x14ac:dyDescent="0.2">
      <c r="A1669" s="18">
        <v>24663</v>
      </c>
      <c r="B1669" s="25">
        <v>90596</v>
      </c>
      <c r="C1669" s="10" t="s">
        <v>106</v>
      </c>
      <c r="D1669" s="36">
        <v>0.05</v>
      </c>
      <c r="E1669" s="28">
        <v>161.55000000000001</v>
      </c>
      <c r="F1669" s="32">
        <v>19.989999999999998</v>
      </c>
      <c r="G1669" s="25">
        <v>87</v>
      </c>
      <c r="H1669" s="10" t="s">
        <v>160</v>
      </c>
      <c r="I1669" s="10" t="s">
        <v>49</v>
      </c>
      <c r="J1669" s="10" t="s">
        <v>28</v>
      </c>
      <c r="K1669" s="10" t="s">
        <v>29</v>
      </c>
      <c r="L1669" s="10" t="s">
        <v>141</v>
      </c>
      <c r="M1669" s="10" t="s">
        <v>59</v>
      </c>
      <c r="N1669" s="9" t="s">
        <v>161</v>
      </c>
      <c r="O1669" s="22">
        <v>0.66</v>
      </c>
      <c r="P1669" s="10" t="s">
        <v>33</v>
      </c>
      <c r="Q1669" s="10" t="s">
        <v>34</v>
      </c>
      <c r="R1669" s="10" t="s">
        <v>45</v>
      </c>
      <c r="S1669" s="10" t="s">
        <v>162</v>
      </c>
      <c r="T1669" s="25">
        <v>95687</v>
      </c>
      <c r="U1669" s="11">
        <v>42158</v>
      </c>
      <c r="V1669" s="25">
        <f>YEAR(Table1[[#This Row],[Order Date]])</f>
        <v>2015</v>
      </c>
      <c r="W1669" s="25">
        <f>MONTH(Table1[[#This Row],[Order Date]])</f>
        <v>6</v>
      </c>
      <c r="X1669" s="25">
        <f>DAY(Table1[[#This Row],[Order Date]])</f>
        <v>3</v>
      </c>
      <c r="Y1669" s="11">
        <v>42163</v>
      </c>
      <c r="Z1669" s="25">
        <f>DATEDIF(Table1[[#This Row],[Order Date]],Table1[[#This Row],[Ship Date]],"D")</f>
        <v>5</v>
      </c>
      <c r="AA1669" s="25">
        <v>1892.424</v>
      </c>
      <c r="AB1669" s="10">
        <v>19</v>
      </c>
      <c r="AC1669" s="12">
        <v>3127.69</v>
      </c>
      <c r="AD1669" s="10" t="str">
        <f>IF(Table1[[#This Row],[Profit]]&gt;0,"Profit","loss")</f>
        <v>Profit</v>
      </c>
      <c r="AE1669" s="10" t="str">
        <f>_xlfn.CONCAT(Table1[[#This Row],[Customer Name]]," ",Table1[[#This Row],[Product Name]]," ",Table1[[#This Row],[Country]])</f>
        <v>Norman Shields Fellowes Super Stor/Drawer® Files United States</v>
      </c>
      <c r="AF1669" s="10" t="str">
        <f>LEFT(Table1[[#This Row],[Product Name]],4)</f>
        <v>Fell</v>
      </c>
    </row>
    <row r="1670" spans="1:32" ht="12.75" customHeight="1" x14ac:dyDescent="0.2">
      <c r="A1670" s="18">
        <v>23841</v>
      </c>
      <c r="B1670" s="25">
        <v>90597</v>
      </c>
      <c r="C1670" s="10" t="s">
        <v>25</v>
      </c>
      <c r="D1670" s="36">
        <v>0.09</v>
      </c>
      <c r="E1670" s="28">
        <v>4.91</v>
      </c>
      <c r="F1670" s="32">
        <v>0.5</v>
      </c>
      <c r="G1670" s="25">
        <v>87</v>
      </c>
      <c r="H1670" s="10" t="s">
        <v>160</v>
      </c>
      <c r="I1670" s="10" t="s">
        <v>49</v>
      </c>
      <c r="J1670" s="10" t="s">
        <v>28</v>
      </c>
      <c r="K1670" s="10" t="s">
        <v>29</v>
      </c>
      <c r="L1670" s="10" t="s">
        <v>134</v>
      </c>
      <c r="M1670" s="10" t="s">
        <v>59</v>
      </c>
      <c r="N1670" s="9" t="s">
        <v>163</v>
      </c>
      <c r="O1670" s="22">
        <v>0.36</v>
      </c>
      <c r="P1670" s="10" t="s">
        <v>33</v>
      </c>
      <c r="Q1670" s="10" t="s">
        <v>34</v>
      </c>
      <c r="R1670" s="10" t="s">
        <v>45</v>
      </c>
      <c r="S1670" s="10" t="s">
        <v>162</v>
      </c>
      <c r="T1670" s="25">
        <v>95687</v>
      </c>
      <c r="U1670" s="11">
        <v>42085</v>
      </c>
      <c r="V1670" s="25">
        <f>YEAR(Table1[[#This Row],[Order Date]])</f>
        <v>2015</v>
      </c>
      <c r="W1670" s="25">
        <f>MONTH(Table1[[#This Row],[Order Date]])</f>
        <v>3</v>
      </c>
      <c r="X1670" s="25">
        <f>DAY(Table1[[#This Row],[Order Date]])</f>
        <v>22</v>
      </c>
      <c r="Y1670" s="11">
        <v>42086</v>
      </c>
      <c r="Z1670" s="25">
        <f>DATEDIF(Table1[[#This Row],[Order Date]],Table1[[#This Row],[Ship Date]],"D")</f>
        <v>1</v>
      </c>
      <c r="AA1670" s="25">
        <v>28.855799999999999</v>
      </c>
      <c r="AB1670" s="10">
        <v>9</v>
      </c>
      <c r="AC1670" s="12">
        <v>41.82</v>
      </c>
      <c r="AD1670" s="10" t="str">
        <f>IF(Table1[[#This Row],[Profit]]&gt;0,"Profit","loss")</f>
        <v>Profit</v>
      </c>
      <c r="AE1670" s="10" t="str">
        <f>_xlfn.CONCAT(Table1[[#This Row],[Customer Name]]," ",Table1[[#This Row],[Product Name]]," ",Table1[[#This Row],[Country]])</f>
        <v>Norman Shields Avery 493 United States</v>
      </c>
      <c r="AF1670" s="10" t="str">
        <f>LEFT(Table1[[#This Row],[Product Name]],4)</f>
        <v>Aver</v>
      </c>
    </row>
    <row r="1671" spans="1:32" ht="12.75" customHeight="1" x14ac:dyDescent="0.2">
      <c r="A1671" s="18">
        <v>23842</v>
      </c>
      <c r="B1671" s="25">
        <v>90597</v>
      </c>
      <c r="C1671" s="10" t="s">
        <v>25</v>
      </c>
      <c r="D1671" s="36">
        <v>0.01</v>
      </c>
      <c r="E1671" s="28">
        <v>296.18</v>
      </c>
      <c r="F1671" s="32">
        <v>54.12</v>
      </c>
      <c r="G1671" s="25">
        <v>87</v>
      </c>
      <c r="H1671" s="10" t="s">
        <v>160</v>
      </c>
      <c r="I1671" s="10" t="s">
        <v>39</v>
      </c>
      <c r="J1671" s="10" t="s">
        <v>28</v>
      </c>
      <c r="K1671" s="10" t="s">
        <v>41</v>
      </c>
      <c r="L1671" s="10" t="s">
        <v>152</v>
      </c>
      <c r="M1671" s="10" t="s">
        <v>121</v>
      </c>
      <c r="N1671" s="9" t="s">
        <v>153</v>
      </c>
      <c r="O1671" s="22">
        <v>0.76</v>
      </c>
      <c r="P1671" s="10" t="s">
        <v>33</v>
      </c>
      <c r="Q1671" s="10" t="s">
        <v>34</v>
      </c>
      <c r="R1671" s="10" t="s">
        <v>45</v>
      </c>
      <c r="S1671" s="10" t="s">
        <v>162</v>
      </c>
      <c r="T1671" s="25">
        <v>95687</v>
      </c>
      <c r="U1671" s="11">
        <v>42085</v>
      </c>
      <c r="V1671" s="25">
        <f>YEAR(Table1[[#This Row],[Order Date]])</f>
        <v>2015</v>
      </c>
      <c r="W1671" s="25">
        <f>MONTH(Table1[[#This Row],[Order Date]])</f>
        <v>3</v>
      </c>
      <c r="X1671" s="25">
        <f>DAY(Table1[[#This Row],[Order Date]])</f>
        <v>22</v>
      </c>
      <c r="Y1671" s="11">
        <v>42088</v>
      </c>
      <c r="Z1671" s="25">
        <f>DATEDIF(Table1[[#This Row],[Order Date]],Table1[[#This Row],[Ship Date]],"D")</f>
        <v>3</v>
      </c>
      <c r="AA1671" s="25">
        <v>173.48</v>
      </c>
      <c r="AB1671" s="10">
        <v>9</v>
      </c>
      <c r="AC1671" s="12">
        <v>2875.72</v>
      </c>
      <c r="AD1671" s="10" t="str">
        <f>IF(Table1[[#This Row],[Profit]]&gt;0,"Profit","loss")</f>
        <v>Profit</v>
      </c>
      <c r="AE1671" s="10" t="str">
        <f>_xlfn.CONCAT(Table1[[#This Row],[Customer Name]]," ",Table1[[#This Row],[Product Name]]," ",Table1[[#This Row],[Country]])</f>
        <v>Norman Shields Hon 94000 Series Round Tables United States</v>
      </c>
      <c r="AF1671" s="10" t="str">
        <f>LEFT(Table1[[#This Row],[Product Name]],4)</f>
        <v xml:space="preserve">Hon </v>
      </c>
    </row>
    <row r="1672" spans="1:32" ht="12.75" customHeight="1" x14ac:dyDescent="0.2">
      <c r="A1672" s="18">
        <v>21145</v>
      </c>
      <c r="B1672" s="25">
        <v>90600</v>
      </c>
      <c r="C1672" s="10" t="s">
        <v>56</v>
      </c>
      <c r="D1672" s="36">
        <v>0.08</v>
      </c>
      <c r="E1672" s="28">
        <v>213.45</v>
      </c>
      <c r="F1672" s="32">
        <v>14.7</v>
      </c>
      <c r="G1672" s="25">
        <v>1625</v>
      </c>
      <c r="H1672" s="10" t="s">
        <v>1629</v>
      </c>
      <c r="I1672" s="10" t="s">
        <v>39</v>
      </c>
      <c r="J1672" s="10" t="s">
        <v>40</v>
      </c>
      <c r="K1672" s="10" t="s">
        <v>77</v>
      </c>
      <c r="L1672" s="10" t="s">
        <v>85</v>
      </c>
      <c r="M1672" s="10" t="s">
        <v>43</v>
      </c>
      <c r="N1672" s="9" t="s">
        <v>291</v>
      </c>
      <c r="O1672" s="22">
        <v>0.59</v>
      </c>
      <c r="P1672" s="10" t="s">
        <v>33</v>
      </c>
      <c r="Q1672" s="10" t="s">
        <v>53</v>
      </c>
      <c r="R1672" s="10" t="s">
        <v>71</v>
      </c>
      <c r="S1672" s="10" t="s">
        <v>1630</v>
      </c>
      <c r="T1672" s="25">
        <v>11542</v>
      </c>
      <c r="U1672" s="11">
        <v>42090</v>
      </c>
      <c r="V1672" s="25">
        <f>YEAR(Table1[[#This Row],[Order Date]])</f>
        <v>2015</v>
      </c>
      <c r="W1672" s="25">
        <f>MONTH(Table1[[#This Row],[Order Date]])</f>
        <v>3</v>
      </c>
      <c r="X1672" s="25">
        <f>DAY(Table1[[#This Row],[Order Date]])</f>
        <v>27</v>
      </c>
      <c r="Y1672" s="11">
        <v>42092</v>
      </c>
      <c r="Z1672" s="25">
        <f>DATEDIF(Table1[[#This Row],[Order Date]],Table1[[#This Row],[Ship Date]],"D")</f>
        <v>2</v>
      </c>
      <c r="AA1672" s="25">
        <v>1674.7541999999999</v>
      </c>
      <c r="AB1672" s="10">
        <v>12</v>
      </c>
      <c r="AC1672" s="12">
        <v>2427.1799999999998</v>
      </c>
      <c r="AD1672" s="10" t="str">
        <f>IF(Table1[[#This Row],[Profit]]&gt;0,"Profit","loss")</f>
        <v>Profit</v>
      </c>
      <c r="AE1672" s="10" t="str">
        <f>_xlfn.CONCAT(Table1[[#This Row],[Customer Name]]," ",Table1[[#This Row],[Product Name]]," ",Table1[[#This Row],[Country]])</f>
        <v>Molly Browning Panasonic KX-P2130 Dot Matrix Printer United States</v>
      </c>
      <c r="AF1672" s="10" t="str">
        <f>LEFT(Table1[[#This Row],[Product Name]],4)</f>
        <v>Pana</v>
      </c>
    </row>
    <row r="1673" spans="1:32" ht="12.75" customHeight="1" x14ac:dyDescent="0.2">
      <c r="A1673" s="18">
        <v>21146</v>
      </c>
      <c r="B1673" s="25">
        <v>90600</v>
      </c>
      <c r="C1673" s="10" t="s">
        <v>56</v>
      </c>
      <c r="D1673" s="36">
        <v>0.1</v>
      </c>
      <c r="E1673" s="28">
        <v>55.98</v>
      </c>
      <c r="F1673" s="32">
        <v>13.88</v>
      </c>
      <c r="G1673" s="25">
        <v>1625</v>
      </c>
      <c r="H1673" s="10" t="s">
        <v>1629</v>
      </c>
      <c r="I1673" s="10" t="s">
        <v>49</v>
      </c>
      <c r="J1673" s="10" t="s">
        <v>40</v>
      </c>
      <c r="K1673" s="10" t="s">
        <v>29</v>
      </c>
      <c r="L1673" s="10" t="s">
        <v>93</v>
      </c>
      <c r="M1673" s="10" t="s">
        <v>59</v>
      </c>
      <c r="N1673" s="9" t="s">
        <v>1631</v>
      </c>
      <c r="O1673" s="22">
        <v>0.36</v>
      </c>
      <c r="P1673" s="10" t="s">
        <v>33</v>
      </c>
      <c r="Q1673" s="10" t="s">
        <v>53</v>
      </c>
      <c r="R1673" s="10" t="s">
        <v>71</v>
      </c>
      <c r="S1673" s="10" t="s">
        <v>1630</v>
      </c>
      <c r="T1673" s="25">
        <v>11542</v>
      </c>
      <c r="U1673" s="11">
        <v>42090</v>
      </c>
      <c r="V1673" s="25">
        <f>YEAR(Table1[[#This Row],[Order Date]])</f>
        <v>2015</v>
      </c>
      <c r="W1673" s="25">
        <f>MONTH(Table1[[#This Row],[Order Date]])</f>
        <v>3</v>
      </c>
      <c r="X1673" s="25">
        <f>DAY(Table1[[#This Row],[Order Date]])</f>
        <v>27</v>
      </c>
      <c r="Y1673" s="11">
        <v>42092</v>
      </c>
      <c r="Z1673" s="25">
        <f>DATEDIF(Table1[[#This Row],[Order Date]],Table1[[#This Row],[Ship Date]],"D")</f>
        <v>2</v>
      </c>
      <c r="AA1673" s="25">
        <v>300.04649999999998</v>
      </c>
      <c r="AB1673" s="10">
        <v>8</v>
      </c>
      <c r="AC1673" s="12">
        <v>434.85</v>
      </c>
      <c r="AD1673" s="10" t="str">
        <f>IF(Table1[[#This Row],[Profit]]&gt;0,"Profit","loss")</f>
        <v>Profit</v>
      </c>
      <c r="AE1673" s="10" t="str">
        <f>_xlfn.CONCAT(Table1[[#This Row],[Customer Name]]," ",Table1[[#This Row],[Product Name]]," ",Table1[[#This Row],[Country]])</f>
        <v>Molly Browning Xerox 1882 United States</v>
      </c>
      <c r="AF1673" s="10" t="str">
        <f>LEFT(Table1[[#This Row],[Product Name]],4)</f>
        <v>Xero</v>
      </c>
    </row>
    <row r="1674" spans="1:32" ht="12.75" customHeight="1" x14ac:dyDescent="0.2">
      <c r="A1674" s="18">
        <v>21147</v>
      </c>
      <c r="B1674" s="25">
        <v>90600</v>
      </c>
      <c r="C1674" s="10" t="s">
        <v>56</v>
      </c>
      <c r="D1674" s="36">
        <v>0</v>
      </c>
      <c r="E1674" s="28">
        <v>16.059999999999999</v>
      </c>
      <c r="F1674" s="32">
        <v>8.34</v>
      </c>
      <c r="G1674" s="25">
        <v>1625</v>
      </c>
      <c r="H1674" s="10" t="s">
        <v>1629</v>
      </c>
      <c r="I1674" s="10" t="s">
        <v>49</v>
      </c>
      <c r="J1674" s="10" t="s">
        <v>40</v>
      </c>
      <c r="K1674" s="10" t="s">
        <v>29</v>
      </c>
      <c r="L1674" s="10" t="s">
        <v>141</v>
      </c>
      <c r="M1674" s="10" t="s">
        <v>59</v>
      </c>
      <c r="N1674" s="9" t="s">
        <v>1632</v>
      </c>
      <c r="O1674" s="22">
        <v>0.59</v>
      </c>
      <c r="P1674" s="10" t="s">
        <v>33</v>
      </c>
      <c r="Q1674" s="10" t="s">
        <v>53</v>
      </c>
      <c r="R1674" s="10" t="s">
        <v>71</v>
      </c>
      <c r="S1674" s="10" t="s">
        <v>1630</v>
      </c>
      <c r="T1674" s="25">
        <v>11542</v>
      </c>
      <c r="U1674" s="11">
        <v>42090</v>
      </c>
      <c r="V1674" s="25">
        <f>YEAR(Table1[[#This Row],[Order Date]])</f>
        <v>2015</v>
      </c>
      <c r="W1674" s="25">
        <f>MONTH(Table1[[#This Row],[Order Date]])</f>
        <v>3</v>
      </c>
      <c r="X1674" s="25">
        <f>DAY(Table1[[#This Row],[Order Date]])</f>
        <v>27</v>
      </c>
      <c r="Y1674" s="11">
        <v>42091</v>
      </c>
      <c r="Z1674" s="25">
        <f>DATEDIF(Table1[[#This Row],[Order Date]],Table1[[#This Row],[Ship Date]],"D")</f>
        <v>1</v>
      </c>
      <c r="AA1674" s="25">
        <v>-28.09</v>
      </c>
      <c r="AB1674" s="10">
        <v>1</v>
      </c>
      <c r="AC1674" s="12">
        <v>19.16</v>
      </c>
      <c r="AD1674" s="10" t="str">
        <f>IF(Table1[[#This Row],[Profit]]&gt;0,"Profit","loss")</f>
        <v>loss</v>
      </c>
      <c r="AE1674" s="10" t="str">
        <f>_xlfn.CONCAT(Table1[[#This Row],[Customer Name]]," ",Table1[[#This Row],[Product Name]]," ",Table1[[#This Row],[Country]])</f>
        <v>Molly Browning Letter/Legal File Tote with Clear Snap-On Lid, Black Granite United States</v>
      </c>
      <c r="AF1674" s="10" t="str">
        <f>LEFT(Table1[[#This Row],[Product Name]],4)</f>
        <v>Lett</v>
      </c>
    </row>
    <row r="1675" spans="1:32" ht="12.75" customHeight="1" x14ac:dyDescent="0.2">
      <c r="A1675" s="18">
        <v>21270</v>
      </c>
      <c r="B1675" s="25">
        <v>90601</v>
      </c>
      <c r="C1675" s="10" t="s">
        <v>56</v>
      </c>
      <c r="D1675" s="36">
        <v>0</v>
      </c>
      <c r="E1675" s="28">
        <v>209.37</v>
      </c>
      <c r="F1675" s="32">
        <v>69</v>
      </c>
      <c r="G1675" s="25">
        <v>1625</v>
      </c>
      <c r="H1675" s="10" t="s">
        <v>1629</v>
      </c>
      <c r="I1675" s="10" t="s">
        <v>49</v>
      </c>
      <c r="J1675" s="10" t="s">
        <v>40</v>
      </c>
      <c r="K1675" s="10" t="s">
        <v>41</v>
      </c>
      <c r="L1675" s="10" t="s">
        <v>152</v>
      </c>
      <c r="M1675" s="10" t="s">
        <v>236</v>
      </c>
      <c r="N1675" s="9" t="s">
        <v>1633</v>
      </c>
      <c r="O1675" s="22">
        <v>0.79</v>
      </c>
      <c r="P1675" s="10" t="s">
        <v>33</v>
      </c>
      <c r="Q1675" s="10" t="s">
        <v>53</v>
      </c>
      <c r="R1675" s="10" t="s">
        <v>71</v>
      </c>
      <c r="S1675" s="10" t="s">
        <v>1630</v>
      </c>
      <c r="T1675" s="25">
        <v>11542</v>
      </c>
      <c r="U1675" s="11">
        <v>42051</v>
      </c>
      <c r="V1675" s="25">
        <f>YEAR(Table1[[#This Row],[Order Date]])</f>
        <v>2015</v>
      </c>
      <c r="W1675" s="25">
        <f>MONTH(Table1[[#This Row],[Order Date]])</f>
        <v>2</v>
      </c>
      <c r="X1675" s="25">
        <f>DAY(Table1[[#This Row],[Order Date]])</f>
        <v>16</v>
      </c>
      <c r="Y1675" s="11">
        <v>42053</v>
      </c>
      <c r="Z1675" s="25">
        <f>DATEDIF(Table1[[#This Row],[Order Date]],Table1[[#This Row],[Ship Date]],"D")</f>
        <v>2</v>
      </c>
      <c r="AA1675" s="25">
        <v>-263.1119290800001</v>
      </c>
      <c r="AB1675" s="10">
        <v>11</v>
      </c>
      <c r="AC1675" s="12">
        <v>1959.88</v>
      </c>
      <c r="AD1675" s="10" t="str">
        <f>IF(Table1[[#This Row],[Profit]]&gt;0,"Profit","loss")</f>
        <v>loss</v>
      </c>
      <c r="AE1675" s="10" t="str">
        <f>_xlfn.CONCAT(Table1[[#This Row],[Customer Name]]," ",Table1[[#This Row],[Product Name]]," ",Table1[[#This Row],[Country]])</f>
        <v>Molly Browning Hon 2111 Invitation™ Series Corner Table United States</v>
      </c>
      <c r="AF1675" s="10" t="str">
        <f>LEFT(Table1[[#This Row],[Product Name]],4)</f>
        <v xml:space="preserve">Hon </v>
      </c>
    </row>
    <row r="1676" spans="1:32" ht="12.75" customHeight="1" x14ac:dyDescent="0.2">
      <c r="A1676" s="18">
        <v>23604</v>
      </c>
      <c r="B1676" s="25">
        <v>90602</v>
      </c>
      <c r="C1676" s="10" t="s">
        <v>25</v>
      </c>
      <c r="D1676" s="36">
        <v>0.06</v>
      </c>
      <c r="E1676" s="28">
        <v>43.57</v>
      </c>
      <c r="F1676" s="32">
        <v>16.36</v>
      </c>
      <c r="G1676" s="25">
        <v>1627</v>
      </c>
      <c r="H1676" s="10" t="s">
        <v>1634</v>
      </c>
      <c r="I1676" s="10" t="s">
        <v>49</v>
      </c>
      <c r="J1676" s="10" t="s">
        <v>28</v>
      </c>
      <c r="K1676" s="10" t="s">
        <v>29</v>
      </c>
      <c r="L1676" s="10" t="s">
        <v>141</v>
      </c>
      <c r="M1676" s="10" t="s">
        <v>59</v>
      </c>
      <c r="N1676" s="9" t="s">
        <v>1635</v>
      </c>
      <c r="O1676" s="22">
        <v>0.55000000000000004</v>
      </c>
      <c r="P1676" s="10" t="s">
        <v>33</v>
      </c>
      <c r="Q1676" s="10" t="s">
        <v>136</v>
      </c>
      <c r="R1676" s="10" t="s">
        <v>244</v>
      </c>
      <c r="S1676" s="10" t="s">
        <v>1636</v>
      </c>
      <c r="T1676" s="25">
        <v>37743</v>
      </c>
      <c r="U1676" s="11">
        <v>42152</v>
      </c>
      <c r="V1676" s="25">
        <f>YEAR(Table1[[#This Row],[Order Date]])</f>
        <v>2015</v>
      </c>
      <c r="W1676" s="25">
        <f>MONTH(Table1[[#This Row],[Order Date]])</f>
        <v>5</v>
      </c>
      <c r="X1676" s="25">
        <f>DAY(Table1[[#This Row],[Order Date]])</f>
        <v>28</v>
      </c>
      <c r="Y1676" s="11">
        <v>42154</v>
      </c>
      <c r="Z1676" s="25">
        <f>DATEDIF(Table1[[#This Row],[Order Date]],Table1[[#This Row],[Ship Date]],"D")</f>
        <v>2</v>
      </c>
      <c r="AA1676" s="25">
        <v>-38.808</v>
      </c>
      <c r="AB1676" s="10">
        <v>17</v>
      </c>
      <c r="AC1676" s="12">
        <v>710.16</v>
      </c>
      <c r="AD1676" s="10" t="str">
        <f>IF(Table1[[#This Row],[Profit]]&gt;0,"Profit","loss")</f>
        <v>loss</v>
      </c>
      <c r="AE1676" s="10" t="str">
        <f>_xlfn.CONCAT(Table1[[#This Row],[Customer Name]]," ",Table1[[#This Row],[Product Name]]," ",Table1[[#This Row],[Country]])</f>
        <v>Aaron Day Trav-L-File Heavy-Duty Shuttle II, Black United States</v>
      </c>
      <c r="AF1676" s="10" t="str">
        <f>LEFT(Table1[[#This Row],[Product Name]],4)</f>
        <v>Trav</v>
      </c>
    </row>
    <row r="1677" spans="1:32" ht="12.75" customHeight="1" x14ac:dyDescent="0.2">
      <c r="A1677" s="18">
        <v>19976</v>
      </c>
      <c r="B1677" s="25">
        <v>90612</v>
      </c>
      <c r="C1677" s="10" t="s">
        <v>37</v>
      </c>
      <c r="D1677" s="36">
        <v>0.04</v>
      </c>
      <c r="E1677" s="28">
        <v>6.28</v>
      </c>
      <c r="F1677" s="32">
        <v>5.41</v>
      </c>
      <c r="G1677" s="25">
        <v>1683</v>
      </c>
      <c r="H1677" s="10" t="s">
        <v>1687</v>
      </c>
      <c r="I1677" s="10" t="s">
        <v>49</v>
      </c>
      <c r="J1677" s="10" t="s">
        <v>114</v>
      </c>
      <c r="K1677" s="10" t="s">
        <v>41</v>
      </c>
      <c r="L1677" s="10" t="s">
        <v>50</v>
      </c>
      <c r="M1677" s="10" t="s">
        <v>59</v>
      </c>
      <c r="N1677" s="9" t="s">
        <v>1685</v>
      </c>
      <c r="O1677" s="22">
        <v>0.53</v>
      </c>
      <c r="P1677" s="10" t="s">
        <v>33</v>
      </c>
      <c r="Q1677" s="10" t="s">
        <v>61</v>
      </c>
      <c r="R1677" s="10" t="s">
        <v>130</v>
      </c>
      <c r="S1677" s="10" t="s">
        <v>1688</v>
      </c>
      <c r="T1677" s="25">
        <v>77301</v>
      </c>
      <c r="U1677" s="11">
        <v>42049</v>
      </c>
      <c r="V1677" s="25">
        <f>YEAR(Table1[[#This Row],[Order Date]])</f>
        <v>2015</v>
      </c>
      <c r="W1677" s="25">
        <f>MONTH(Table1[[#This Row],[Order Date]])</f>
        <v>2</v>
      </c>
      <c r="X1677" s="25">
        <f>DAY(Table1[[#This Row],[Order Date]])</f>
        <v>14</v>
      </c>
      <c r="Y1677" s="11">
        <v>42051</v>
      </c>
      <c r="Z1677" s="25">
        <f>DATEDIF(Table1[[#This Row],[Order Date]],Table1[[#This Row],[Ship Date]],"D")</f>
        <v>2</v>
      </c>
      <c r="AA1677" s="25">
        <v>-19.957600000000003</v>
      </c>
      <c r="AB1677" s="10">
        <v>11</v>
      </c>
      <c r="AC1677" s="12">
        <v>72.77</v>
      </c>
      <c r="AD1677" s="10" t="str">
        <f>IF(Table1[[#This Row],[Profit]]&gt;0,"Profit","loss")</f>
        <v>loss</v>
      </c>
      <c r="AE1677" s="10" t="str">
        <f>_xlfn.CONCAT(Table1[[#This Row],[Customer Name]]," ",Table1[[#This Row],[Product Name]]," ",Table1[[#This Row],[Country]])</f>
        <v>Wesley Corbett Eldon® 200 Class™ Desk Accessories United States</v>
      </c>
      <c r="AF1677" s="10" t="str">
        <f>LEFT(Table1[[#This Row],[Product Name]],4)</f>
        <v>Eldo</v>
      </c>
    </row>
    <row r="1678" spans="1:32" ht="12.75" customHeight="1" x14ac:dyDescent="0.2">
      <c r="A1678" s="18">
        <v>23358</v>
      </c>
      <c r="B1678" s="25">
        <v>90613</v>
      </c>
      <c r="C1678" s="10" t="s">
        <v>37</v>
      </c>
      <c r="D1678" s="36">
        <v>0.08</v>
      </c>
      <c r="E1678" s="28">
        <v>4.9800000000000004</v>
      </c>
      <c r="F1678" s="32">
        <v>4.7</v>
      </c>
      <c r="G1678" s="25">
        <v>1683</v>
      </c>
      <c r="H1678" s="10" t="s">
        <v>1687</v>
      </c>
      <c r="I1678" s="10" t="s">
        <v>49</v>
      </c>
      <c r="J1678" s="10" t="s">
        <v>114</v>
      </c>
      <c r="K1678" s="10" t="s">
        <v>29</v>
      </c>
      <c r="L1678" s="10" t="s">
        <v>93</v>
      </c>
      <c r="M1678" s="10" t="s">
        <v>59</v>
      </c>
      <c r="N1678" s="9" t="s">
        <v>1686</v>
      </c>
      <c r="O1678" s="22">
        <v>0.38</v>
      </c>
      <c r="P1678" s="10" t="s">
        <v>33</v>
      </c>
      <c r="Q1678" s="10" t="s">
        <v>61</v>
      </c>
      <c r="R1678" s="10" t="s">
        <v>130</v>
      </c>
      <c r="S1678" s="10" t="s">
        <v>1688</v>
      </c>
      <c r="T1678" s="25">
        <v>77301</v>
      </c>
      <c r="U1678" s="11">
        <v>42077</v>
      </c>
      <c r="V1678" s="25">
        <f>YEAR(Table1[[#This Row],[Order Date]])</f>
        <v>2015</v>
      </c>
      <c r="W1678" s="25">
        <f>MONTH(Table1[[#This Row],[Order Date]])</f>
        <v>3</v>
      </c>
      <c r="X1678" s="25">
        <f>DAY(Table1[[#This Row],[Order Date]])</f>
        <v>14</v>
      </c>
      <c r="Y1678" s="11">
        <v>42078</v>
      </c>
      <c r="Z1678" s="25">
        <f>DATEDIF(Table1[[#This Row],[Order Date]],Table1[[#This Row],[Ship Date]],"D")</f>
        <v>1</v>
      </c>
      <c r="AA1678" s="25">
        <v>-56.35</v>
      </c>
      <c r="AB1678" s="10">
        <v>12</v>
      </c>
      <c r="AC1678" s="12">
        <v>57.7</v>
      </c>
      <c r="AD1678" s="10" t="str">
        <f>IF(Table1[[#This Row],[Profit]]&gt;0,"Profit","loss")</f>
        <v>loss</v>
      </c>
      <c r="AE1678" s="10" t="str">
        <f>_xlfn.CONCAT(Table1[[#This Row],[Customer Name]]," ",Table1[[#This Row],[Product Name]]," ",Table1[[#This Row],[Country]])</f>
        <v>Wesley Corbett Staples Copy Paper (20Lb. and 84 Bright) United States</v>
      </c>
      <c r="AF1678" s="10" t="str">
        <f>LEFT(Table1[[#This Row],[Product Name]],4)</f>
        <v>Stap</v>
      </c>
    </row>
    <row r="1679" spans="1:32" ht="12.75" customHeight="1" x14ac:dyDescent="0.2">
      <c r="A1679" s="18">
        <v>19884</v>
      </c>
      <c r="B1679" s="25">
        <v>90621</v>
      </c>
      <c r="C1679" s="10" t="s">
        <v>106</v>
      </c>
      <c r="D1679" s="36">
        <v>0.01</v>
      </c>
      <c r="E1679" s="28">
        <v>300.98</v>
      </c>
      <c r="F1679" s="32">
        <v>64.73</v>
      </c>
      <c r="G1679" s="25">
        <v>1718</v>
      </c>
      <c r="H1679" s="10" t="s">
        <v>1723</v>
      </c>
      <c r="I1679" s="10" t="s">
        <v>39</v>
      </c>
      <c r="J1679" s="10" t="s">
        <v>114</v>
      </c>
      <c r="K1679" s="10" t="s">
        <v>41</v>
      </c>
      <c r="L1679" s="10" t="s">
        <v>42</v>
      </c>
      <c r="M1679" s="10" t="s">
        <v>43</v>
      </c>
      <c r="N1679" s="9" t="s">
        <v>1489</v>
      </c>
      <c r="O1679" s="22">
        <v>0.56000000000000005</v>
      </c>
      <c r="P1679" s="10" t="s">
        <v>33</v>
      </c>
      <c r="Q1679" s="10" t="s">
        <v>136</v>
      </c>
      <c r="R1679" s="10" t="s">
        <v>322</v>
      </c>
      <c r="S1679" s="10" t="s">
        <v>1724</v>
      </c>
      <c r="T1679" s="25">
        <v>27529</v>
      </c>
      <c r="U1679" s="11">
        <v>42071</v>
      </c>
      <c r="V1679" s="25">
        <f>YEAR(Table1[[#This Row],[Order Date]])</f>
        <v>2015</v>
      </c>
      <c r="W1679" s="25">
        <f>MONTH(Table1[[#This Row],[Order Date]])</f>
        <v>3</v>
      </c>
      <c r="X1679" s="25">
        <f>DAY(Table1[[#This Row],[Order Date]])</f>
        <v>8</v>
      </c>
      <c r="Y1679" s="11">
        <v>42078</v>
      </c>
      <c r="Z1679" s="25">
        <f>DATEDIF(Table1[[#This Row],[Order Date]],Table1[[#This Row],[Ship Date]],"D")</f>
        <v>7</v>
      </c>
      <c r="AA1679" s="25">
        <v>-48.873999999999995</v>
      </c>
      <c r="AB1679" s="10">
        <v>3</v>
      </c>
      <c r="AC1679" s="12">
        <v>974.14</v>
      </c>
      <c r="AD1679" s="10" t="str">
        <f>IF(Table1[[#This Row],[Profit]]&gt;0,"Profit","loss")</f>
        <v>loss</v>
      </c>
      <c r="AE1679" s="10" t="str">
        <f>_xlfn.CONCAT(Table1[[#This Row],[Customer Name]]," ",Table1[[#This Row],[Product Name]]," ",Table1[[#This Row],[Country]])</f>
        <v>Kathy Shah Global Leather and Oak Executive Chair, Black United States</v>
      </c>
      <c r="AF1679" s="10" t="str">
        <f>LEFT(Table1[[#This Row],[Product Name]],4)</f>
        <v>Glob</v>
      </c>
    </row>
    <row r="1680" spans="1:32" ht="12.75" customHeight="1" x14ac:dyDescent="0.2">
      <c r="A1680" s="18">
        <v>23299</v>
      </c>
      <c r="B1680" s="25">
        <v>90624</v>
      </c>
      <c r="C1680" s="10" t="s">
        <v>47</v>
      </c>
      <c r="D1680" s="36">
        <v>0.09</v>
      </c>
      <c r="E1680" s="28">
        <v>3.75</v>
      </c>
      <c r="F1680" s="32">
        <v>0.5</v>
      </c>
      <c r="G1680" s="25">
        <v>2689</v>
      </c>
      <c r="H1680" s="10" t="s">
        <v>2489</v>
      </c>
      <c r="I1680" s="10" t="s">
        <v>49</v>
      </c>
      <c r="J1680" s="10" t="s">
        <v>40</v>
      </c>
      <c r="K1680" s="10" t="s">
        <v>29</v>
      </c>
      <c r="L1680" s="10" t="s">
        <v>134</v>
      </c>
      <c r="M1680" s="10" t="s">
        <v>59</v>
      </c>
      <c r="N1680" s="9" t="s">
        <v>2490</v>
      </c>
      <c r="O1680" s="22">
        <v>0.37</v>
      </c>
      <c r="P1680" s="10" t="s">
        <v>33</v>
      </c>
      <c r="Q1680" s="10" t="s">
        <v>53</v>
      </c>
      <c r="R1680" s="10" t="s">
        <v>54</v>
      </c>
      <c r="S1680" s="10" t="s">
        <v>2491</v>
      </c>
      <c r="T1680" s="25">
        <v>7011</v>
      </c>
      <c r="U1680" s="11">
        <v>42128</v>
      </c>
      <c r="V1680" s="25">
        <f>YEAR(Table1[[#This Row],[Order Date]])</f>
        <v>2015</v>
      </c>
      <c r="W1680" s="25">
        <f>MONTH(Table1[[#This Row],[Order Date]])</f>
        <v>5</v>
      </c>
      <c r="X1680" s="25">
        <f>DAY(Table1[[#This Row],[Order Date]])</f>
        <v>4</v>
      </c>
      <c r="Y1680" s="11">
        <v>42130</v>
      </c>
      <c r="Z1680" s="25">
        <f>DATEDIF(Table1[[#This Row],[Order Date]],Table1[[#This Row],[Ship Date]],"D")</f>
        <v>2</v>
      </c>
      <c r="AA1680" s="25">
        <v>51.218699999999998</v>
      </c>
      <c r="AB1680" s="10">
        <v>21</v>
      </c>
      <c r="AC1680" s="12">
        <v>74.23</v>
      </c>
      <c r="AD1680" s="10" t="str">
        <f>IF(Table1[[#This Row],[Profit]]&gt;0,"Profit","loss")</f>
        <v>Profit</v>
      </c>
      <c r="AE1680" s="10" t="str">
        <f>_xlfn.CONCAT(Table1[[#This Row],[Customer Name]]," ",Table1[[#This Row],[Product Name]]," ",Table1[[#This Row],[Country]])</f>
        <v>Marlene Gray Avery 496 United States</v>
      </c>
      <c r="AF1680" s="10" t="str">
        <f>LEFT(Table1[[#This Row],[Product Name]],4)</f>
        <v>Aver</v>
      </c>
    </row>
    <row r="1681" spans="1:32" ht="12.75" customHeight="1" x14ac:dyDescent="0.2">
      <c r="A1681" s="18">
        <v>23298</v>
      </c>
      <c r="B1681" s="25">
        <v>90624</v>
      </c>
      <c r="C1681" s="10" t="s">
        <v>47</v>
      </c>
      <c r="D1681" s="36">
        <v>0.01</v>
      </c>
      <c r="E1681" s="28">
        <v>30.98</v>
      </c>
      <c r="F1681" s="32">
        <v>9.18</v>
      </c>
      <c r="G1681" s="25">
        <v>2693</v>
      </c>
      <c r="H1681" s="10" t="s">
        <v>2492</v>
      </c>
      <c r="I1681" s="10" t="s">
        <v>49</v>
      </c>
      <c r="J1681" s="10" t="s">
        <v>40</v>
      </c>
      <c r="K1681" s="10" t="s">
        <v>29</v>
      </c>
      <c r="L1681" s="10" t="s">
        <v>93</v>
      </c>
      <c r="M1681" s="10" t="s">
        <v>59</v>
      </c>
      <c r="N1681" s="9" t="s">
        <v>2357</v>
      </c>
      <c r="O1681" s="22">
        <v>0.4</v>
      </c>
      <c r="P1681" s="10" t="s">
        <v>33</v>
      </c>
      <c r="Q1681" s="10" t="s">
        <v>53</v>
      </c>
      <c r="R1681" s="10" t="s">
        <v>149</v>
      </c>
      <c r="S1681" s="10" t="s">
        <v>1104</v>
      </c>
      <c r="T1681" s="25">
        <v>5201</v>
      </c>
      <c r="U1681" s="11">
        <v>42128</v>
      </c>
      <c r="V1681" s="25">
        <f>YEAR(Table1[[#This Row],[Order Date]])</f>
        <v>2015</v>
      </c>
      <c r="W1681" s="25">
        <f>MONTH(Table1[[#This Row],[Order Date]])</f>
        <v>5</v>
      </c>
      <c r="X1681" s="25">
        <f>DAY(Table1[[#This Row],[Order Date]])</f>
        <v>4</v>
      </c>
      <c r="Y1681" s="11">
        <v>42128</v>
      </c>
      <c r="Z1681" s="25">
        <f>DATEDIF(Table1[[#This Row],[Order Date]],Table1[[#This Row],[Ship Date]],"D")</f>
        <v>0</v>
      </c>
      <c r="AA1681" s="25">
        <v>380.46800000000002</v>
      </c>
      <c r="AB1681" s="10">
        <v>20</v>
      </c>
      <c r="AC1681" s="12">
        <v>627.19000000000005</v>
      </c>
      <c r="AD1681" s="10" t="str">
        <f>IF(Table1[[#This Row],[Profit]]&gt;0,"Profit","loss")</f>
        <v>Profit</v>
      </c>
      <c r="AE1681" s="10" t="str">
        <f>_xlfn.CONCAT(Table1[[#This Row],[Customer Name]]," ",Table1[[#This Row],[Product Name]]," ",Table1[[#This Row],[Country]])</f>
        <v>Lloyd Cannon Xerox 1951 United States</v>
      </c>
      <c r="AF1681" s="10" t="str">
        <f>LEFT(Table1[[#This Row],[Product Name]],4)</f>
        <v>Xero</v>
      </c>
    </row>
    <row r="1682" spans="1:32" ht="12.75" customHeight="1" x14ac:dyDescent="0.2">
      <c r="A1682" s="18">
        <v>23886</v>
      </c>
      <c r="B1682" s="25">
        <v>90630</v>
      </c>
      <c r="C1682" s="10" t="s">
        <v>37</v>
      </c>
      <c r="D1682" s="36">
        <v>0.03</v>
      </c>
      <c r="E1682" s="28">
        <v>320.64</v>
      </c>
      <c r="F1682" s="32">
        <v>29.2</v>
      </c>
      <c r="G1682" s="25">
        <v>1891</v>
      </c>
      <c r="H1682" s="10" t="s">
        <v>1852</v>
      </c>
      <c r="I1682" s="10" t="s">
        <v>39</v>
      </c>
      <c r="J1682" s="10" t="s">
        <v>40</v>
      </c>
      <c r="K1682" s="10" t="s">
        <v>41</v>
      </c>
      <c r="L1682" s="10" t="s">
        <v>152</v>
      </c>
      <c r="M1682" s="10" t="s">
        <v>121</v>
      </c>
      <c r="N1682" s="9" t="s">
        <v>1853</v>
      </c>
      <c r="O1682" s="22">
        <v>0.66</v>
      </c>
      <c r="P1682" s="10" t="s">
        <v>33</v>
      </c>
      <c r="Q1682" s="10" t="s">
        <v>53</v>
      </c>
      <c r="R1682" s="10" t="s">
        <v>154</v>
      </c>
      <c r="S1682" s="10" t="s">
        <v>1854</v>
      </c>
      <c r="T1682" s="25">
        <v>45801</v>
      </c>
      <c r="U1682" s="11">
        <v>42099</v>
      </c>
      <c r="V1682" s="25">
        <f>YEAR(Table1[[#This Row],[Order Date]])</f>
        <v>2015</v>
      </c>
      <c r="W1682" s="25">
        <f>MONTH(Table1[[#This Row],[Order Date]])</f>
        <v>4</v>
      </c>
      <c r="X1682" s="25">
        <f>DAY(Table1[[#This Row],[Order Date]])</f>
        <v>5</v>
      </c>
      <c r="Y1682" s="11">
        <v>42101</v>
      </c>
      <c r="Z1682" s="25">
        <f>DATEDIF(Table1[[#This Row],[Order Date]],Table1[[#This Row],[Ship Date]],"D")</f>
        <v>2</v>
      </c>
      <c r="AA1682" s="25">
        <v>429.75435600000003</v>
      </c>
      <c r="AB1682" s="10">
        <v>7</v>
      </c>
      <c r="AC1682" s="12">
        <v>2233.46</v>
      </c>
      <c r="AD1682" s="10" t="str">
        <f>IF(Table1[[#This Row],[Profit]]&gt;0,"Profit","loss")</f>
        <v>Profit</v>
      </c>
      <c r="AE1682" s="10" t="str">
        <f>_xlfn.CONCAT(Table1[[#This Row],[Customer Name]]," ",Table1[[#This Row],[Product Name]]," ",Table1[[#This Row],[Country]])</f>
        <v>Gretchen Levine Chromcraft 48" x 96" Racetrack Double Pedestal Table United States</v>
      </c>
      <c r="AF1682" s="10" t="str">
        <f>LEFT(Table1[[#This Row],[Product Name]],4)</f>
        <v>Chro</v>
      </c>
    </row>
    <row r="1683" spans="1:32" ht="12.75" customHeight="1" x14ac:dyDescent="0.2">
      <c r="A1683" s="18">
        <v>19918</v>
      </c>
      <c r="B1683" s="25">
        <v>90631</v>
      </c>
      <c r="C1683" s="10" t="s">
        <v>106</v>
      </c>
      <c r="D1683" s="36">
        <v>0.09</v>
      </c>
      <c r="E1683" s="28">
        <v>78.8</v>
      </c>
      <c r="F1683" s="32">
        <v>35</v>
      </c>
      <c r="G1683" s="25">
        <v>1889</v>
      </c>
      <c r="H1683" s="10" t="s">
        <v>1850</v>
      </c>
      <c r="I1683" s="10" t="s">
        <v>49</v>
      </c>
      <c r="J1683" s="10" t="s">
        <v>40</v>
      </c>
      <c r="K1683" s="10" t="s">
        <v>29</v>
      </c>
      <c r="L1683" s="10" t="s">
        <v>141</v>
      </c>
      <c r="M1683" s="10" t="s">
        <v>236</v>
      </c>
      <c r="N1683" s="9" t="s">
        <v>1851</v>
      </c>
      <c r="O1683" s="22">
        <v>0.83</v>
      </c>
      <c r="P1683" s="10" t="s">
        <v>33</v>
      </c>
      <c r="Q1683" s="10" t="s">
        <v>53</v>
      </c>
      <c r="R1683" s="10" t="s">
        <v>154</v>
      </c>
      <c r="S1683" s="10" t="s">
        <v>1739</v>
      </c>
      <c r="T1683" s="25">
        <v>45429</v>
      </c>
      <c r="U1683" s="11">
        <v>42111</v>
      </c>
      <c r="V1683" s="25">
        <f>YEAR(Table1[[#This Row],[Order Date]])</f>
        <v>2015</v>
      </c>
      <c r="W1683" s="25">
        <f>MONTH(Table1[[#This Row],[Order Date]])</f>
        <v>4</v>
      </c>
      <c r="X1683" s="25">
        <f>DAY(Table1[[#This Row],[Order Date]])</f>
        <v>17</v>
      </c>
      <c r="Y1683" s="11">
        <v>42115</v>
      </c>
      <c r="Z1683" s="25">
        <f>DATEDIF(Table1[[#This Row],[Order Date]],Table1[[#This Row],[Ship Date]],"D")</f>
        <v>4</v>
      </c>
      <c r="AA1683" s="25">
        <v>-1025.0172</v>
      </c>
      <c r="AB1683" s="10">
        <v>14</v>
      </c>
      <c r="AC1683" s="12">
        <v>1059.3800000000001</v>
      </c>
      <c r="AD1683" s="10" t="str">
        <f>IF(Table1[[#This Row],[Profit]]&gt;0,"Profit","loss")</f>
        <v>loss</v>
      </c>
      <c r="AE1683" s="10" t="str">
        <f>_xlfn.CONCAT(Table1[[#This Row],[Customer Name]]," ",Table1[[#This Row],[Product Name]]," ",Table1[[#This Row],[Country]])</f>
        <v>Oscar Bowers Space Solutions™ Industrial Galvanized Steel Shelving. United States</v>
      </c>
      <c r="AF1683" s="10" t="str">
        <f>LEFT(Table1[[#This Row],[Product Name]],4)</f>
        <v>Spac</v>
      </c>
    </row>
    <row r="1684" spans="1:32" ht="12.75" customHeight="1" x14ac:dyDescent="0.2">
      <c r="A1684" s="18">
        <v>20669</v>
      </c>
      <c r="B1684" s="25">
        <v>90641</v>
      </c>
      <c r="C1684" s="10" t="s">
        <v>47</v>
      </c>
      <c r="D1684" s="36">
        <v>0.1</v>
      </c>
      <c r="E1684" s="28">
        <v>7.64</v>
      </c>
      <c r="F1684" s="32">
        <v>5.83</v>
      </c>
      <c r="G1684" s="25">
        <v>1038</v>
      </c>
      <c r="H1684" s="10" t="s">
        <v>1153</v>
      </c>
      <c r="I1684" s="10" t="s">
        <v>49</v>
      </c>
      <c r="J1684" s="10" t="s">
        <v>28</v>
      </c>
      <c r="K1684" s="10" t="s">
        <v>29</v>
      </c>
      <c r="L1684" s="10" t="s">
        <v>93</v>
      </c>
      <c r="M1684" s="10" t="s">
        <v>31</v>
      </c>
      <c r="N1684" s="9" t="s">
        <v>1026</v>
      </c>
      <c r="O1684" s="22">
        <v>0.36</v>
      </c>
      <c r="P1684" s="10" t="s">
        <v>33</v>
      </c>
      <c r="Q1684" s="10" t="s">
        <v>136</v>
      </c>
      <c r="R1684" s="10" t="s">
        <v>362</v>
      </c>
      <c r="S1684" s="10" t="s">
        <v>1154</v>
      </c>
      <c r="T1684" s="25">
        <v>33430</v>
      </c>
      <c r="U1684" s="11">
        <v>42171</v>
      </c>
      <c r="V1684" s="25">
        <f>YEAR(Table1[[#This Row],[Order Date]])</f>
        <v>2015</v>
      </c>
      <c r="W1684" s="25">
        <f>MONTH(Table1[[#This Row],[Order Date]])</f>
        <v>6</v>
      </c>
      <c r="X1684" s="25">
        <f>DAY(Table1[[#This Row],[Order Date]])</f>
        <v>16</v>
      </c>
      <c r="Y1684" s="11">
        <v>42172</v>
      </c>
      <c r="Z1684" s="25">
        <f>DATEDIF(Table1[[#This Row],[Order Date]],Table1[[#This Row],[Ship Date]],"D")</f>
        <v>1</v>
      </c>
      <c r="AA1684" s="25">
        <v>-403.18739999999997</v>
      </c>
      <c r="AB1684" s="10">
        <v>5</v>
      </c>
      <c r="AC1684" s="12">
        <v>39.36</v>
      </c>
      <c r="AD1684" s="10" t="str">
        <f>IF(Table1[[#This Row],[Profit]]&gt;0,"Profit","loss")</f>
        <v>loss</v>
      </c>
      <c r="AE1684" s="10" t="str">
        <f>_xlfn.CONCAT(Table1[[#This Row],[Customer Name]]," ",Table1[[#This Row],[Product Name]]," ",Table1[[#This Row],[Country]])</f>
        <v>Jon Hale Rediform Wirebound "Phone Memo" Message Book, 11 x 5-3/4 United States</v>
      </c>
      <c r="AF1684" s="10" t="str">
        <f>LEFT(Table1[[#This Row],[Product Name]],4)</f>
        <v>Redi</v>
      </c>
    </row>
    <row r="1685" spans="1:32" ht="12.75" customHeight="1" x14ac:dyDescent="0.2">
      <c r="A1685" s="18">
        <v>19923</v>
      </c>
      <c r="B1685" s="25">
        <v>90646</v>
      </c>
      <c r="C1685" s="10" t="s">
        <v>37</v>
      </c>
      <c r="D1685" s="36">
        <v>0.1</v>
      </c>
      <c r="E1685" s="28">
        <v>36.549999999999997</v>
      </c>
      <c r="F1685" s="32">
        <v>13.89</v>
      </c>
      <c r="G1685" s="25">
        <v>2960</v>
      </c>
      <c r="H1685" s="10" t="s">
        <v>2690</v>
      </c>
      <c r="I1685" s="10" t="s">
        <v>49</v>
      </c>
      <c r="J1685" s="10" t="s">
        <v>28</v>
      </c>
      <c r="K1685" s="10" t="s">
        <v>29</v>
      </c>
      <c r="L1685" s="10" t="s">
        <v>30</v>
      </c>
      <c r="M1685" s="10" t="s">
        <v>31</v>
      </c>
      <c r="N1685" s="9" t="s">
        <v>1290</v>
      </c>
      <c r="O1685" s="22">
        <v>0.41</v>
      </c>
      <c r="P1685" s="10" t="s">
        <v>33</v>
      </c>
      <c r="Q1685" s="10" t="s">
        <v>136</v>
      </c>
      <c r="R1685" s="10" t="s">
        <v>958</v>
      </c>
      <c r="S1685" s="10" t="s">
        <v>2691</v>
      </c>
      <c r="T1685" s="25">
        <v>72956</v>
      </c>
      <c r="U1685" s="11">
        <v>42099</v>
      </c>
      <c r="V1685" s="25">
        <f>YEAR(Table1[[#This Row],[Order Date]])</f>
        <v>2015</v>
      </c>
      <c r="W1685" s="25">
        <f>MONTH(Table1[[#This Row],[Order Date]])</f>
        <v>4</v>
      </c>
      <c r="X1685" s="25">
        <f>DAY(Table1[[#This Row],[Order Date]])</f>
        <v>5</v>
      </c>
      <c r="Y1685" s="11">
        <v>42101</v>
      </c>
      <c r="Z1685" s="25">
        <f>DATEDIF(Table1[[#This Row],[Order Date]],Table1[[#This Row],[Ship Date]],"D")</f>
        <v>2</v>
      </c>
      <c r="AA1685" s="25">
        <v>-89.572000000000003</v>
      </c>
      <c r="AB1685" s="10">
        <v>11</v>
      </c>
      <c r="AC1685" s="12">
        <v>379.72</v>
      </c>
      <c r="AD1685" s="10" t="str">
        <f>IF(Table1[[#This Row],[Profit]]&gt;0,"Profit","loss")</f>
        <v>loss</v>
      </c>
      <c r="AE1685" s="10" t="str">
        <f>_xlfn.CONCAT(Table1[[#This Row],[Customer Name]]," ",Table1[[#This Row],[Product Name]]," ",Table1[[#This Row],[Country]])</f>
        <v>Allan Dickinson Dixon Ticonderoga Core-Lock Colored Pencils, 48-Color Set United States</v>
      </c>
      <c r="AF1685" s="10" t="str">
        <f>LEFT(Table1[[#This Row],[Product Name]],4)</f>
        <v>Dixo</v>
      </c>
    </row>
    <row r="1686" spans="1:32" ht="12.75" customHeight="1" x14ac:dyDescent="0.2">
      <c r="A1686" s="18">
        <v>24545</v>
      </c>
      <c r="B1686" s="25">
        <v>90653</v>
      </c>
      <c r="C1686" s="10" t="s">
        <v>25</v>
      </c>
      <c r="D1686" s="36">
        <v>0.1</v>
      </c>
      <c r="E1686" s="28">
        <v>65.989999999999995</v>
      </c>
      <c r="F1686" s="32">
        <v>3.99</v>
      </c>
      <c r="G1686" s="25">
        <v>1730</v>
      </c>
      <c r="H1686" s="10" t="s">
        <v>1740</v>
      </c>
      <c r="I1686" s="10" t="s">
        <v>27</v>
      </c>
      <c r="J1686" s="10" t="s">
        <v>58</v>
      </c>
      <c r="K1686" s="10" t="s">
        <v>77</v>
      </c>
      <c r="L1686" s="10" t="s">
        <v>78</v>
      </c>
      <c r="M1686" s="10" t="s">
        <v>59</v>
      </c>
      <c r="N1686" s="9" t="s">
        <v>1053</v>
      </c>
      <c r="O1686" s="22">
        <v>0.59</v>
      </c>
      <c r="P1686" s="10" t="s">
        <v>33</v>
      </c>
      <c r="Q1686" s="10" t="s">
        <v>34</v>
      </c>
      <c r="R1686" s="10" t="s">
        <v>1741</v>
      </c>
      <c r="S1686" s="10" t="s">
        <v>1742</v>
      </c>
      <c r="T1686" s="25">
        <v>83843</v>
      </c>
      <c r="U1686" s="11">
        <v>42101</v>
      </c>
      <c r="V1686" s="25">
        <f>YEAR(Table1[[#This Row],[Order Date]])</f>
        <v>2015</v>
      </c>
      <c r="W1686" s="25">
        <f>MONTH(Table1[[#This Row],[Order Date]])</f>
        <v>4</v>
      </c>
      <c r="X1686" s="25">
        <f>DAY(Table1[[#This Row],[Order Date]])</f>
        <v>7</v>
      </c>
      <c r="Y1686" s="11">
        <v>42103</v>
      </c>
      <c r="Z1686" s="25">
        <f>DATEDIF(Table1[[#This Row],[Order Date]],Table1[[#This Row],[Ship Date]],"D")</f>
        <v>2</v>
      </c>
      <c r="AA1686" s="25">
        <v>-88.624800000000008</v>
      </c>
      <c r="AB1686" s="10">
        <v>5</v>
      </c>
      <c r="AC1686" s="12">
        <v>272.86</v>
      </c>
      <c r="AD1686" s="10" t="str">
        <f>IF(Table1[[#This Row],[Profit]]&gt;0,"Profit","loss")</f>
        <v>loss</v>
      </c>
      <c r="AE1686" s="10" t="str">
        <f>_xlfn.CONCAT(Table1[[#This Row],[Customer Name]]," ",Table1[[#This Row],[Product Name]]," ",Table1[[#This Row],[Country]])</f>
        <v>Kerry Wilkerson StarTAC 7760 United States</v>
      </c>
      <c r="AF1686" s="10" t="str">
        <f>LEFT(Table1[[#This Row],[Product Name]],4)</f>
        <v>Star</v>
      </c>
    </row>
    <row r="1687" spans="1:32" ht="12.75" customHeight="1" x14ac:dyDescent="0.2">
      <c r="A1687" s="18">
        <v>19990</v>
      </c>
      <c r="B1687" s="25">
        <v>90662</v>
      </c>
      <c r="C1687" s="10" t="s">
        <v>37</v>
      </c>
      <c r="D1687" s="36">
        <v>0.04</v>
      </c>
      <c r="E1687" s="28">
        <v>150.97999999999999</v>
      </c>
      <c r="F1687" s="32">
        <v>13.99</v>
      </c>
      <c r="G1687" s="25">
        <v>1298</v>
      </c>
      <c r="H1687" s="10" t="s">
        <v>1381</v>
      </c>
      <c r="I1687" s="10" t="s">
        <v>49</v>
      </c>
      <c r="J1687" s="10" t="s">
        <v>40</v>
      </c>
      <c r="K1687" s="10" t="s">
        <v>77</v>
      </c>
      <c r="L1687" s="10" t="s">
        <v>85</v>
      </c>
      <c r="M1687" s="10" t="s">
        <v>86</v>
      </c>
      <c r="N1687" s="9" t="s">
        <v>627</v>
      </c>
      <c r="O1687" s="22">
        <v>0.38</v>
      </c>
      <c r="P1687" s="10" t="s">
        <v>33</v>
      </c>
      <c r="Q1687" s="10" t="s">
        <v>61</v>
      </c>
      <c r="R1687" s="10" t="s">
        <v>130</v>
      </c>
      <c r="S1687" s="10" t="s">
        <v>1321</v>
      </c>
      <c r="T1687" s="25">
        <v>75482</v>
      </c>
      <c r="U1687" s="11">
        <v>42047</v>
      </c>
      <c r="V1687" s="25">
        <f>YEAR(Table1[[#This Row],[Order Date]])</f>
        <v>2015</v>
      </c>
      <c r="W1687" s="25">
        <f>MONTH(Table1[[#This Row],[Order Date]])</f>
        <v>2</v>
      </c>
      <c r="X1687" s="25">
        <f>DAY(Table1[[#This Row],[Order Date]])</f>
        <v>12</v>
      </c>
      <c r="Y1687" s="11">
        <v>42050</v>
      </c>
      <c r="Z1687" s="25">
        <f>DATEDIF(Table1[[#This Row],[Order Date]],Table1[[#This Row],[Ship Date]],"D")</f>
        <v>3</v>
      </c>
      <c r="AA1687" s="25">
        <v>606.05459999999994</v>
      </c>
      <c r="AB1687" s="10">
        <v>6</v>
      </c>
      <c r="AC1687" s="12">
        <v>878.34</v>
      </c>
      <c r="AD1687" s="10" t="str">
        <f>IF(Table1[[#This Row],[Profit]]&gt;0,"Profit","loss")</f>
        <v>Profit</v>
      </c>
      <c r="AE1687" s="10" t="str">
        <f>_xlfn.CONCAT(Table1[[#This Row],[Customer Name]]," ",Table1[[#This Row],[Product Name]]," ",Table1[[#This Row],[Country]])</f>
        <v>Herbert Beard Canon MP41DH Printing Calculator United States</v>
      </c>
      <c r="AF1687" s="10" t="str">
        <f>LEFT(Table1[[#This Row],[Product Name]],4)</f>
        <v>Cano</v>
      </c>
    </row>
    <row r="1688" spans="1:32" ht="12.75" customHeight="1" x14ac:dyDescent="0.2">
      <c r="A1688" s="18">
        <v>19991</v>
      </c>
      <c r="B1688" s="25">
        <v>90662</v>
      </c>
      <c r="C1688" s="10" t="s">
        <v>37</v>
      </c>
      <c r="D1688" s="36">
        <v>0.04</v>
      </c>
      <c r="E1688" s="28">
        <v>176.19</v>
      </c>
      <c r="F1688" s="32">
        <v>11.87</v>
      </c>
      <c r="G1688" s="25">
        <v>1298</v>
      </c>
      <c r="H1688" s="10" t="s">
        <v>1381</v>
      </c>
      <c r="I1688" s="10" t="s">
        <v>49</v>
      </c>
      <c r="J1688" s="10" t="s">
        <v>40</v>
      </c>
      <c r="K1688" s="10" t="s">
        <v>29</v>
      </c>
      <c r="L1688" s="10" t="s">
        <v>141</v>
      </c>
      <c r="M1688" s="10" t="s">
        <v>59</v>
      </c>
      <c r="N1688" s="9" t="s">
        <v>1382</v>
      </c>
      <c r="O1688" s="22">
        <v>0.62</v>
      </c>
      <c r="P1688" s="10" t="s">
        <v>33</v>
      </c>
      <c r="Q1688" s="10" t="s">
        <v>61</v>
      </c>
      <c r="R1688" s="10" t="s">
        <v>130</v>
      </c>
      <c r="S1688" s="10" t="s">
        <v>1321</v>
      </c>
      <c r="T1688" s="25">
        <v>75482</v>
      </c>
      <c r="U1688" s="11">
        <v>42047</v>
      </c>
      <c r="V1688" s="25">
        <f>YEAR(Table1[[#This Row],[Order Date]])</f>
        <v>2015</v>
      </c>
      <c r="W1688" s="25">
        <f>MONTH(Table1[[#This Row],[Order Date]])</f>
        <v>2</v>
      </c>
      <c r="X1688" s="25">
        <f>DAY(Table1[[#This Row],[Order Date]])</f>
        <v>12</v>
      </c>
      <c r="Y1688" s="11">
        <v>42049</v>
      </c>
      <c r="Z1688" s="25">
        <f>DATEDIF(Table1[[#This Row],[Order Date]],Table1[[#This Row],[Ship Date]],"D")</f>
        <v>2</v>
      </c>
      <c r="AA1688" s="25">
        <v>320.10000000000002</v>
      </c>
      <c r="AB1688" s="10">
        <v>4</v>
      </c>
      <c r="AC1688" s="12">
        <v>676.57</v>
      </c>
      <c r="AD1688" s="10" t="str">
        <f>IF(Table1[[#This Row],[Profit]]&gt;0,"Profit","loss")</f>
        <v>Profit</v>
      </c>
      <c r="AE1688" s="10" t="str">
        <f>_xlfn.CONCAT(Table1[[#This Row],[Customer Name]]," ",Table1[[#This Row],[Product Name]]," ",Table1[[#This Row],[Country]])</f>
        <v>Herbert Beard Fellowes High-Stak® Drawer Files United States</v>
      </c>
      <c r="AF1688" s="10" t="str">
        <f>LEFT(Table1[[#This Row],[Product Name]],4)</f>
        <v>Fell</v>
      </c>
    </row>
    <row r="1689" spans="1:32" ht="12.75" customHeight="1" x14ac:dyDescent="0.2">
      <c r="A1689" s="18">
        <v>19942</v>
      </c>
      <c r="B1689" s="25">
        <v>90669</v>
      </c>
      <c r="C1689" s="10" t="s">
        <v>47</v>
      </c>
      <c r="D1689" s="36">
        <v>0.06</v>
      </c>
      <c r="E1689" s="28">
        <v>8.57</v>
      </c>
      <c r="F1689" s="32">
        <v>6.14</v>
      </c>
      <c r="G1689" s="25">
        <v>123</v>
      </c>
      <c r="H1689" s="10" t="s">
        <v>215</v>
      </c>
      <c r="I1689" s="10" t="s">
        <v>49</v>
      </c>
      <c r="J1689" s="10" t="s">
        <v>40</v>
      </c>
      <c r="K1689" s="10" t="s">
        <v>29</v>
      </c>
      <c r="L1689" s="10" t="s">
        <v>174</v>
      </c>
      <c r="M1689" s="10" t="s">
        <v>51</v>
      </c>
      <c r="N1689" s="9" t="s">
        <v>216</v>
      </c>
      <c r="O1689" s="22">
        <v>0.59</v>
      </c>
      <c r="P1689" s="10" t="s">
        <v>33</v>
      </c>
      <c r="Q1689" s="10" t="s">
        <v>136</v>
      </c>
      <c r="R1689" s="10" t="s">
        <v>137</v>
      </c>
      <c r="S1689" s="10" t="s">
        <v>217</v>
      </c>
      <c r="T1689" s="25">
        <v>22102</v>
      </c>
      <c r="U1689" s="11">
        <v>42103</v>
      </c>
      <c r="V1689" s="25">
        <f>YEAR(Table1[[#This Row],[Order Date]])</f>
        <v>2015</v>
      </c>
      <c r="W1689" s="25">
        <f>MONTH(Table1[[#This Row],[Order Date]])</f>
        <v>4</v>
      </c>
      <c r="X1689" s="25">
        <f>DAY(Table1[[#This Row],[Order Date]])</f>
        <v>9</v>
      </c>
      <c r="Y1689" s="11">
        <v>42104</v>
      </c>
      <c r="Z1689" s="25">
        <f>DATEDIF(Table1[[#This Row],[Order Date]],Table1[[#This Row],[Ship Date]],"D")</f>
        <v>1</v>
      </c>
      <c r="AA1689" s="25">
        <v>105.678</v>
      </c>
      <c r="AB1689" s="10">
        <v>11</v>
      </c>
      <c r="AC1689" s="12">
        <v>94.97</v>
      </c>
      <c r="AD1689" s="10" t="str">
        <f>IF(Table1[[#This Row],[Profit]]&gt;0,"Profit","loss")</f>
        <v>Profit</v>
      </c>
      <c r="AE1689" s="10" t="str">
        <f>_xlfn.CONCAT(Table1[[#This Row],[Customer Name]]," ",Table1[[#This Row],[Product Name]]," ",Table1[[#This Row],[Country]])</f>
        <v>Shawn Stern Acme® Office Executive Series Stainless Steel Trimmers United States</v>
      </c>
      <c r="AF1689" s="10" t="str">
        <f>LEFT(Table1[[#This Row],[Product Name]],4)</f>
        <v>Acme</v>
      </c>
    </row>
    <row r="1690" spans="1:32" ht="12.75" customHeight="1" x14ac:dyDescent="0.2">
      <c r="A1690" s="18">
        <v>21214</v>
      </c>
      <c r="B1690" s="25">
        <v>90674</v>
      </c>
      <c r="C1690" s="10" t="s">
        <v>47</v>
      </c>
      <c r="D1690" s="36">
        <v>0.03</v>
      </c>
      <c r="E1690" s="28">
        <v>14.2</v>
      </c>
      <c r="F1690" s="32">
        <v>5.3</v>
      </c>
      <c r="G1690" s="25">
        <v>865</v>
      </c>
      <c r="H1690" s="10" t="s">
        <v>982</v>
      </c>
      <c r="I1690" s="10" t="s">
        <v>49</v>
      </c>
      <c r="J1690" s="10" t="s">
        <v>28</v>
      </c>
      <c r="K1690" s="10" t="s">
        <v>41</v>
      </c>
      <c r="L1690" s="10" t="s">
        <v>50</v>
      </c>
      <c r="M1690" s="10" t="s">
        <v>31</v>
      </c>
      <c r="N1690" s="9" t="s">
        <v>730</v>
      </c>
      <c r="O1690" s="22">
        <v>0.46</v>
      </c>
      <c r="P1690" s="10" t="s">
        <v>33</v>
      </c>
      <c r="Q1690" s="10" t="s">
        <v>61</v>
      </c>
      <c r="R1690" s="10" t="s">
        <v>703</v>
      </c>
      <c r="S1690" s="10" t="s">
        <v>832</v>
      </c>
      <c r="T1690" s="25">
        <v>46312</v>
      </c>
      <c r="U1690" s="11">
        <v>42151</v>
      </c>
      <c r="V1690" s="25">
        <f>YEAR(Table1[[#This Row],[Order Date]])</f>
        <v>2015</v>
      </c>
      <c r="W1690" s="25">
        <f>MONTH(Table1[[#This Row],[Order Date]])</f>
        <v>5</v>
      </c>
      <c r="X1690" s="25">
        <f>DAY(Table1[[#This Row],[Order Date]])</f>
        <v>27</v>
      </c>
      <c r="Y1690" s="11">
        <v>42152</v>
      </c>
      <c r="Z1690" s="25">
        <f>DATEDIF(Table1[[#This Row],[Order Date]],Table1[[#This Row],[Ship Date]],"D")</f>
        <v>1</v>
      </c>
      <c r="AA1690" s="25">
        <v>122.21</v>
      </c>
      <c r="AB1690" s="10">
        <v>18</v>
      </c>
      <c r="AC1690" s="12">
        <v>267.2</v>
      </c>
      <c r="AD1690" s="10" t="str">
        <f>IF(Table1[[#This Row],[Profit]]&gt;0,"Profit","loss")</f>
        <v>Profit</v>
      </c>
      <c r="AE1690" s="10" t="str">
        <f>_xlfn.CONCAT(Table1[[#This Row],[Customer Name]]," ",Table1[[#This Row],[Product Name]]," ",Table1[[#This Row],[Country]])</f>
        <v>Dana Burgess Coloredge Poster Frame United States</v>
      </c>
      <c r="AF1690" s="10" t="str">
        <f>LEFT(Table1[[#This Row],[Product Name]],4)</f>
        <v>Colo</v>
      </c>
    </row>
    <row r="1691" spans="1:32" ht="12.75" customHeight="1" x14ac:dyDescent="0.2">
      <c r="A1691" s="18">
        <v>19947</v>
      </c>
      <c r="B1691" s="25">
        <v>90675</v>
      </c>
      <c r="C1691" s="10" t="s">
        <v>106</v>
      </c>
      <c r="D1691" s="36">
        <v>0.04</v>
      </c>
      <c r="E1691" s="28">
        <v>6.48</v>
      </c>
      <c r="F1691" s="32">
        <v>5.16</v>
      </c>
      <c r="G1691" s="25">
        <v>865</v>
      </c>
      <c r="H1691" s="10" t="s">
        <v>982</v>
      </c>
      <c r="I1691" s="10" t="s">
        <v>27</v>
      </c>
      <c r="J1691" s="10" t="s">
        <v>28</v>
      </c>
      <c r="K1691" s="10" t="s">
        <v>29</v>
      </c>
      <c r="L1691" s="10" t="s">
        <v>93</v>
      </c>
      <c r="M1691" s="10" t="s">
        <v>59</v>
      </c>
      <c r="N1691" s="9" t="s">
        <v>983</v>
      </c>
      <c r="O1691" s="22">
        <v>0.37</v>
      </c>
      <c r="P1691" s="10" t="s">
        <v>33</v>
      </c>
      <c r="Q1691" s="10" t="s">
        <v>61</v>
      </c>
      <c r="R1691" s="10" t="s">
        <v>703</v>
      </c>
      <c r="S1691" s="10" t="s">
        <v>832</v>
      </c>
      <c r="T1691" s="25">
        <v>46312</v>
      </c>
      <c r="U1691" s="11">
        <v>42061</v>
      </c>
      <c r="V1691" s="25">
        <f>YEAR(Table1[[#This Row],[Order Date]])</f>
        <v>2015</v>
      </c>
      <c r="W1691" s="25">
        <f>MONTH(Table1[[#This Row],[Order Date]])</f>
        <v>2</v>
      </c>
      <c r="X1691" s="25">
        <f>DAY(Table1[[#This Row],[Order Date]])</f>
        <v>26</v>
      </c>
      <c r="Y1691" s="11">
        <v>42065</v>
      </c>
      <c r="Z1691" s="25">
        <f>DATEDIF(Table1[[#This Row],[Order Date]],Table1[[#This Row],[Ship Date]],"D")</f>
        <v>4</v>
      </c>
      <c r="AA1691" s="25">
        <v>-11.1332</v>
      </c>
      <c r="AB1691" s="10">
        <v>12</v>
      </c>
      <c r="AC1691" s="12">
        <v>86.79</v>
      </c>
      <c r="AD1691" s="10" t="str">
        <f>IF(Table1[[#This Row],[Profit]]&gt;0,"Profit","loss")</f>
        <v>loss</v>
      </c>
      <c r="AE1691" s="10" t="str">
        <f>_xlfn.CONCAT(Table1[[#This Row],[Customer Name]]," ",Table1[[#This Row],[Product Name]]," ",Table1[[#This Row],[Country]])</f>
        <v>Dana Burgess Xerox 1985 United States</v>
      </c>
      <c r="AF1691" s="10" t="str">
        <f>LEFT(Table1[[#This Row],[Product Name]],4)</f>
        <v>Xero</v>
      </c>
    </row>
    <row r="1692" spans="1:32" ht="12.75" customHeight="1" x14ac:dyDescent="0.2">
      <c r="A1692" s="18">
        <v>24187</v>
      </c>
      <c r="B1692" s="25">
        <v>90678</v>
      </c>
      <c r="C1692" s="10" t="s">
        <v>25</v>
      </c>
      <c r="D1692" s="36">
        <v>0.1</v>
      </c>
      <c r="E1692" s="28">
        <v>3.6</v>
      </c>
      <c r="F1692" s="32">
        <v>2.2000000000000002</v>
      </c>
      <c r="G1692" s="25">
        <v>1665</v>
      </c>
      <c r="H1692" s="10" t="s">
        <v>1668</v>
      </c>
      <c r="I1692" s="10" t="s">
        <v>49</v>
      </c>
      <c r="J1692" s="10" t="s">
        <v>114</v>
      </c>
      <c r="K1692" s="10" t="s">
        <v>29</v>
      </c>
      <c r="L1692" s="10" t="s">
        <v>93</v>
      </c>
      <c r="M1692" s="10" t="s">
        <v>31</v>
      </c>
      <c r="N1692" s="9" t="s">
        <v>1669</v>
      </c>
      <c r="O1692" s="22">
        <v>0.39</v>
      </c>
      <c r="P1692" s="10" t="s">
        <v>33</v>
      </c>
      <c r="Q1692" s="10" t="s">
        <v>34</v>
      </c>
      <c r="R1692" s="10" t="s">
        <v>45</v>
      </c>
      <c r="S1692" s="10" t="s">
        <v>1670</v>
      </c>
      <c r="T1692" s="25">
        <v>92653</v>
      </c>
      <c r="U1692" s="11">
        <v>42061</v>
      </c>
      <c r="V1692" s="25">
        <f>YEAR(Table1[[#This Row],[Order Date]])</f>
        <v>2015</v>
      </c>
      <c r="W1692" s="25">
        <f>MONTH(Table1[[#This Row],[Order Date]])</f>
        <v>2</v>
      </c>
      <c r="X1692" s="25">
        <f>DAY(Table1[[#This Row],[Order Date]])</f>
        <v>26</v>
      </c>
      <c r="Y1692" s="11">
        <v>42062</v>
      </c>
      <c r="Z1692" s="25">
        <f>DATEDIF(Table1[[#This Row],[Order Date]],Table1[[#This Row],[Ship Date]],"D")</f>
        <v>1</v>
      </c>
      <c r="AA1692" s="25">
        <v>-8.2799999999999994</v>
      </c>
      <c r="AB1692" s="10">
        <v>2</v>
      </c>
      <c r="AC1692" s="12">
        <v>6.97</v>
      </c>
      <c r="AD1692" s="10" t="str">
        <f>IF(Table1[[#This Row],[Profit]]&gt;0,"Profit","loss")</f>
        <v>loss</v>
      </c>
      <c r="AE1692" s="10" t="str">
        <f>_xlfn.CONCAT(Table1[[#This Row],[Customer Name]]," ",Table1[[#This Row],[Product Name]]," ",Table1[[#This Row],[Country]])</f>
        <v>Elsie Pridgen Telephone Message Books with Fax/Mobile Section, 4 1/4" x 6" United States</v>
      </c>
      <c r="AF1692" s="10" t="str">
        <f>LEFT(Table1[[#This Row],[Product Name]],4)</f>
        <v>Tele</v>
      </c>
    </row>
    <row r="1693" spans="1:32" ht="12.75" customHeight="1" x14ac:dyDescent="0.2">
      <c r="A1693" s="18">
        <v>23870</v>
      </c>
      <c r="B1693" s="25">
        <v>90685</v>
      </c>
      <c r="C1693" s="10" t="s">
        <v>47</v>
      </c>
      <c r="D1693" s="36">
        <v>0.05</v>
      </c>
      <c r="E1693" s="28">
        <v>16.98</v>
      </c>
      <c r="F1693" s="32">
        <v>7.78</v>
      </c>
      <c r="G1693" s="25">
        <v>2193</v>
      </c>
      <c r="H1693" s="10" t="s">
        <v>2087</v>
      </c>
      <c r="I1693" s="10" t="s">
        <v>49</v>
      </c>
      <c r="J1693" s="10" t="s">
        <v>40</v>
      </c>
      <c r="K1693" s="10" t="s">
        <v>29</v>
      </c>
      <c r="L1693" s="10" t="s">
        <v>30</v>
      </c>
      <c r="M1693" s="10" t="s">
        <v>51</v>
      </c>
      <c r="N1693" s="9" t="s">
        <v>2085</v>
      </c>
      <c r="O1693" s="22">
        <v>0.56999999999999995</v>
      </c>
      <c r="P1693" s="10" t="s">
        <v>33</v>
      </c>
      <c r="Q1693" s="10" t="s">
        <v>136</v>
      </c>
      <c r="R1693" s="10" t="s">
        <v>322</v>
      </c>
      <c r="S1693" s="10" t="s">
        <v>2088</v>
      </c>
      <c r="T1693" s="25">
        <v>28560</v>
      </c>
      <c r="U1693" s="11">
        <v>42049</v>
      </c>
      <c r="V1693" s="25">
        <f>YEAR(Table1[[#This Row],[Order Date]])</f>
        <v>2015</v>
      </c>
      <c r="W1693" s="25">
        <f>MONTH(Table1[[#This Row],[Order Date]])</f>
        <v>2</v>
      </c>
      <c r="X1693" s="25">
        <f>DAY(Table1[[#This Row],[Order Date]])</f>
        <v>14</v>
      </c>
      <c r="Y1693" s="11">
        <v>42051</v>
      </c>
      <c r="Z1693" s="25">
        <f>DATEDIF(Table1[[#This Row],[Order Date]],Table1[[#This Row],[Ship Date]],"D")</f>
        <v>2</v>
      </c>
      <c r="AA1693" s="25">
        <v>-161</v>
      </c>
      <c r="AB1693" s="10">
        <v>11</v>
      </c>
      <c r="AC1693" s="12">
        <v>186.19</v>
      </c>
      <c r="AD1693" s="10" t="str">
        <f>IF(Table1[[#This Row],[Profit]]&gt;0,"Profit","loss")</f>
        <v>loss</v>
      </c>
      <c r="AE1693" s="10" t="str">
        <f>_xlfn.CONCAT(Table1[[#This Row],[Customer Name]]," ",Table1[[#This Row],[Product Name]]," ",Table1[[#This Row],[Country]])</f>
        <v>Donald Melton Stanley Bostitch Contemporary Electric Pencil Sharpeners United States</v>
      </c>
      <c r="AF1693" s="10" t="str">
        <f>LEFT(Table1[[#This Row],[Product Name]],4)</f>
        <v>Stan</v>
      </c>
    </row>
    <row r="1694" spans="1:32" ht="12.75" customHeight="1" x14ac:dyDescent="0.2">
      <c r="A1694" s="18">
        <v>23871</v>
      </c>
      <c r="B1694" s="25">
        <v>90685</v>
      </c>
      <c r="C1694" s="10" t="s">
        <v>47</v>
      </c>
      <c r="D1694" s="36">
        <v>0.03</v>
      </c>
      <c r="E1694" s="28">
        <v>115.99</v>
      </c>
      <c r="F1694" s="32">
        <v>4.2300000000000004</v>
      </c>
      <c r="G1694" s="25">
        <v>2193</v>
      </c>
      <c r="H1694" s="10" t="s">
        <v>2087</v>
      </c>
      <c r="I1694" s="10" t="s">
        <v>49</v>
      </c>
      <c r="J1694" s="10" t="s">
        <v>40</v>
      </c>
      <c r="K1694" s="10" t="s">
        <v>77</v>
      </c>
      <c r="L1694" s="10" t="s">
        <v>78</v>
      </c>
      <c r="M1694" s="10" t="s">
        <v>59</v>
      </c>
      <c r="N1694" s="9" t="s">
        <v>2086</v>
      </c>
      <c r="O1694" s="22">
        <v>0.56000000000000005</v>
      </c>
      <c r="P1694" s="10" t="s">
        <v>33</v>
      </c>
      <c r="Q1694" s="10" t="s">
        <v>136</v>
      </c>
      <c r="R1694" s="10" t="s">
        <v>322</v>
      </c>
      <c r="S1694" s="10" t="s">
        <v>2088</v>
      </c>
      <c r="T1694" s="25">
        <v>28560</v>
      </c>
      <c r="U1694" s="11">
        <v>42049</v>
      </c>
      <c r="V1694" s="25">
        <f>YEAR(Table1[[#This Row],[Order Date]])</f>
        <v>2015</v>
      </c>
      <c r="W1694" s="25">
        <f>MONTH(Table1[[#This Row],[Order Date]])</f>
        <v>2</v>
      </c>
      <c r="X1694" s="25">
        <f>DAY(Table1[[#This Row],[Order Date]])</f>
        <v>14</v>
      </c>
      <c r="Y1694" s="11">
        <v>42051</v>
      </c>
      <c r="Z1694" s="25">
        <f>DATEDIF(Table1[[#This Row],[Order Date]],Table1[[#This Row],[Ship Date]],"D")</f>
        <v>2</v>
      </c>
      <c r="AA1694" s="25">
        <v>848.3646</v>
      </c>
      <c r="AB1694" s="10">
        <v>12</v>
      </c>
      <c r="AC1694" s="12">
        <v>1227.94</v>
      </c>
      <c r="AD1694" s="10" t="str">
        <f>IF(Table1[[#This Row],[Profit]]&gt;0,"Profit","loss")</f>
        <v>Profit</v>
      </c>
      <c r="AE1694" s="10" t="str">
        <f>_xlfn.CONCAT(Table1[[#This Row],[Customer Name]]," ",Table1[[#This Row],[Product Name]]," ",Table1[[#This Row],[Country]])</f>
        <v>Donald Melton 282 United States</v>
      </c>
      <c r="AF1694" s="10" t="str">
        <f>LEFT(Table1[[#This Row],[Product Name]],4)</f>
        <v>282</v>
      </c>
    </row>
    <row r="1695" spans="1:32" ht="12.75" customHeight="1" x14ac:dyDescent="0.2">
      <c r="A1695" s="18">
        <v>19988</v>
      </c>
      <c r="B1695" s="25">
        <v>90695</v>
      </c>
      <c r="C1695" s="10" t="s">
        <v>106</v>
      </c>
      <c r="D1695" s="36">
        <v>0.05</v>
      </c>
      <c r="E1695" s="28">
        <v>125.99</v>
      </c>
      <c r="F1695" s="32">
        <v>8.08</v>
      </c>
      <c r="G1695" s="25">
        <v>437</v>
      </c>
      <c r="H1695" s="10" t="s">
        <v>537</v>
      </c>
      <c r="I1695" s="10" t="s">
        <v>49</v>
      </c>
      <c r="J1695" s="10" t="s">
        <v>58</v>
      </c>
      <c r="K1695" s="10" t="s">
        <v>77</v>
      </c>
      <c r="L1695" s="10" t="s">
        <v>78</v>
      </c>
      <c r="M1695" s="10" t="s">
        <v>59</v>
      </c>
      <c r="N1695" s="9" t="s">
        <v>289</v>
      </c>
      <c r="O1695" s="22">
        <v>0.56999999999999995</v>
      </c>
      <c r="P1695" s="10" t="s">
        <v>33</v>
      </c>
      <c r="Q1695" s="10" t="s">
        <v>53</v>
      </c>
      <c r="R1695" s="10" t="s">
        <v>193</v>
      </c>
      <c r="S1695" s="10" t="s">
        <v>538</v>
      </c>
      <c r="T1695" s="25">
        <v>1462</v>
      </c>
      <c r="U1695" s="11">
        <v>42177</v>
      </c>
      <c r="V1695" s="25">
        <f>YEAR(Table1[[#This Row],[Order Date]])</f>
        <v>2015</v>
      </c>
      <c r="W1695" s="25">
        <f>MONTH(Table1[[#This Row],[Order Date]])</f>
        <v>6</v>
      </c>
      <c r="X1695" s="25">
        <f>DAY(Table1[[#This Row],[Order Date]])</f>
        <v>22</v>
      </c>
      <c r="Y1695" s="11">
        <v>42182</v>
      </c>
      <c r="Z1695" s="25">
        <f>DATEDIF(Table1[[#This Row],[Order Date]],Table1[[#This Row],[Ship Date]],"D")</f>
        <v>5</v>
      </c>
      <c r="AA1695" s="25">
        <v>427.11840000000001</v>
      </c>
      <c r="AB1695" s="10">
        <v>9</v>
      </c>
      <c r="AC1695" s="12">
        <v>952.26</v>
      </c>
      <c r="AD1695" s="10" t="str">
        <f>IF(Table1[[#This Row],[Profit]]&gt;0,"Profit","loss")</f>
        <v>Profit</v>
      </c>
      <c r="AE1695" s="10" t="str">
        <f>_xlfn.CONCAT(Table1[[#This Row],[Customer Name]]," ",Table1[[#This Row],[Product Name]]," ",Table1[[#This Row],[Country]])</f>
        <v>Alice Berger McIntyre StarTAC ST7762 United States</v>
      </c>
      <c r="AF1695" s="10" t="str">
        <f>LEFT(Table1[[#This Row],[Product Name]],4)</f>
        <v>Star</v>
      </c>
    </row>
    <row r="1696" spans="1:32" ht="12.75" customHeight="1" x14ac:dyDescent="0.2">
      <c r="A1696" s="18">
        <v>26315</v>
      </c>
      <c r="B1696" s="25">
        <v>90706</v>
      </c>
      <c r="C1696" s="10" t="s">
        <v>47</v>
      </c>
      <c r="D1696" s="36">
        <v>7.0000000000000007E-2</v>
      </c>
      <c r="E1696" s="28">
        <v>152.47999999999999</v>
      </c>
      <c r="F1696" s="32">
        <v>6.5</v>
      </c>
      <c r="G1696" s="25">
        <v>497</v>
      </c>
      <c r="H1696" s="10" t="s">
        <v>608</v>
      </c>
      <c r="I1696" s="10" t="s">
        <v>49</v>
      </c>
      <c r="J1696" s="10" t="s">
        <v>58</v>
      </c>
      <c r="K1696" s="10" t="s">
        <v>77</v>
      </c>
      <c r="L1696" s="10" t="s">
        <v>180</v>
      </c>
      <c r="M1696" s="10" t="s">
        <v>59</v>
      </c>
      <c r="N1696" s="9" t="s">
        <v>609</v>
      </c>
      <c r="O1696" s="22">
        <v>0.74</v>
      </c>
      <c r="P1696" s="10" t="s">
        <v>33</v>
      </c>
      <c r="Q1696" s="10" t="s">
        <v>136</v>
      </c>
      <c r="R1696" s="10" t="s">
        <v>244</v>
      </c>
      <c r="S1696" s="10" t="s">
        <v>610</v>
      </c>
      <c r="T1696" s="25">
        <v>37130</v>
      </c>
      <c r="U1696" s="11">
        <v>42138</v>
      </c>
      <c r="V1696" s="25">
        <f>YEAR(Table1[[#This Row],[Order Date]])</f>
        <v>2015</v>
      </c>
      <c r="W1696" s="25">
        <f>MONTH(Table1[[#This Row],[Order Date]])</f>
        <v>5</v>
      </c>
      <c r="X1696" s="25">
        <f>DAY(Table1[[#This Row],[Order Date]])</f>
        <v>14</v>
      </c>
      <c r="Y1696" s="11">
        <v>42140</v>
      </c>
      <c r="Z1696" s="25">
        <f>DATEDIF(Table1[[#This Row],[Order Date]],Table1[[#This Row],[Ship Date]],"D")</f>
        <v>2</v>
      </c>
      <c r="AA1696" s="25">
        <v>171.83879999999999</v>
      </c>
      <c r="AB1696" s="10">
        <v>35</v>
      </c>
      <c r="AC1696" s="12">
        <v>5062.49</v>
      </c>
      <c r="AD1696" s="10" t="str">
        <f>IF(Table1[[#This Row],[Profit]]&gt;0,"Profit","loss")</f>
        <v>Profit</v>
      </c>
      <c r="AE1696" s="10" t="str">
        <f>_xlfn.CONCAT(Table1[[#This Row],[Customer Name]]," ",Table1[[#This Row],[Product Name]]," ",Table1[[#This Row],[Country]])</f>
        <v>Steve McKee Adesso Programmable 142-Key Keyboard United States</v>
      </c>
      <c r="AF1696" s="10" t="str">
        <f>LEFT(Table1[[#This Row],[Product Name]],4)</f>
        <v>Ades</v>
      </c>
    </row>
    <row r="1697" spans="1:32" ht="12.75" customHeight="1" x14ac:dyDescent="0.2">
      <c r="A1697" s="18">
        <v>21959</v>
      </c>
      <c r="B1697" s="25">
        <v>90710</v>
      </c>
      <c r="C1697" s="10" t="s">
        <v>47</v>
      </c>
      <c r="D1697" s="36">
        <v>7.0000000000000007E-2</v>
      </c>
      <c r="E1697" s="28">
        <v>125.99</v>
      </c>
      <c r="F1697" s="32">
        <v>2.5</v>
      </c>
      <c r="G1697" s="25">
        <v>1035</v>
      </c>
      <c r="H1697" s="10" t="s">
        <v>1147</v>
      </c>
      <c r="I1697" s="10" t="s">
        <v>49</v>
      </c>
      <c r="J1697" s="10" t="s">
        <v>40</v>
      </c>
      <c r="K1697" s="10" t="s">
        <v>77</v>
      </c>
      <c r="L1697" s="10" t="s">
        <v>78</v>
      </c>
      <c r="M1697" s="10" t="s">
        <v>59</v>
      </c>
      <c r="N1697" s="9" t="s">
        <v>1148</v>
      </c>
      <c r="O1697" s="22">
        <v>0.6</v>
      </c>
      <c r="P1697" s="10" t="s">
        <v>33</v>
      </c>
      <c r="Q1697" s="10" t="s">
        <v>53</v>
      </c>
      <c r="R1697" s="10" t="s">
        <v>154</v>
      </c>
      <c r="S1697" s="10" t="s">
        <v>1149</v>
      </c>
      <c r="T1697" s="25">
        <v>43015</v>
      </c>
      <c r="U1697" s="11">
        <v>42076</v>
      </c>
      <c r="V1697" s="25">
        <f>YEAR(Table1[[#This Row],[Order Date]])</f>
        <v>2015</v>
      </c>
      <c r="W1697" s="25">
        <f>MONTH(Table1[[#This Row],[Order Date]])</f>
        <v>3</v>
      </c>
      <c r="X1697" s="25">
        <f>DAY(Table1[[#This Row],[Order Date]])</f>
        <v>13</v>
      </c>
      <c r="Y1697" s="11">
        <v>42076</v>
      </c>
      <c r="Z1697" s="25">
        <f>DATEDIF(Table1[[#This Row],[Order Date]],Table1[[#This Row],[Ship Date]],"D")</f>
        <v>0</v>
      </c>
      <c r="AA1697" s="25">
        <v>-604.40600000000006</v>
      </c>
      <c r="AB1697" s="10">
        <v>1</v>
      </c>
      <c r="AC1697" s="12">
        <v>100.59</v>
      </c>
      <c r="AD1697" s="10" t="str">
        <f>IF(Table1[[#This Row],[Profit]]&gt;0,"Profit","loss")</f>
        <v>loss</v>
      </c>
      <c r="AE1697" s="10" t="str">
        <f>_xlfn.CONCAT(Table1[[#This Row],[Customer Name]]," ",Table1[[#This Row],[Product Name]]," ",Table1[[#This Row],[Country]])</f>
        <v>Kent Burton i2000 United States</v>
      </c>
      <c r="AF1697" s="10" t="str">
        <f>LEFT(Table1[[#This Row],[Product Name]],4)</f>
        <v>i200</v>
      </c>
    </row>
    <row r="1698" spans="1:32" ht="12.75" customHeight="1" x14ac:dyDescent="0.2">
      <c r="A1698" s="18">
        <v>21960</v>
      </c>
      <c r="B1698" s="25">
        <v>90710</v>
      </c>
      <c r="C1698" s="10" t="s">
        <v>47</v>
      </c>
      <c r="D1698" s="36">
        <v>0.03</v>
      </c>
      <c r="E1698" s="28">
        <v>99.99</v>
      </c>
      <c r="F1698" s="32">
        <v>19.989999999999998</v>
      </c>
      <c r="G1698" s="25">
        <v>1036</v>
      </c>
      <c r="H1698" s="10" t="s">
        <v>1150</v>
      </c>
      <c r="I1698" s="10" t="s">
        <v>49</v>
      </c>
      <c r="J1698" s="10" t="s">
        <v>40</v>
      </c>
      <c r="K1698" s="10" t="s">
        <v>77</v>
      </c>
      <c r="L1698" s="10" t="s">
        <v>180</v>
      </c>
      <c r="M1698" s="10" t="s">
        <v>59</v>
      </c>
      <c r="N1698" s="9" t="s">
        <v>1151</v>
      </c>
      <c r="O1698" s="22">
        <v>0.52</v>
      </c>
      <c r="P1698" s="10" t="s">
        <v>33</v>
      </c>
      <c r="Q1698" s="10" t="s">
        <v>53</v>
      </c>
      <c r="R1698" s="10" t="s">
        <v>154</v>
      </c>
      <c r="S1698" s="10" t="s">
        <v>1152</v>
      </c>
      <c r="T1698" s="25">
        <v>43017</v>
      </c>
      <c r="U1698" s="11">
        <v>42076</v>
      </c>
      <c r="V1698" s="25">
        <f>YEAR(Table1[[#This Row],[Order Date]])</f>
        <v>2015</v>
      </c>
      <c r="W1698" s="25">
        <f>MONTH(Table1[[#This Row],[Order Date]])</f>
        <v>3</v>
      </c>
      <c r="X1698" s="25">
        <f>DAY(Table1[[#This Row],[Order Date]])</f>
        <v>13</v>
      </c>
      <c r="Y1698" s="11">
        <v>42077</v>
      </c>
      <c r="Z1698" s="25">
        <f>DATEDIF(Table1[[#This Row],[Order Date]],Table1[[#This Row],[Ship Date]],"D")</f>
        <v>1</v>
      </c>
      <c r="AA1698" s="25">
        <v>293.66000000000003</v>
      </c>
      <c r="AB1698" s="10">
        <v>6</v>
      </c>
      <c r="AC1698" s="12">
        <v>598.38</v>
      </c>
      <c r="AD1698" s="10" t="str">
        <f>IF(Table1[[#This Row],[Profit]]&gt;0,"Profit","loss")</f>
        <v>Profit</v>
      </c>
      <c r="AE1698" s="10" t="str">
        <f>_xlfn.CONCAT(Table1[[#This Row],[Customer Name]]," ",Table1[[#This Row],[Product Name]]," ",Table1[[#This Row],[Country]])</f>
        <v>Jessica Huffman US Robotics 56K V.92 External Faxmodem United States</v>
      </c>
      <c r="AF1698" s="10" t="str">
        <f>LEFT(Table1[[#This Row],[Product Name]],4)</f>
        <v>US R</v>
      </c>
    </row>
    <row r="1699" spans="1:32" ht="12.75" customHeight="1" x14ac:dyDescent="0.2">
      <c r="A1699" s="18">
        <v>21988</v>
      </c>
      <c r="B1699" s="25">
        <v>90714</v>
      </c>
      <c r="C1699" s="10" t="s">
        <v>56</v>
      </c>
      <c r="D1699" s="36">
        <v>0.01</v>
      </c>
      <c r="E1699" s="28">
        <v>1.76</v>
      </c>
      <c r="F1699" s="32">
        <v>0.7</v>
      </c>
      <c r="G1699" s="25">
        <v>2372</v>
      </c>
      <c r="H1699" s="10" t="s">
        <v>2238</v>
      </c>
      <c r="I1699" s="10" t="s">
        <v>49</v>
      </c>
      <c r="J1699" s="10" t="s">
        <v>28</v>
      </c>
      <c r="K1699" s="10" t="s">
        <v>29</v>
      </c>
      <c r="L1699" s="10" t="s">
        <v>30</v>
      </c>
      <c r="M1699" s="10" t="s">
        <v>31</v>
      </c>
      <c r="N1699" s="9" t="s">
        <v>127</v>
      </c>
      <c r="O1699" s="22">
        <v>0.56000000000000005</v>
      </c>
      <c r="P1699" s="10" t="s">
        <v>33</v>
      </c>
      <c r="Q1699" s="10" t="s">
        <v>61</v>
      </c>
      <c r="R1699" s="10" t="s">
        <v>62</v>
      </c>
      <c r="S1699" s="10" t="s">
        <v>2239</v>
      </c>
      <c r="T1699" s="25">
        <v>55803</v>
      </c>
      <c r="U1699" s="11">
        <v>42078</v>
      </c>
      <c r="V1699" s="25">
        <f>YEAR(Table1[[#This Row],[Order Date]])</f>
        <v>2015</v>
      </c>
      <c r="W1699" s="25">
        <f>MONTH(Table1[[#This Row],[Order Date]])</f>
        <v>3</v>
      </c>
      <c r="X1699" s="25">
        <f>DAY(Table1[[#This Row],[Order Date]])</f>
        <v>15</v>
      </c>
      <c r="Y1699" s="11">
        <v>42079</v>
      </c>
      <c r="Z1699" s="25">
        <f>DATEDIF(Table1[[#This Row],[Order Date]],Table1[[#This Row],[Ship Date]],"D")</f>
        <v>1</v>
      </c>
      <c r="AA1699" s="25">
        <v>-1.56</v>
      </c>
      <c r="AB1699" s="10">
        <v>4</v>
      </c>
      <c r="AC1699" s="12">
        <v>7.2</v>
      </c>
      <c r="AD1699" s="10" t="str">
        <f>IF(Table1[[#This Row],[Profit]]&gt;0,"Profit","loss")</f>
        <v>loss</v>
      </c>
      <c r="AE1699" s="10" t="str">
        <f>_xlfn.CONCAT(Table1[[#This Row],[Customer Name]]," ",Table1[[#This Row],[Product Name]]," ",Table1[[#This Row],[Country]])</f>
        <v>Marvin Parrott Newell 310 United States</v>
      </c>
      <c r="AF1699" s="10" t="str">
        <f>LEFT(Table1[[#This Row],[Product Name]],4)</f>
        <v>Newe</v>
      </c>
    </row>
    <row r="1700" spans="1:32" ht="12.75" customHeight="1" x14ac:dyDescent="0.2">
      <c r="A1700" s="18">
        <v>21630</v>
      </c>
      <c r="B1700" s="25">
        <v>90724</v>
      </c>
      <c r="C1700" s="10" t="s">
        <v>56</v>
      </c>
      <c r="D1700" s="36">
        <v>0.08</v>
      </c>
      <c r="E1700" s="28">
        <v>22.01</v>
      </c>
      <c r="F1700" s="32">
        <v>5.53</v>
      </c>
      <c r="G1700" s="25">
        <v>2760</v>
      </c>
      <c r="H1700" s="10" t="s">
        <v>2532</v>
      </c>
      <c r="I1700" s="10" t="s">
        <v>49</v>
      </c>
      <c r="J1700" s="10" t="s">
        <v>28</v>
      </c>
      <c r="K1700" s="10" t="s">
        <v>29</v>
      </c>
      <c r="L1700" s="10" t="s">
        <v>30</v>
      </c>
      <c r="M1700" s="10" t="s">
        <v>51</v>
      </c>
      <c r="N1700" s="9" t="s">
        <v>2051</v>
      </c>
      <c r="O1700" s="22">
        <v>0.59</v>
      </c>
      <c r="P1700" s="10" t="s">
        <v>33</v>
      </c>
      <c r="Q1700" s="10" t="s">
        <v>53</v>
      </c>
      <c r="R1700" s="10" t="s">
        <v>228</v>
      </c>
      <c r="S1700" s="10" t="s">
        <v>2533</v>
      </c>
      <c r="T1700" s="25">
        <v>6708</v>
      </c>
      <c r="U1700" s="11">
        <v>42116</v>
      </c>
      <c r="V1700" s="25">
        <f>YEAR(Table1[[#This Row],[Order Date]])</f>
        <v>2015</v>
      </c>
      <c r="W1700" s="25">
        <f>MONTH(Table1[[#This Row],[Order Date]])</f>
        <v>4</v>
      </c>
      <c r="X1700" s="25">
        <f>DAY(Table1[[#This Row],[Order Date]])</f>
        <v>22</v>
      </c>
      <c r="Y1700" s="11">
        <v>42118</v>
      </c>
      <c r="Z1700" s="25">
        <f>DATEDIF(Table1[[#This Row],[Order Date]],Table1[[#This Row],[Ship Date]],"D")</f>
        <v>2</v>
      </c>
      <c r="AA1700" s="25">
        <v>105.7</v>
      </c>
      <c r="AB1700" s="10">
        <v>11</v>
      </c>
      <c r="AC1700" s="12">
        <v>241.97</v>
      </c>
      <c r="AD1700" s="10" t="str">
        <f>IF(Table1[[#This Row],[Profit]]&gt;0,"Profit","loss")</f>
        <v>Profit</v>
      </c>
      <c r="AE1700" s="10" t="str">
        <f>_xlfn.CONCAT(Table1[[#This Row],[Customer Name]]," ",Table1[[#This Row],[Product Name]]," ",Table1[[#This Row],[Country]])</f>
        <v>Evan Adkins Boston 16801 Nautilus™ Battery Pencil Sharpener United States</v>
      </c>
      <c r="AF1700" s="10" t="str">
        <f>LEFT(Table1[[#This Row],[Product Name]],4)</f>
        <v>Bost</v>
      </c>
    </row>
    <row r="1701" spans="1:32" ht="12.75" customHeight="1" x14ac:dyDescent="0.2">
      <c r="A1701" s="18">
        <v>21629</v>
      </c>
      <c r="B1701" s="25">
        <v>90724</v>
      </c>
      <c r="C1701" s="10" t="s">
        <v>56</v>
      </c>
      <c r="D1701" s="36">
        <v>0.02</v>
      </c>
      <c r="E1701" s="28">
        <v>29.74</v>
      </c>
      <c r="F1701" s="32">
        <v>6.64</v>
      </c>
      <c r="G1701" s="25">
        <v>2764</v>
      </c>
      <c r="H1701" s="10" t="s">
        <v>2534</v>
      </c>
      <c r="I1701" s="10" t="s">
        <v>49</v>
      </c>
      <c r="J1701" s="10" t="s">
        <v>28</v>
      </c>
      <c r="K1701" s="10" t="s">
        <v>29</v>
      </c>
      <c r="L1701" s="10" t="s">
        <v>141</v>
      </c>
      <c r="M1701" s="10" t="s">
        <v>59</v>
      </c>
      <c r="N1701" s="9" t="s">
        <v>2535</v>
      </c>
      <c r="O1701" s="22">
        <v>0.7</v>
      </c>
      <c r="P1701" s="10" t="s">
        <v>33</v>
      </c>
      <c r="Q1701" s="10" t="s">
        <v>53</v>
      </c>
      <c r="R1701" s="10" t="s">
        <v>54</v>
      </c>
      <c r="S1701" s="10" t="s">
        <v>2426</v>
      </c>
      <c r="T1701" s="25">
        <v>7601</v>
      </c>
      <c r="U1701" s="11">
        <v>42116</v>
      </c>
      <c r="V1701" s="25">
        <f>YEAR(Table1[[#This Row],[Order Date]])</f>
        <v>2015</v>
      </c>
      <c r="W1701" s="25">
        <f>MONTH(Table1[[#This Row],[Order Date]])</f>
        <v>4</v>
      </c>
      <c r="X1701" s="25">
        <f>DAY(Table1[[#This Row],[Order Date]])</f>
        <v>22</v>
      </c>
      <c r="Y1701" s="11">
        <v>42116</v>
      </c>
      <c r="Z1701" s="25">
        <f>DATEDIF(Table1[[#This Row],[Order Date]],Table1[[#This Row],[Ship Date]],"D")</f>
        <v>0</v>
      </c>
      <c r="AA1701" s="25">
        <v>-21.06</v>
      </c>
      <c r="AB1701" s="10">
        <v>4</v>
      </c>
      <c r="AC1701" s="12">
        <v>120.81</v>
      </c>
      <c r="AD1701" s="10" t="str">
        <f>IF(Table1[[#This Row],[Profit]]&gt;0,"Profit","loss")</f>
        <v>loss</v>
      </c>
      <c r="AE1701" s="10" t="str">
        <f>_xlfn.CONCAT(Table1[[#This Row],[Customer Name]]," ",Table1[[#This Row],[Product Name]]," ",Table1[[#This Row],[Country]])</f>
        <v>Arnold Johnson Acco Perma® 2700 Stacking Storage Drawers United States</v>
      </c>
      <c r="AF1701" s="10" t="str">
        <f>LEFT(Table1[[#This Row],[Product Name]],4)</f>
        <v>Acco</v>
      </c>
    </row>
    <row r="1702" spans="1:32" ht="12.75" customHeight="1" x14ac:dyDescent="0.2">
      <c r="A1702" s="18">
        <v>26156</v>
      </c>
      <c r="B1702" s="25">
        <v>90725</v>
      </c>
      <c r="C1702" s="10" t="s">
        <v>106</v>
      </c>
      <c r="D1702" s="36">
        <v>0.03</v>
      </c>
      <c r="E1702" s="28">
        <v>5.85</v>
      </c>
      <c r="F1702" s="32">
        <v>2.27</v>
      </c>
      <c r="G1702" s="25">
        <v>2765</v>
      </c>
      <c r="H1702" s="10" t="s">
        <v>2536</v>
      </c>
      <c r="I1702" s="10" t="s">
        <v>49</v>
      </c>
      <c r="J1702" s="10" t="s">
        <v>28</v>
      </c>
      <c r="K1702" s="10" t="s">
        <v>29</v>
      </c>
      <c r="L1702" s="10" t="s">
        <v>30</v>
      </c>
      <c r="M1702" s="10" t="s">
        <v>31</v>
      </c>
      <c r="N1702" s="9" t="s">
        <v>2537</v>
      </c>
      <c r="O1702" s="22">
        <v>0.56000000000000005</v>
      </c>
      <c r="P1702" s="10" t="s">
        <v>33</v>
      </c>
      <c r="Q1702" s="10" t="s">
        <v>53</v>
      </c>
      <c r="R1702" s="10" t="s">
        <v>54</v>
      </c>
      <c r="S1702" s="10" t="s">
        <v>2538</v>
      </c>
      <c r="T1702" s="25">
        <v>8021</v>
      </c>
      <c r="U1702" s="11">
        <v>42152</v>
      </c>
      <c r="V1702" s="25">
        <f>YEAR(Table1[[#This Row],[Order Date]])</f>
        <v>2015</v>
      </c>
      <c r="W1702" s="25">
        <f>MONTH(Table1[[#This Row],[Order Date]])</f>
        <v>5</v>
      </c>
      <c r="X1702" s="25">
        <f>DAY(Table1[[#This Row],[Order Date]])</f>
        <v>28</v>
      </c>
      <c r="Y1702" s="11">
        <v>42154</v>
      </c>
      <c r="Z1702" s="25">
        <f>DATEDIF(Table1[[#This Row],[Order Date]],Table1[[#This Row],[Ship Date]],"D")</f>
        <v>2</v>
      </c>
      <c r="AA1702" s="25">
        <v>-5.08</v>
      </c>
      <c r="AB1702" s="10">
        <v>7</v>
      </c>
      <c r="AC1702" s="12">
        <v>41.4</v>
      </c>
      <c r="AD1702" s="10" t="str">
        <f>IF(Table1[[#This Row],[Profit]]&gt;0,"Profit","loss")</f>
        <v>loss</v>
      </c>
      <c r="AE1702" s="10" t="str">
        <f>_xlfn.CONCAT(Table1[[#This Row],[Customer Name]]," ",Table1[[#This Row],[Product Name]]," ",Table1[[#This Row],[Country]])</f>
        <v>Tracy Schultz Dixon My First Ticonderoga Pencil, #2 United States</v>
      </c>
      <c r="AF1702" s="10" t="str">
        <f>LEFT(Table1[[#This Row],[Product Name]],4)</f>
        <v>Dixo</v>
      </c>
    </row>
    <row r="1703" spans="1:32" ht="12.75" customHeight="1" x14ac:dyDescent="0.2">
      <c r="A1703" s="18">
        <v>20016</v>
      </c>
      <c r="B1703" s="25">
        <v>90731</v>
      </c>
      <c r="C1703" s="10" t="s">
        <v>56</v>
      </c>
      <c r="D1703" s="36">
        <v>0.05</v>
      </c>
      <c r="E1703" s="28">
        <v>2.16</v>
      </c>
      <c r="F1703" s="32">
        <v>6.05</v>
      </c>
      <c r="G1703" s="25">
        <v>1499</v>
      </c>
      <c r="H1703" s="10" t="s">
        <v>1535</v>
      </c>
      <c r="I1703" s="10" t="s">
        <v>49</v>
      </c>
      <c r="J1703" s="10" t="s">
        <v>40</v>
      </c>
      <c r="K1703" s="10" t="s">
        <v>29</v>
      </c>
      <c r="L1703" s="10" t="s">
        <v>109</v>
      </c>
      <c r="M1703" s="10" t="s">
        <v>59</v>
      </c>
      <c r="N1703" s="9" t="s">
        <v>1536</v>
      </c>
      <c r="O1703" s="22">
        <v>0.37</v>
      </c>
      <c r="P1703" s="10" t="s">
        <v>33</v>
      </c>
      <c r="Q1703" s="10" t="s">
        <v>136</v>
      </c>
      <c r="R1703" s="10" t="s">
        <v>362</v>
      </c>
      <c r="S1703" s="10" t="s">
        <v>1537</v>
      </c>
      <c r="T1703" s="25">
        <v>33134</v>
      </c>
      <c r="U1703" s="11">
        <v>42039</v>
      </c>
      <c r="V1703" s="25">
        <f>YEAR(Table1[[#This Row],[Order Date]])</f>
        <v>2015</v>
      </c>
      <c r="W1703" s="25">
        <f>MONTH(Table1[[#This Row],[Order Date]])</f>
        <v>2</v>
      </c>
      <c r="X1703" s="25">
        <f>DAY(Table1[[#This Row],[Order Date]])</f>
        <v>4</v>
      </c>
      <c r="Y1703" s="11">
        <v>42040</v>
      </c>
      <c r="Z1703" s="25">
        <f>DATEDIF(Table1[[#This Row],[Order Date]],Table1[[#This Row],[Ship Date]],"D")</f>
        <v>1</v>
      </c>
      <c r="AA1703" s="25">
        <v>-298.88600000000002</v>
      </c>
      <c r="AB1703" s="10">
        <v>8</v>
      </c>
      <c r="AC1703" s="12">
        <v>18.59</v>
      </c>
      <c r="AD1703" s="10" t="str">
        <f>IF(Table1[[#This Row],[Profit]]&gt;0,"Profit","loss")</f>
        <v>loss</v>
      </c>
      <c r="AE1703" s="10" t="str">
        <f>_xlfn.CONCAT(Table1[[#This Row],[Customer Name]]," ",Table1[[#This Row],[Product Name]]," ",Table1[[#This Row],[Country]])</f>
        <v>Charlotte L Doyle Peel &amp; Stick Add-On Corner Pockets United States</v>
      </c>
      <c r="AF1703" s="10" t="str">
        <f>LEFT(Table1[[#This Row],[Product Name]],4)</f>
        <v>Peel</v>
      </c>
    </row>
    <row r="1704" spans="1:32" ht="12.75" customHeight="1" x14ac:dyDescent="0.2">
      <c r="A1704" s="18">
        <v>20017</v>
      </c>
      <c r="B1704" s="25">
        <v>90731</v>
      </c>
      <c r="C1704" s="10" t="s">
        <v>56</v>
      </c>
      <c r="D1704" s="36">
        <v>0.03</v>
      </c>
      <c r="E1704" s="28">
        <v>6.48</v>
      </c>
      <c r="F1704" s="32">
        <v>6.6</v>
      </c>
      <c r="G1704" s="25">
        <v>1499</v>
      </c>
      <c r="H1704" s="10" t="s">
        <v>1535</v>
      </c>
      <c r="I1704" s="10" t="s">
        <v>49</v>
      </c>
      <c r="J1704" s="10" t="s">
        <v>40</v>
      </c>
      <c r="K1704" s="10" t="s">
        <v>29</v>
      </c>
      <c r="L1704" s="10" t="s">
        <v>93</v>
      </c>
      <c r="M1704" s="10" t="s">
        <v>59</v>
      </c>
      <c r="N1704" s="9" t="s">
        <v>603</v>
      </c>
      <c r="O1704" s="22">
        <v>0.37</v>
      </c>
      <c r="P1704" s="10" t="s">
        <v>33</v>
      </c>
      <c r="Q1704" s="10" t="s">
        <v>136</v>
      </c>
      <c r="R1704" s="10" t="s">
        <v>362</v>
      </c>
      <c r="S1704" s="10" t="s">
        <v>1537</v>
      </c>
      <c r="T1704" s="25">
        <v>33134</v>
      </c>
      <c r="U1704" s="11">
        <v>42039</v>
      </c>
      <c r="V1704" s="25">
        <f>YEAR(Table1[[#This Row],[Order Date]])</f>
        <v>2015</v>
      </c>
      <c r="W1704" s="25">
        <f>MONTH(Table1[[#This Row],[Order Date]])</f>
        <v>2</v>
      </c>
      <c r="X1704" s="25">
        <f>DAY(Table1[[#This Row],[Order Date]])</f>
        <v>4</v>
      </c>
      <c r="Y1704" s="11">
        <v>42040</v>
      </c>
      <c r="Z1704" s="25">
        <f>DATEDIF(Table1[[#This Row],[Order Date]],Table1[[#This Row],[Ship Date]],"D")</f>
        <v>1</v>
      </c>
      <c r="AA1704" s="25">
        <v>-145.852</v>
      </c>
      <c r="AB1704" s="10">
        <v>9</v>
      </c>
      <c r="AC1704" s="12">
        <v>58.83</v>
      </c>
      <c r="AD1704" s="10" t="str">
        <f>IF(Table1[[#This Row],[Profit]]&gt;0,"Profit","loss")</f>
        <v>loss</v>
      </c>
      <c r="AE1704" s="10" t="str">
        <f>_xlfn.CONCAT(Table1[[#This Row],[Customer Name]]," ",Table1[[#This Row],[Product Name]]," ",Table1[[#This Row],[Country]])</f>
        <v>Charlotte L Doyle Xerox 21 United States</v>
      </c>
      <c r="AF1704" s="10" t="str">
        <f>LEFT(Table1[[#This Row],[Product Name]],4)</f>
        <v>Xero</v>
      </c>
    </row>
    <row r="1705" spans="1:32" ht="12.75" customHeight="1" x14ac:dyDescent="0.2">
      <c r="A1705" s="18">
        <v>20018</v>
      </c>
      <c r="B1705" s="25">
        <v>90731</v>
      </c>
      <c r="C1705" s="10" t="s">
        <v>56</v>
      </c>
      <c r="D1705" s="36">
        <v>0.08</v>
      </c>
      <c r="E1705" s="28">
        <v>146.05000000000001</v>
      </c>
      <c r="F1705" s="32">
        <v>80.2</v>
      </c>
      <c r="G1705" s="25">
        <v>1499</v>
      </c>
      <c r="H1705" s="10" t="s">
        <v>1535</v>
      </c>
      <c r="I1705" s="10" t="s">
        <v>39</v>
      </c>
      <c r="J1705" s="10" t="s">
        <v>40</v>
      </c>
      <c r="K1705" s="10" t="s">
        <v>41</v>
      </c>
      <c r="L1705" s="10" t="s">
        <v>152</v>
      </c>
      <c r="M1705" s="10" t="s">
        <v>121</v>
      </c>
      <c r="N1705" s="9" t="s">
        <v>347</v>
      </c>
      <c r="O1705" s="22">
        <v>0.71</v>
      </c>
      <c r="P1705" s="10" t="s">
        <v>33</v>
      </c>
      <c r="Q1705" s="10" t="s">
        <v>136</v>
      </c>
      <c r="R1705" s="10" t="s">
        <v>362</v>
      </c>
      <c r="S1705" s="10" t="s">
        <v>1537</v>
      </c>
      <c r="T1705" s="25">
        <v>33134</v>
      </c>
      <c r="U1705" s="11">
        <v>42039</v>
      </c>
      <c r="V1705" s="25">
        <f>YEAR(Table1[[#This Row],[Order Date]])</f>
        <v>2015</v>
      </c>
      <c r="W1705" s="25">
        <f>MONTH(Table1[[#This Row],[Order Date]])</f>
        <v>2</v>
      </c>
      <c r="X1705" s="25">
        <f>DAY(Table1[[#This Row],[Order Date]])</f>
        <v>4</v>
      </c>
      <c r="Y1705" s="11">
        <v>42040</v>
      </c>
      <c r="Z1705" s="25">
        <f>DATEDIF(Table1[[#This Row],[Order Date]],Table1[[#This Row],[Ship Date]],"D")</f>
        <v>1</v>
      </c>
      <c r="AA1705" s="25">
        <v>-27.951000000000001</v>
      </c>
      <c r="AB1705" s="10">
        <v>11</v>
      </c>
      <c r="AC1705" s="12">
        <v>1557.66</v>
      </c>
      <c r="AD1705" s="10" t="str">
        <f>IF(Table1[[#This Row],[Profit]]&gt;0,"Profit","loss")</f>
        <v>loss</v>
      </c>
      <c r="AE1705" s="10" t="str">
        <f>_xlfn.CONCAT(Table1[[#This Row],[Customer Name]]," ",Table1[[#This Row],[Product Name]]," ",Table1[[#This Row],[Country]])</f>
        <v>Charlotte L Doyle BPI Conference Tables United States</v>
      </c>
      <c r="AF1705" s="10" t="str">
        <f>LEFT(Table1[[#This Row],[Product Name]],4)</f>
        <v xml:space="preserve">BPI </v>
      </c>
    </row>
    <row r="1706" spans="1:32" ht="12.75" customHeight="1" x14ac:dyDescent="0.2">
      <c r="A1706" s="18">
        <v>24869</v>
      </c>
      <c r="B1706" s="25">
        <v>90735</v>
      </c>
      <c r="C1706" s="10" t="s">
        <v>106</v>
      </c>
      <c r="D1706" s="36">
        <v>0.03</v>
      </c>
      <c r="E1706" s="28">
        <v>51.75</v>
      </c>
      <c r="F1706" s="32">
        <v>19.989999999999998</v>
      </c>
      <c r="G1706" s="25">
        <v>646</v>
      </c>
      <c r="H1706" s="10" t="s">
        <v>758</v>
      </c>
      <c r="I1706" s="10" t="s">
        <v>49</v>
      </c>
      <c r="J1706" s="10" t="s">
        <v>28</v>
      </c>
      <c r="K1706" s="10" t="s">
        <v>41</v>
      </c>
      <c r="L1706" s="10" t="s">
        <v>50</v>
      </c>
      <c r="M1706" s="10" t="s">
        <v>59</v>
      </c>
      <c r="N1706" s="9" t="s">
        <v>759</v>
      </c>
      <c r="O1706" s="22">
        <v>0.55000000000000004</v>
      </c>
      <c r="P1706" s="10" t="s">
        <v>33</v>
      </c>
      <c r="Q1706" s="10" t="s">
        <v>61</v>
      </c>
      <c r="R1706" s="10" t="s">
        <v>62</v>
      </c>
      <c r="S1706" s="10" t="s">
        <v>760</v>
      </c>
      <c r="T1706" s="25">
        <v>55379</v>
      </c>
      <c r="U1706" s="11">
        <v>42172</v>
      </c>
      <c r="V1706" s="25">
        <f>YEAR(Table1[[#This Row],[Order Date]])</f>
        <v>2015</v>
      </c>
      <c r="W1706" s="25">
        <f>MONTH(Table1[[#This Row],[Order Date]])</f>
        <v>6</v>
      </c>
      <c r="X1706" s="25">
        <f>DAY(Table1[[#This Row],[Order Date]])</f>
        <v>17</v>
      </c>
      <c r="Y1706" s="11">
        <v>42177</v>
      </c>
      <c r="Z1706" s="25">
        <f>DATEDIF(Table1[[#This Row],[Order Date]],Table1[[#This Row],[Ship Date]],"D")</f>
        <v>5</v>
      </c>
      <c r="AA1706" s="25">
        <v>261.44400000000002</v>
      </c>
      <c r="AB1706" s="10">
        <v>16</v>
      </c>
      <c r="AC1706" s="12">
        <v>818.81</v>
      </c>
      <c r="AD1706" s="10" t="str">
        <f>IF(Table1[[#This Row],[Profit]]&gt;0,"Profit","loss")</f>
        <v>Profit</v>
      </c>
      <c r="AE1706" s="10" t="str">
        <f>_xlfn.CONCAT(Table1[[#This Row],[Customer Name]]," ",Table1[[#This Row],[Product Name]]," ",Table1[[#This Row],[Country]])</f>
        <v>Robin High Howard Miller 13-3/4" Diameter Brushed Chrome Round Wall Clock United States</v>
      </c>
      <c r="AF1706" s="10" t="str">
        <f>LEFT(Table1[[#This Row],[Product Name]],4)</f>
        <v>Howa</v>
      </c>
    </row>
    <row r="1707" spans="1:32" ht="12.75" customHeight="1" x14ac:dyDescent="0.2">
      <c r="A1707" s="18">
        <v>24637</v>
      </c>
      <c r="B1707" s="25">
        <v>90739</v>
      </c>
      <c r="C1707" s="10" t="s">
        <v>47</v>
      </c>
      <c r="D1707" s="36">
        <v>0.03</v>
      </c>
      <c r="E1707" s="28">
        <v>4.9800000000000004</v>
      </c>
      <c r="F1707" s="32">
        <v>4.62</v>
      </c>
      <c r="G1707" s="25">
        <v>3209</v>
      </c>
      <c r="H1707" s="10" t="s">
        <v>2879</v>
      </c>
      <c r="I1707" s="10" t="s">
        <v>27</v>
      </c>
      <c r="J1707" s="10" t="s">
        <v>28</v>
      </c>
      <c r="K1707" s="10" t="s">
        <v>77</v>
      </c>
      <c r="L1707" s="10" t="s">
        <v>180</v>
      </c>
      <c r="M1707" s="10" t="s">
        <v>51</v>
      </c>
      <c r="N1707" s="9" t="s">
        <v>411</v>
      </c>
      <c r="O1707" s="22">
        <v>0.64</v>
      </c>
      <c r="P1707" s="10" t="s">
        <v>33</v>
      </c>
      <c r="Q1707" s="10" t="s">
        <v>34</v>
      </c>
      <c r="R1707" s="10" t="s">
        <v>45</v>
      </c>
      <c r="S1707" s="10" t="s">
        <v>2880</v>
      </c>
      <c r="T1707" s="25">
        <v>90210</v>
      </c>
      <c r="U1707" s="11">
        <v>42183</v>
      </c>
      <c r="V1707" s="25">
        <f>YEAR(Table1[[#This Row],[Order Date]])</f>
        <v>2015</v>
      </c>
      <c r="W1707" s="25">
        <f>MONTH(Table1[[#This Row],[Order Date]])</f>
        <v>6</v>
      </c>
      <c r="X1707" s="25">
        <f>DAY(Table1[[#This Row],[Order Date]])</f>
        <v>28</v>
      </c>
      <c r="Y1707" s="11">
        <v>42184</v>
      </c>
      <c r="Z1707" s="25">
        <f>DATEDIF(Table1[[#This Row],[Order Date]],Table1[[#This Row],[Ship Date]],"D")</f>
        <v>1</v>
      </c>
      <c r="AA1707" s="25">
        <v>-30.45</v>
      </c>
      <c r="AB1707" s="10">
        <v>8</v>
      </c>
      <c r="AC1707" s="12">
        <v>44.24</v>
      </c>
      <c r="AD1707" s="10" t="str">
        <f>IF(Table1[[#This Row],[Profit]]&gt;0,"Profit","loss")</f>
        <v>loss</v>
      </c>
      <c r="AE1707" s="10" t="str">
        <f>_xlfn.CONCAT(Table1[[#This Row],[Customer Name]]," ",Table1[[#This Row],[Product Name]]," ",Table1[[#This Row],[Country]])</f>
        <v>Elsie Floyd Imation 3.5", DISKETTE 44766 HGHLD3.52HD/FM, 10/Pack United States</v>
      </c>
      <c r="AF1707" s="10" t="str">
        <f>LEFT(Table1[[#This Row],[Product Name]],4)</f>
        <v>Imat</v>
      </c>
    </row>
    <row r="1708" spans="1:32" ht="12.75" customHeight="1" x14ac:dyDescent="0.2">
      <c r="A1708" s="18">
        <v>20350</v>
      </c>
      <c r="B1708" s="25">
        <v>90750</v>
      </c>
      <c r="C1708" s="10" t="s">
        <v>37</v>
      </c>
      <c r="D1708" s="36">
        <v>0.06</v>
      </c>
      <c r="E1708" s="28">
        <v>1.7</v>
      </c>
      <c r="F1708" s="32">
        <v>1.99</v>
      </c>
      <c r="G1708" s="25">
        <v>3285</v>
      </c>
      <c r="H1708" s="10" t="s">
        <v>2938</v>
      </c>
      <c r="I1708" s="10" t="s">
        <v>49</v>
      </c>
      <c r="J1708" s="10" t="s">
        <v>114</v>
      </c>
      <c r="K1708" s="10" t="s">
        <v>77</v>
      </c>
      <c r="L1708" s="10" t="s">
        <v>180</v>
      </c>
      <c r="M1708" s="10" t="s">
        <v>51</v>
      </c>
      <c r="N1708" s="9" t="s">
        <v>814</v>
      </c>
      <c r="O1708" s="22">
        <v>0.51</v>
      </c>
      <c r="P1708" s="10" t="s">
        <v>33</v>
      </c>
      <c r="Q1708" s="10" t="s">
        <v>136</v>
      </c>
      <c r="R1708" s="10" t="s">
        <v>137</v>
      </c>
      <c r="S1708" s="10" t="s">
        <v>2939</v>
      </c>
      <c r="T1708" s="25">
        <v>20170</v>
      </c>
      <c r="U1708" s="11">
        <v>42010</v>
      </c>
      <c r="V1708" s="25">
        <f>YEAR(Table1[[#This Row],[Order Date]])</f>
        <v>2015</v>
      </c>
      <c r="W1708" s="25">
        <f>MONTH(Table1[[#This Row],[Order Date]])</f>
        <v>1</v>
      </c>
      <c r="X1708" s="25">
        <f>DAY(Table1[[#This Row],[Order Date]])</f>
        <v>6</v>
      </c>
      <c r="Y1708" s="11">
        <v>42011</v>
      </c>
      <c r="Z1708" s="25">
        <f>DATEDIF(Table1[[#This Row],[Order Date]],Table1[[#This Row],[Ship Date]],"D")</f>
        <v>1</v>
      </c>
      <c r="AA1708" s="25">
        <v>80.071200000000005</v>
      </c>
      <c r="AB1708" s="10">
        <v>7</v>
      </c>
      <c r="AC1708" s="12">
        <v>12.15</v>
      </c>
      <c r="AD1708" s="10" t="str">
        <f>IF(Table1[[#This Row],[Profit]]&gt;0,"Profit","loss")</f>
        <v>Profit</v>
      </c>
      <c r="AE1708" s="10" t="str">
        <f>_xlfn.CONCAT(Table1[[#This Row],[Customer Name]]," ",Table1[[#This Row],[Product Name]]," ",Table1[[#This Row],[Country]])</f>
        <v>Ricky Garner BASF Silver 74 Minute CD-R United States</v>
      </c>
      <c r="AF1708" s="10" t="str">
        <f>LEFT(Table1[[#This Row],[Product Name]],4)</f>
        <v>BASF</v>
      </c>
    </row>
    <row r="1709" spans="1:32" ht="12.75" customHeight="1" x14ac:dyDescent="0.2">
      <c r="A1709" s="18">
        <v>20351</v>
      </c>
      <c r="B1709" s="25">
        <v>90750</v>
      </c>
      <c r="C1709" s="10" t="s">
        <v>37</v>
      </c>
      <c r="D1709" s="36">
        <v>0.01</v>
      </c>
      <c r="E1709" s="28">
        <v>30.98</v>
      </c>
      <c r="F1709" s="32">
        <v>5.09</v>
      </c>
      <c r="G1709" s="25">
        <v>3285</v>
      </c>
      <c r="H1709" s="10" t="s">
        <v>2938</v>
      </c>
      <c r="I1709" s="10" t="s">
        <v>49</v>
      </c>
      <c r="J1709" s="10" t="s">
        <v>114</v>
      </c>
      <c r="K1709" s="10" t="s">
        <v>29</v>
      </c>
      <c r="L1709" s="10" t="s">
        <v>93</v>
      </c>
      <c r="M1709" s="10" t="s">
        <v>59</v>
      </c>
      <c r="N1709" s="9" t="s">
        <v>2940</v>
      </c>
      <c r="O1709" s="22">
        <v>0.4</v>
      </c>
      <c r="P1709" s="10" t="s">
        <v>33</v>
      </c>
      <c r="Q1709" s="10" t="s">
        <v>136</v>
      </c>
      <c r="R1709" s="10" t="s">
        <v>137</v>
      </c>
      <c r="S1709" s="10" t="s">
        <v>2939</v>
      </c>
      <c r="T1709" s="25">
        <v>20170</v>
      </c>
      <c r="U1709" s="11">
        <v>42010</v>
      </c>
      <c r="V1709" s="25">
        <f>YEAR(Table1[[#This Row],[Order Date]])</f>
        <v>2015</v>
      </c>
      <c r="W1709" s="25">
        <f>MONTH(Table1[[#This Row],[Order Date]])</f>
        <v>1</v>
      </c>
      <c r="X1709" s="25">
        <f>DAY(Table1[[#This Row],[Order Date]])</f>
        <v>6</v>
      </c>
      <c r="Y1709" s="11">
        <v>42012</v>
      </c>
      <c r="Z1709" s="25">
        <f>DATEDIF(Table1[[#This Row],[Order Date]],Table1[[#This Row],[Ship Date]],"D")</f>
        <v>2</v>
      </c>
      <c r="AA1709" s="25">
        <v>896.40599999999995</v>
      </c>
      <c r="AB1709" s="10">
        <v>9</v>
      </c>
      <c r="AC1709" s="12">
        <v>288.42</v>
      </c>
      <c r="AD1709" s="10" t="str">
        <f>IF(Table1[[#This Row],[Profit]]&gt;0,"Profit","loss")</f>
        <v>Profit</v>
      </c>
      <c r="AE1709" s="10" t="str">
        <f>_xlfn.CONCAT(Table1[[#This Row],[Customer Name]]," ",Table1[[#This Row],[Product Name]]," ",Table1[[#This Row],[Country]])</f>
        <v>Ricky Garner Xerox 19 United States</v>
      </c>
      <c r="AF1709" s="10" t="str">
        <f>LEFT(Table1[[#This Row],[Product Name]],4)</f>
        <v>Xero</v>
      </c>
    </row>
    <row r="1710" spans="1:32" ht="12.75" customHeight="1" x14ac:dyDescent="0.2">
      <c r="A1710" s="18">
        <v>26141</v>
      </c>
      <c r="B1710" s="25">
        <v>90751</v>
      </c>
      <c r="C1710" s="10" t="s">
        <v>25</v>
      </c>
      <c r="D1710" s="36">
        <v>0.05</v>
      </c>
      <c r="E1710" s="28">
        <v>19.23</v>
      </c>
      <c r="F1710" s="32">
        <v>6.15</v>
      </c>
      <c r="G1710" s="25">
        <v>3284</v>
      </c>
      <c r="H1710" s="10" t="s">
        <v>2936</v>
      </c>
      <c r="I1710" s="10" t="s">
        <v>27</v>
      </c>
      <c r="J1710" s="10" t="s">
        <v>28</v>
      </c>
      <c r="K1710" s="10" t="s">
        <v>41</v>
      </c>
      <c r="L1710" s="10" t="s">
        <v>50</v>
      </c>
      <c r="M1710" s="10" t="s">
        <v>51</v>
      </c>
      <c r="N1710" s="9" t="s">
        <v>472</v>
      </c>
      <c r="O1710" s="22">
        <v>0.44</v>
      </c>
      <c r="P1710" s="10" t="s">
        <v>33</v>
      </c>
      <c r="Q1710" s="10" t="s">
        <v>136</v>
      </c>
      <c r="R1710" s="10" t="s">
        <v>362</v>
      </c>
      <c r="S1710" s="10" t="s">
        <v>2937</v>
      </c>
      <c r="T1710" s="25">
        <v>34741</v>
      </c>
      <c r="U1710" s="11">
        <v>42055</v>
      </c>
      <c r="V1710" s="25">
        <f>YEAR(Table1[[#This Row],[Order Date]])</f>
        <v>2015</v>
      </c>
      <c r="W1710" s="25">
        <f>MONTH(Table1[[#This Row],[Order Date]])</f>
        <v>2</v>
      </c>
      <c r="X1710" s="25">
        <f>DAY(Table1[[#This Row],[Order Date]])</f>
        <v>20</v>
      </c>
      <c r="Y1710" s="11">
        <v>42057</v>
      </c>
      <c r="Z1710" s="25">
        <f>DATEDIF(Table1[[#This Row],[Order Date]],Table1[[#This Row],[Ship Date]],"D")</f>
        <v>2</v>
      </c>
      <c r="AA1710" s="25">
        <v>-2133.2780000000002</v>
      </c>
      <c r="AB1710" s="10">
        <v>6</v>
      </c>
      <c r="AC1710" s="12">
        <v>119.78</v>
      </c>
      <c r="AD1710" s="10" t="str">
        <f>IF(Table1[[#This Row],[Profit]]&gt;0,"Profit","loss")</f>
        <v>loss</v>
      </c>
      <c r="AE1710" s="10" t="str">
        <f>_xlfn.CONCAT(Table1[[#This Row],[Customer Name]]," ",Table1[[#This Row],[Product Name]]," ",Table1[[#This Row],[Country]])</f>
        <v>Michael Shaffer Executive Impressions 13" Clairmont Wall Clock United States</v>
      </c>
      <c r="AF1710" s="10" t="str">
        <f>LEFT(Table1[[#This Row],[Product Name]],4)</f>
        <v>Exec</v>
      </c>
    </row>
    <row r="1711" spans="1:32" ht="12.75" customHeight="1" x14ac:dyDescent="0.2">
      <c r="A1711" s="18">
        <v>23022</v>
      </c>
      <c r="B1711" s="25">
        <v>90752</v>
      </c>
      <c r="C1711" s="10" t="s">
        <v>47</v>
      </c>
      <c r="D1711" s="36">
        <v>0.05</v>
      </c>
      <c r="E1711" s="28">
        <v>363.25</v>
      </c>
      <c r="F1711" s="32">
        <v>19.989999999999998</v>
      </c>
      <c r="G1711" s="25">
        <v>3283</v>
      </c>
      <c r="H1711" s="10" t="s">
        <v>2934</v>
      </c>
      <c r="I1711" s="10" t="s">
        <v>27</v>
      </c>
      <c r="J1711" s="10" t="s">
        <v>28</v>
      </c>
      <c r="K1711" s="10" t="s">
        <v>29</v>
      </c>
      <c r="L1711" s="10" t="s">
        <v>257</v>
      </c>
      <c r="M1711" s="10" t="s">
        <v>59</v>
      </c>
      <c r="N1711" s="9" t="s">
        <v>1253</v>
      </c>
      <c r="O1711" s="22">
        <v>0.56999999999999995</v>
      </c>
      <c r="P1711" s="10" t="s">
        <v>33</v>
      </c>
      <c r="Q1711" s="10" t="s">
        <v>136</v>
      </c>
      <c r="R1711" s="10" t="s">
        <v>362</v>
      </c>
      <c r="S1711" s="10" t="s">
        <v>2935</v>
      </c>
      <c r="T1711" s="25">
        <v>33156</v>
      </c>
      <c r="U1711" s="11">
        <v>42115</v>
      </c>
      <c r="V1711" s="25">
        <f>YEAR(Table1[[#This Row],[Order Date]])</f>
        <v>2015</v>
      </c>
      <c r="W1711" s="25">
        <f>MONTH(Table1[[#This Row],[Order Date]])</f>
        <v>4</v>
      </c>
      <c r="X1711" s="25">
        <f>DAY(Table1[[#This Row],[Order Date]])</f>
        <v>21</v>
      </c>
      <c r="Y1711" s="11">
        <v>42115</v>
      </c>
      <c r="Z1711" s="25">
        <f>DATEDIF(Table1[[#This Row],[Order Date]],Table1[[#This Row],[Ship Date]],"D")</f>
        <v>0</v>
      </c>
      <c r="AA1711" s="25">
        <v>-269.75549999999998</v>
      </c>
      <c r="AB1711" s="10">
        <v>5</v>
      </c>
      <c r="AC1711" s="12">
        <v>1867.04</v>
      </c>
      <c r="AD1711" s="10" t="str">
        <f>IF(Table1[[#This Row],[Profit]]&gt;0,"Profit","loss")</f>
        <v>loss</v>
      </c>
      <c r="AE1711" s="10" t="str">
        <f>_xlfn.CONCAT(Table1[[#This Row],[Customer Name]]," ",Table1[[#This Row],[Product Name]]," ",Table1[[#This Row],[Country]])</f>
        <v>William Woodard Hoover WindTunnel™ Plus Canister Vacuum United States</v>
      </c>
      <c r="AF1711" s="10" t="str">
        <f>LEFT(Table1[[#This Row],[Product Name]],4)</f>
        <v>Hoov</v>
      </c>
    </row>
    <row r="1712" spans="1:32" ht="12.75" customHeight="1" x14ac:dyDescent="0.2">
      <c r="A1712" s="18">
        <v>23211</v>
      </c>
      <c r="B1712" s="25">
        <v>90753</v>
      </c>
      <c r="C1712" s="10" t="s">
        <v>25</v>
      </c>
      <c r="D1712" s="36">
        <v>0.03</v>
      </c>
      <c r="E1712" s="28">
        <v>17.48</v>
      </c>
      <c r="F1712" s="32">
        <v>1.99</v>
      </c>
      <c r="G1712" s="25">
        <v>3283</v>
      </c>
      <c r="H1712" s="10" t="s">
        <v>2934</v>
      </c>
      <c r="I1712" s="10" t="s">
        <v>49</v>
      </c>
      <c r="J1712" s="10" t="s">
        <v>28</v>
      </c>
      <c r="K1712" s="10" t="s">
        <v>77</v>
      </c>
      <c r="L1712" s="10" t="s">
        <v>180</v>
      </c>
      <c r="M1712" s="10" t="s">
        <v>51</v>
      </c>
      <c r="N1712" s="9" t="s">
        <v>361</v>
      </c>
      <c r="O1712" s="22">
        <v>0.45</v>
      </c>
      <c r="P1712" s="10" t="s">
        <v>33</v>
      </c>
      <c r="Q1712" s="10" t="s">
        <v>136</v>
      </c>
      <c r="R1712" s="10" t="s">
        <v>362</v>
      </c>
      <c r="S1712" s="10" t="s">
        <v>2935</v>
      </c>
      <c r="T1712" s="25">
        <v>33156</v>
      </c>
      <c r="U1712" s="11">
        <v>42134</v>
      </c>
      <c r="V1712" s="25">
        <f>YEAR(Table1[[#This Row],[Order Date]])</f>
        <v>2015</v>
      </c>
      <c r="W1712" s="25">
        <f>MONTH(Table1[[#This Row],[Order Date]])</f>
        <v>5</v>
      </c>
      <c r="X1712" s="25">
        <f>DAY(Table1[[#This Row],[Order Date]])</f>
        <v>10</v>
      </c>
      <c r="Y1712" s="11">
        <v>42135</v>
      </c>
      <c r="Z1712" s="25">
        <f>DATEDIF(Table1[[#This Row],[Order Date]],Table1[[#This Row],[Ship Date]],"D")</f>
        <v>1</v>
      </c>
      <c r="AA1712" s="25">
        <v>710.80739999999992</v>
      </c>
      <c r="AB1712" s="10">
        <v>31</v>
      </c>
      <c r="AC1712" s="12">
        <v>537.79999999999995</v>
      </c>
      <c r="AD1712" s="10" t="str">
        <f>IF(Table1[[#This Row],[Profit]]&gt;0,"Profit","loss")</f>
        <v>Profit</v>
      </c>
      <c r="AE1712" s="10" t="str">
        <f>_xlfn.CONCAT(Table1[[#This Row],[Customer Name]]," ",Table1[[#This Row],[Product Name]]," ",Table1[[#This Row],[Country]])</f>
        <v>William Woodard Maxell Pro 80 Minute CD-R, 10/Pack United States</v>
      </c>
      <c r="AF1712" s="10" t="str">
        <f>LEFT(Table1[[#This Row],[Product Name]],4)</f>
        <v>Maxe</v>
      </c>
    </row>
    <row r="1713" spans="1:32" ht="12.75" customHeight="1" x14ac:dyDescent="0.2">
      <c r="A1713" s="18">
        <v>20039</v>
      </c>
      <c r="B1713" s="25">
        <v>90766</v>
      </c>
      <c r="C1713" s="10" t="s">
        <v>25</v>
      </c>
      <c r="D1713" s="36">
        <v>0.06</v>
      </c>
      <c r="E1713" s="28">
        <v>89.83</v>
      </c>
      <c r="F1713" s="32">
        <v>35</v>
      </c>
      <c r="G1713" s="25">
        <v>3279</v>
      </c>
      <c r="H1713" s="10" t="s">
        <v>2932</v>
      </c>
      <c r="I1713" s="10" t="s">
        <v>49</v>
      </c>
      <c r="J1713" s="10" t="s">
        <v>40</v>
      </c>
      <c r="K1713" s="10" t="s">
        <v>29</v>
      </c>
      <c r="L1713" s="10" t="s">
        <v>141</v>
      </c>
      <c r="M1713" s="10" t="s">
        <v>236</v>
      </c>
      <c r="N1713" s="9" t="s">
        <v>2933</v>
      </c>
      <c r="O1713" s="22">
        <v>0.83</v>
      </c>
      <c r="P1713" s="10" t="s">
        <v>33</v>
      </c>
      <c r="Q1713" s="10" t="s">
        <v>136</v>
      </c>
      <c r="R1713" s="10" t="s">
        <v>932</v>
      </c>
      <c r="S1713" s="10" t="s">
        <v>2603</v>
      </c>
      <c r="T1713" s="25">
        <v>29203</v>
      </c>
      <c r="U1713" s="11">
        <v>42100</v>
      </c>
      <c r="V1713" s="25">
        <f>YEAR(Table1[[#This Row],[Order Date]])</f>
        <v>2015</v>
      </c>
      <c r="W1713" s="25">
        <f>MONTH(Table1[[#This Row],[Order Date]])</f>
        <v>4</v>
      </c>
      <c r="X1713" s="25">
        <f>DAY(Table1[[#This Row],[Order Date]])</f>
        <v>6</v>
      </c>
      <c r="Y1713" s="11">
        <v>42102</v>
      </c>
      <c r="Z1713" s="25">
        <f>DATEDIF(Table1[[#This Row],[Order Date]],Table1[[#This Row],[Ship Date]],"D")</f>
        <v>2</v>
      </c>
      <c r="AA1713" s="25">
        <v>31.11</v>
      </c>
      <c r="AB1713" s="10">
        <v>4</v>
      </c>
      <c r="AC1713" s="12">
        <v>366.26</v>
      </c>
      <c r="AD1713" s="10" t="str">
        <f>IF(Table1[[#This Row],[Profit]]&gt;0,"Profit","loss")</f>
        <v>Profit</v>
      </c>
      <c r="AE1713" s="10" t="str">
        <f>_xlfn.CONCAT(Table1[[#This Row],[Customer Name]]," ",Table1[[#This Row],[Product Name]]," ",Table1[[#This Row],[Country]])</f>
        <v>Ricky Allred Fellowes Officeware™ Wire Shelving United States</v>
      </c>
      <c r="AF1713" s="10" t="str">
        <f>LEFT(Table1[[#This Row],[Product Name]],4)</f>
        <v>Fell</v>
      </c>
    </row>
    <row r="1714" spans="1:32" ht="12.75" customHeight="1" x14ac:dyDescent="0.2">
      <c r="A1714" s="18">
        <v>20040</v>
      </c>
      <c r="B1714" s="25">
        <v>90766</v>
      </c>
      <c r="C1714" s="10" t="s">
        <v>25</v>
      </c>
      <c r="D1714" s="36">
        <v>0.1</v>
      </c>
      <c r="E1714" s="28">
        <v>13.43</v>
      </c>
      <c r="F1714" s="32">
        <v>5.5</v>
      </c>
      <c r="G1714" s="25">
        <v>3279</v>
      </c>
      <c r="H1714" s="10" t="s">
        <v>2932</v>
      </c>
      <c r="I1714" s="10" t="s">
        <v>49</v>
      </c>
      <c r="J1714" s="10" t="s">
        <v>40</v>
      </c>
      <c r="K1714" s="10" t="s">
        <v>29</v>
      </c>
      <c r="L1714" s="10" t="s">
        <v>141</v>
      </c>
      <c r="M1714" s="10" t="s">
        <v>59</v>
      </c>
      <c r="N1714" s="9" t="s">
        <v>1702</v>
      </c>
      <c r="O1714" s="22">
        <v>0.56999999999999995</v>
      </c>
      <c r="P1714" s="10" t="s">
        <v>33</v>
      </c>
      <c r="Q1714" s="10" t="s">
        <v>136</v>
      </c>
      <c r="R1714" s="10" t="s">
        <v>932</v>
      </c>
      <c r="S1714" s="10" t="s">
        <v>2603</v>
      </c>
      <c r="T1714" s="25">
        <v>29203</v>
      </c>
      <c r="U1714" s="11">
        <v>42100</v>
      </c>
      <c r="V1714" s="25">
        <f>YEAR(Table1[[#This Row],[Order Date]])</f>
        <v>2015</v>
      </c>
      <c r="W1714" s="25">
        <f>MONTH(Table1[[#This Row],[Order Date]])</f>
        <v>4</v>
      </c>
      <c r="X1714" s="25">
        <f>DAY(Table1[[#This Row],[Order Date]])</f>
        <v>6</v>
      </c>
      <c r="Y1714" s="11">
        <v>42102</v>
      </c>
      <c r="Z1714" s="25">
        <f>DATEDIF(Table1[[#This Row],[Order Date]],Table1[[#This Row],[Ship Date]],"D")</f>
        <v>2</v>
      </c>
      <c r="AA1714" s="25">
        <v>358.29539999999997</v>
      </c>
      <c r="AB1714" s="10">
        <v>12</v>
      </c>
      <c r="AC1714" s="12">
        <v>157.99</v>
      </c>
      <c r="AD1714" s="10" t="str">
        <f>IF(Table1[[#This Row],[Profit]]&gt;0,"Profit","loss")</f>
        <v>Profit</v>
      </c>
      <c r="AE1714" s="10" t="str">
        <f>_xlfn.CONCAT(Table1[[#This Row],[Customer Name]]," ",Table1[[#This Row],[Product Name]]," ",Table1[[#This Row],[Country]])</f>
        <v>Ricky Allred Fellowes Personal Hanging Folder Files, Navy United States</v>
      </c>
      <c r="AF1714" s="10" t="str">
        <f>LEFT(Table1[[#This Row],[Product Name]],4)</f>
        <v>Fell</v>
      </c>
    </row>
    <row r="1715" spans="1:32" ht="12.75" customHeight="1" x14ac:dyDescent="0.2">
      <c r="A1715" s="18">
        <v>20041</v>
      </c>
      <c r="B1715" s="25">
        <v>90766</v>
      </c>
      <c r="C1715" s="10" t="s">
        <v>25</v>
      </c>
      <c r="D1715" s="36">
        <v>0.01</v>
      </c>
      <c r="E1715" s="28">
        <v>125.99</v>
      </c>
      <c r="F1715" s="32">
        <v>7.69</v>
      </c>
      <c r="G1715" s="25">
        <v>3279</v>
      </c>
      <c r="H1715" s="10" t="s">
        <v>2932</v>
      </c>
      <c r="I1715" s="10" t="s">
        <v>49</v>
      </c>
      <c r="J1715" s="10" t="s">
        <v>40</v>
      </c>
      <c r="K1715" s="10" t="s">
        <v>77</v>
      </c>
      <c r="L1715" s="10" t="s">
        <v>78</v>
      </c>
      <c r="M1715" s="10" t="s">
        <v>59</v>
      </c>
      <c r="N1715" s="9" t="s">
        <v>1225</v>
      </c>
      <c r="O1715" s="22">
        <v>0.57999999999999996</v>
      </c>
      <c r="P1715" s="10" t="s">
        <v>33</v>
      </c>
      <c r="Q1715" s="10" t="s">
        <v>136</v>
      </c>
      <c r="R1715" s="10" t="s">
        <v>932</v>
      </c>
      <c r="S1715" s="10" t="s">
        <v>2603</v>
      </c>
      <c r="T1715" s="25">
        <v>29203</v>
      </c>
      <c r="U1715" s="11">
        <v>42100</v>
      </c>
      <c r="V1715" s="25">
        <f>YEAR(Table1[[#This Row],[Order Date]])</f>
        <v>2015</v>
      </c>
      <c r="W1715" s="25">
        <f>MONTH(Table1[[#This Row],[Order Date]])</f>
        <v>4</v>
      </c>
      <c r="X1715" s="25">
        <f>DAY(Table1[[#This Row],[Order Date]])</f>
        <v>6</v>
      </c>
      <c r="Y1715" s="11">
        <v>42100</v>
      </c>
      <c r="Z1715" s="25">
        <f>DATEDIF(Table1[[#This Row],[Order Date]],Table1[[#This Row],[Ship Date]],"D")</f>
        <v>0</v>
      </c>
      <c r="AA1715" s="25">
        <v>8.3219999999999992</v>
      </c>
      <c r="AB1715" s="10">
        <v>11</v>
      </c>
      <c r="AC1715" s="12">
        <v>1212.8800000000001</v>
      </c>
      <c r="AD1715" s="10" t="str">
        <f>IF(Table1[[#This Row],[Profit]]&gt;0,"Profit","loss")</f>
        <v>Profit</v>
      </c>
      <c r="AE1715" s="10" t="str">
        <f>_xlfn.CONCAT(Table1[[#This Row],[Customer Name]]," ",Table1[[#This Row],[Product Name]]," ",Table1[[#This Row],[Country]])</f>
        <v>Ricky Allred Timeport L7089 United States</v>
      </c>
      <c r="AF1715" s="10" t="str">
        <f>LEFT(Table1[[#This Row],[Product Name]],4)</f>
        <v>Time</v>
      </c>
    </row>
    <row r="1716" spans="1:32" ht="12.75" customHeight="1" x14ac:dyDescent="0.2">
      <c r="A1716" s="18">
        <v>21620</v>
      </c>
      <c r="B1716" s="25">
        <v>90767</v>
      </c>
      <c r="C1716" s="10" t="s">
        <v>56</v>
      </c>
      <c r="D1716" s="36">
        <v>0.01</v>
      </c>
      <c r="E1716" s="28">
        <v>45.99</v>
      </c>
      <c r="F1716" s="32">
        <v>4.99</v>
      </c>
      <c r="G1716" s="25">
        <v>3279</v>
      </c>
      <c r="H1716" s="10" t="s">
        <v>2932</v>
      </c>
      <c r="I1716" s="10" t="s">
        <v>49</v>
      </c>
      <c r="J1716" s="10" t="s">
        <v>40</v>
      </c>
      <c r="K1716" s="10" t="s">
        <v>77</v>
      </c>
      <c r="L1716" s="10" t="s">
        <v>78</v>
      </c>
      <c r="M1716" s="10" t="s">
        <v>59</v>
      </c>
      <c r="N1716" s="9" t="s">
        <v>1115</v>
      </c>
      <c r="O1716" s="22">
        <v>0.56000000000000005</v>
      </c>
      <c r="P1716" s="10" t="s">
        <v>33</v>
      </c>
      <c r="Q1716" s="10" t="s">
        <v>136</v>
      </c>
      <c r="R1716" s="10" t="s">
        <v>932</v>
      </c>
      <c r="S1716" s="10" t="s">
        <v>2603</v>
      </c>
      <c r="T1716" s="25">
        <v>29203</v>
      </c>
      <c r="U1716" s="11">
        <v>42077</v>
      </c>
      <c r="V1716" s="25">
        <f>YEAR(Table1[[#This Row],[Order Date]])</f>
        <v>2015</v>
      </c>
      <c r="W1716" s="25">
        <f>MONTH(Table1[[#This Row],[Order Date]])</f>
        <v>3</v>
      </c>
      <c r="X1716" s="25">
        <f>DAY(Table1[[#This Row],[Order Date]])</f>
        <v>14</v>
      </c>
      <c r="Y1716" s="11">
        <v>42079</v>
      </c>
      <c r="Z1716" s="25">
        <f>DATEDIF(Table1[[#This Row],[Order Date]],Table1[[#This Row],[Ship Date]],"D")</f>
        <v>2</v>
      </c>
      <c r="AA1716" s="25">
        <v>24.018000000000001</v>
      </c>
      <c r="AB1716" s="10">
        <v>3</v>
      </c>
      <c r="AC1716" s="12">
        <v>125.19</v>
      </c>
      <c r="AD1716" s="10" t="str">
        <f>IF(Table1[[#This Row],[Profit]]&gt;0,"Profit","loss")</f>
        <v>Profit</v>
      </c>
      <c r="AE1716" s="10" t="str">
        <f>_xlfn.CONCAT(Table1[[#This Row],[Customer Name]]," ",Table1[[#This Row],[Product Name]]," ",Table1[[#This Row],[Country]])</f>
        <v>Ricky Allred KF 788 United States</v>
      </c>
      <c r="AF1716" s="10" t="str">
        <f>LEFT(Table1[[#This Row],[Product Name]],4)</f>
        <v>KF 7</v>
      </c>
    </row>
    <row r="1717" spans="1:32" ht="12.75" customHeight="1" x14ac:dyDescent="0.2">
      <c r="A1717" s="18">
        <v>20073</v>
      </c>
      <c r="B1717" s="25">
        <v>90771</v>
      </c>
      <c r="C1717" s="10" t="s">
        <v>106</v>
      </c>
      <c r="D1717" s="36">
        <v>0.1</v>
      </c>
      <c r="E1717" s="28">
        <v>7.31</v>
      </c>
      <c r="F1717" s="32">
        <v>0.49</v>
      </c>
      <c r="G1717" s="25">
        <v>954</v>
      </c>
      <c r="H1717" s="10" t="s">
        <v>1070</v>
      </c>
      <c r="I1717" s="10" t="s">
        <v>49</v>
      </c>
      <c r="J1717" s="10" t="s">
        <v>58</v>
      </c>
      <c r="K1717" s="10" t="s">
        <v>29</v>
      </c>
      <c r="L1717" s="10" t="s">
        <v>134</v>
      </c>
      <c r="M1717" s="10" t="s">
        <v>59</v>
      </c>
      <c r="N1717" s="9" t="s">
        <v>1071</v>
      </c>
      <c r="O1717" s="22">
        <v>0.38</v>
      </c>
      <c r="P1717" s="10" t="s">
        <v>33</v>
      </c>
      <c r="Q1717" s="10" t="s">
        <v>61</v>
      </c>
      <c r="R1717" s="10" t="s">
        <v>130</v>
      </c>
      <c r="S1717" s="10" t="s">
        <v>1072</v>
      </c>
      <c r="T1717" s="25">
        <v>75067</v>
      </c>
      <c r="U1717" s="11">
        <v>42047</v>
      </c>
      <c r="V1717" s="25">
        <f>YEAR(Table1[[#This Row],[Order Date]])</f>
        <v>2015</v>
      </c>
      <c r="W1717" s="25">
        <f>MONTH(Table1[[#This Row],[Order Date]])</f>
        <v>2</v>
      </c>
      <c r="X1717" s="25">
        <f>DAY(Table1[[#This Row],[Order Date]])</f>
        <v>12</v>
      </c>
      <c r="Y1717" s="11">
        <v>42056</v>
      </c>
      <c r="Z1717" s="25">
        <f>DATEDIF(Table1[[#This Row],[Order Date]],Table1[[#This Row],[Ship Date]],"D")</f>
        <v>9</v>
      </c>
      <c r="AA1717" s="25">
        <v>19.064699999999998</v>
      </c>
      <c r="AB1717" s="10">
        <v>4</v>
      </c>
      <c r="AC1717" s="12">
        <v>27.63</v>
      </c>
      <c r="AD1717" s="10" t="str">
        <f>IF(Table1[[#This Row],[Profit]]&gt;0,"Profit","loss")</f>
        <v>Profit</v>
      </c>
      <c r="AE1717" s="10" t="str">
        <f>_xlfn.CONCAT(Table1[[#This Row],[Customer Name]]," ",Table1[[#This Row],[Product Name]]," ",Table1[[#This Row],[Country]])</f>
        <v>Tony Chandler Self-Adhesive Address Labels for Typewriters by Universal United States</v>
      </c>
      <c r="AF1717" s="10" t="str">
        <f>LEFT(Table1[[#This Row],[Product Name]],4)</f>
        <v>Self</v>
      </c>
    </row>
    <row r="1718" spans="1:32" ht="12.75" customHeight="1" x14ac:dyDescent="0.2">
      <c r="A1718" s="18">
        <v>20074</v>
      </c>
      <c r="B1718" s="25">
        <v>90771</v>
      </c>
      <c r="C1718" s="10" t="s">
        <v>106</v>
      </c>
      <c r="D1718" s="36">
        <v>0.08</v>
      </c>
      <c r="E1718" s="28">
        <v>6.7</v>
      </c>
      <c r="F1718" s="32">
        <v>1.56</v>
      </c>
      <c r="G1718" s="25">
        <v>954</v>
      </c>
      <c r="H1718" s="10" t="s">
        <v>1070</v>
      </c>
      <c r="I1718" s="10" t="s">
        <v>49</v>
      </c>
      <c r="J1718" s="10" t="s">
        <v>58</v>
      </c>
      <c r="K1718" s="10" t="s">
        <v>29</v>
      </c>
      <c r="L1718" s="10" t="s">
        <v>30</v>
      </c>
      <c r="M1718" s="10" t="s">
        <v>31</v>
      </c>
      <c r="N1718" s="9" t="s">
        <v>1073</v>
      </c>
      <c r="O1718" s="22">
        <v>0.52</v>
      </c>
      <c r="P1718" s="10" t="s">
        <v>33</v>
      </c>
      <c r="Q1718" s="10" t="s">
        <v>61</v>
      </c>
      <c r="R1718" s="10" t="s">
        <v>130</v>
      </c>
      <c r="S1718" s="10" t="s">
        <v>1072</v>
      </c>
      <c r="T1718" s="25">
        <v>75067</v>
      </c>
      <c r="U1718" s="11">
        <v>42047</v>
      </c>
      <c r="V1718" s="25">
        <f>YEAR(Table1[[#This Row],[Order Date]])</f>
        <v>2015</v>
      </c>
      <c r="W1718" s="25">
        <f>MONTH(Table1[[#This Row],[Order Date]])</f>
        <v>2</v>
      </c>
      <c r="X1718" s="25">
        <f>DAY(Table1[[#This Row],[Order Date]])</f>
        <v>12</v>
      </c>
      <c r="Y1718" s="11">
        <v>42047</v>
      </c>
      <c r="Z1718" s="25">
        <f>DATEDIF(Table1[[#This Row],[Order Date]],Table1[[#This Row],[Ship Date]],"D")</f>
        <v>0</v>
      </c>
      <c r="AA1718" s="25">
        <v>10.56</v>
      </c>
      <c r="AB1718" s="10">
        <v>5</v>
      </c>
      <c r="AC1718" s="12">
        <v>31.21</v>
      </c>
      <c r="AD1718" s="10" t="str">
        <f>IF(Table1[[#This Row],[Profit]]&gt;0,"Profit","loss")</f>
        <v>Profit</v>
      </c>
      <c r="AE1718" s="10" t="str">
        <f>_xlfn.CONCAT(Table1[[#This Row],[Customer Name]]," ",Table1[[#This Row],[Product Name]]," ",Table1[[#This Row],[Country]])</f>
        <v>Tony Chandler Turquoise Lead Holder with Pocket Clip United States</v>
      </c>
      <c r="AF1718" s="10" t="str">
        <f>LEFT(Table1[[#This Row],[Product Name]],4)</f>
        <v>Turq</v>
      </c>
    </row>
    <row r="1719" spans="1:32" ht="12.75" customHeight="1" x14ac:dyDescent="0.2">
      <c r="A1719" s="18">
        <v>20619</v>
      </c>
      <c r="B1719" s="25">
        <v>90786</v>
      </c>
      <c r="C1719" s="10" t="s">
        <v>56</v>
      </c>
      <c r="D1719" s="36">
        <v>0.06</v>
      </c>
      <c r="E1719" s="28">
        <v>16.48</v>
      </c>
      <c r="F1719" s="32">
        <v>1.99</v>
      </c>
      <c r="G1719" s="25">
        <v>1719</v>
      </c>
      <c r="H1719" s="10" t="s">
        <v>1725</v>
      </c>
      <c r="I1719" s="10" t="s">
        <v>49</v>
      </c>
      <c r="J1719" s="10" t="s">
        <v>28</v>
      </c>
      <c r="K1719" s="10" t="s">
        <v>77</v>
      </c>
      <c r="L1719" s="10" t="s">
        <v>180</v>
      </c>
      <c r="M1719" s="10" t="s">
        <v>51</v>
      </c>
      <c r="N1719" s="9" t="s">
        <v>1472</v>
      </c>
      <c r="O1719" s="22">
        <v>0.42</v>
      </c>
      <c r="P1719" s="10" t="s">
        <v>33</v>
      </c>
      <c r="Q1719" s="10" t="s">
        <v>136</v>
      </c>
      <c r="R1719" s="10" t="s">
        <v>1278</v>
      </c>
      <c r="S1719" s="10" t="s">
        <v>1726</v>
      </c>
      <c r="T1719" s="25">
        <v>35473</v>
      </c>
      <c r="U1719" s="11">
        <v>42021</v>
      </c>
      <c r="V1719" s="25">
        <f>YEAR(Table1[[#This Row],[Order Date]])</f>
        <v>2015</v>
      </c>
      <c r="W1719" s="25">
        <f>MONTH(Table1[[#This Row],[Order Date]])</f>
        <v>1</v>
      </c>
      <c r="X1719" s="25">
        <f>DAY(Table1[[#This Row],[Order Date]])</f>
        <v>17</v>
      </c>
      <c r="Y1719" s="11">
        <v>42023</v>
      </c>
      <c r="Z1719" s="25">
        <f>DATEDIF(Table1[[#This Row],[Order Date]],Table1[[#This Row],[Ship Date]],"D")</f>
        <v>2</v>
      </c>
      <c r="AA1719" s="25">
        <v>-144.59200000000001</v>
      </c>
      <c r="AB1719" s="10">
        <v>8</v>
      </c>
      <c r="AC1719" s="12">
        <v>128.13</v>
      </c>
      <c r="AD1719" s="10" t="str">
        <f>IF(Table1[[#This Row],[Profit]]&gt;0,"Profit","loss")</f>
        <v>loss</v>
      </c>
      <c r="AE1719" s="10" t="str">
        <f>_xlfn.CONCAT(Table1[[#This Row],[Customer Name]]," ",Table1[[#This Row],[Product Name]]," ",Table1[[#This Row],[Country]])</f>
        <v>Russell W Melton Maxell DVD-RAM Discs United States</v>
      </c>
      <c r="AF1719" s="10" t="str">
        <f>LEFT(Table1[[#This Row],[Product Name]],4)</f>
        <v>Maxe</v>
      </c>
    </row>
    <row r="1720" spans="1:32" ht="12.75" customHeight="1" x14ac:dyDescent="0.2">
      <c r="A1720" s="18">
        <v>22596</v>
      </c>
      <c r="B1720" s="25">
        <v>90787</v>
      </c>
      <c r="C1720" s="10" t="s">
        <v>25</v>
      </c>
      <c r="D1720" s="36">
        <v>0.04</v>
      </c>
      <c r="E1720" s="28">
        <v>12.44</v>
      </c>
      <c r="F1720" s="32">
        <v>6.27</v>
      </c>
      <c r="G1720" s="25">
        <v>1721</v>
      </c>
      <c r="H1720" s="10" t="s">
        <v>1727</v>
      </c>
      <c r="I1720" s="10" t="s">
        <v>49</v>
      </c>
      <c r="J1720" s="10" t="s">
        <v>28</v>
      </c>
      <c r="K1720" s="10" t="s">
        <v>29</v>
      </c>
      <c r="L1720" s="10" t="s">
        <v>141</v>
      </c>
      <c r="M1720" s="10" t="s">
        <v>86</v>
      </c>
      <c r="N1720" s="9" t="s">
        <v>1728</v>
      </c>
      <c r="O1720" s="22">
        <v>0.56999999999999995</v>
      </c>
      <c r="P1720" s="10" t="s">
        <v>33</v>
      </c>
      <c r="Q1720" s="10" t="s">
        <v>136</v>
      </c>
      <c r="R1720" s="10" t="s">
        <v>958</v>
      </c>
      <c r="S1720" s="10" t="s">
        <v>1729</v>
      </c>
      <c r="T1720" s="25">
        <v>72401</v>
      </c>
      <c r="U1720" s="11">
        <v>42140</v>
      </c>
      <c r="V1720" s="25">
        <f>YEAR(Table1[[#This Row],[Order Date]])</f>
        <v>2015</v>
      </c>
      <c r="W1720" s="25">
        <f>MONTH(Table1[[#This Row],[Order Date]])</f>
        <v>5</v>
      </c>
      <c r="X1720" s="25">
        <f>DAY(Table1[[#This Row],[Order Date]])</f>
        <v>16</v>
      </c>
      <c r="Y1720" s="11">
        <v>42141</v>
      </c>
      <c r="Z1720" s="25">
        <f>DATEDIF(Table1[[#This Row],[Order Date]],Table1[[#This Row],[Ship Date]],"D")</f>
        <v>1</v>
      </c>
      <c r="AA1720" s="25">
        <v>-258.56600000000003</v>
      </c>
      <c r="AB1720" s="10">
        <v>37</v>
      </c>
      <c r="AC1720" s="12">
        <v>464.94</v>
      </c>
      <c r="AD1720" s="10" t="str">
        <f>IF(Table1[[#This Row],[Profit]]&gt;0,"Profit","loss")</f>
        <v>loss</v>
      </c>
      <c r="AE1720" s="10" t="str">
        <f>_xlfn.CONCAT(Table1[[#This Row],[Customer Name]]," ",Table1[[#This Row],[Product Name]]," ",Table1[[#This Row],[Country]])</f>
        <v>Jennifer Zimmerman Eldon Simplefile® Box Office® United States</v>
      </c>
      <c r="AF1720" s="10" t="str">
        <f>LEFT(Table1[[#This Row],[Product Name]],4)</f>
        <v>Eldo</v>
      </c>
    </row>
    <row r="1721" spans="1:32" ht="12.75" customHeight="1" x14ac:dyDescent="0.2">
      <c r="A1721" s="18">
        <v>21059</v>
      </c>
      <c r="B1721" s="25">
        <v>90796</v>
      </c>
      <c r="C1721" s="10" t="s">
        <v>25</v>
      </c>
      <c r="D1721" s="36">
        <v>0.01</v>
      </c>
      <c r="E1721" s="28">
        <v>500.98</v>
      </c>
      <c r="F1721" s="32">
        <v>26</v>
      </c>
      <c r="G1721" s="25">
        <v>1595</v>
      </c>
      <c r="H1721" s="10" t="s">
        <v>1600</v>
      </c>
      <c r="I1721" s="10" t="s">
        <v>39</v>
      </c>
      <c r="J1721" s="10" t="s">
        <v>28</v>
      </c>
      <c r="K1721" s="10" t="s">
        <v>41</v>
      </c>
      <c r="L1721" s="10" t="s">
        <v>42</v>
      </c>
      <c r="M1721" s="10" t="s">
        <v>43</v>
      </c>
      <c r="N1721" s="9" t="s">
        <v>44</v>
      </c>
      <c r="O1721" s="22">
        <v>0.6</v>
      </c>
      <c r="P1721" s="10" t="s">
        <v>33</v>
      </c>
      <c r="Q1721" s="10" t="s">
        <v>53</v>
      </c>
      <c r="R1721" s="10" t="s">
        <v>648</v>
      </c>
      <c r="S1721" s="10" t="s">
        <v>1601</v>
      </c>
      <c r="T1721" s="25">
        <v>25705</v>
      </c>
      <c r="U1721" s="11">
        <v>42135</v>
      </c>
      <c r="V1721" s="25">
        <f>YEAR(Table1[[#This Row],[Order Date]])</f>
        <v>2015</v>
      </c>
      <c r="W1721" s="25">
        <f>MONTH(Table1[[#This Row],[Order Date]])</f>
        <v>5</v>
      </c>
      <c r="X1721" s="25">
        <f>DAY(Table1[[#This Row],[Order Date]])</f>
        <v>11</v>
      </c>
      <c r="Y1721" s="11">
        <v>42136</v>
      </c>
      <c r="Z1721" s="25">
        <f>DATEDIF(Table1[[#This Row],[Order Date]],Table1[[#This Row],[Ship Date]],"D")</f>
        <v>1</v>
      </c>
      <c r="AA1721" s="25">
        <v>5078.5379999999996</v>
      </c>
      <c r="AB1721" s="10">
        <v>14</v>
      </c>
      <c r="AC1721" s="12">
        <v>7360.2</v>
      </c>
      <c r="AD1721" s="10" t="str">
        <f>IF(Table1[[#This Row],[Profit]]&gt;0,"Profit","loss")</f>
        <v>Profit</v>
      </c>
      <c r="AE1721" s="10" t="str">
        <f>_xlfn.CONCAT(Table1[[#This Row],[Customer Name]]," ",Table1[[#This Row],[Product Name]]," ",Table1[[#This Row],[Country]])</f>
        <v>Chad Henson Global Troy™ Executive Leather Low-Back Tilter United States</v>
      </c>
      <c r="AF1721" s="10" t="str">
        <f>LEFT(Table1[[#This Row],[Product Name]],4)</f>
        <v>Glob</v>
      </c>
    </row>
    <row r="1722" spans="1:32" ht="12.75" customHeight="1" x14ac:dyDescent="0.2">
      <c r="A1722" s="18">
        <v>21060</v>
      </c>
      <c r="B1722" s="25">
        <v>90796</v>
      </c>
      <c r="C1722" s="10" t="s">
        <v>25</v>
      </c>
      <c r="D1722" s="36">
        <v>0.08</v>
      </c>
      <c r="E1722" s="28">
        <v>9.77</v>
      </c>
      <c r="F1722" s="32">
        <v>6.02</v>
      </c>
      <c r="G1722" s="25">
        <v>1595</v>
      </c>
      <c r="H1722" s="10" t="s">
        <v>1600</v>
      </c>
      <c r="I1722" s="10" t="s">
        <v>49</v>
      </c>
      <c r="J1722" s="10" t="s">
        <v>28</v>
      </c>
      <c r="K1722" s="10" t="s">
        <v>41</v>
      </c>
      <c r="L1722" s="10" t="s">
        <v>50</v>
      </c>
      <c r="M1722" s="10" t="s">
        <v>86</v>
      </c>
      <c r="N1722" s="9" t="s">
        <v>1602</v>
      </c>
      <c r="O1722" s="22">
        <v>0.48</v>
      </c>
      <c r="P1722" s="10" t="s">
        <v>33</v>
      </c>
      <c r="Q1722" s="10" t="s">
        <v>53</v>
      </c>
      <c r="R1722" s="10" t="s">
        <v>648</v>
      </c>
      <c r="S1722" s="10" t="s">
        <v>1601</v>
      </c>
      <c r="T1722" s="25">
        <v>25705</v>
      </c>
      <c r="U1722" s="11">
        <v>42135</v>
      </c>
      <c r="V1722" s="25">
        <f>YEAR(Table1[[#This Row],[Order Date]])</f>
        <v>2015</v>
      </c>
      <c r="W1722" s="25">
        <f>MONTH(Table1[[#This Row],[Order Date]])</f>
        <v>5</v>
      </c>
      <c r="X1722" s="25">
        <f>DAY(Table1[[#This Row],[Order Date]])</f>
        <v>11</v>
      </c>
      <c r="Y1722" s="11">
        <v>42136</v>
      </c>
      <c r="Z1722" s="25">
        <f>DATEDIF(Table1[[#This Row],[Order Date]],Table1[[#This Row],[Ship Date]],"D")</f>
        <v>1</v>
      </c>
      <c r="AA1722" s="25">
        <v>23.276000000000003</v>
      </c>
      <c r="AB1722" s="10">
        <v>9</v>
      </c>
      <c r="AC1722" s="12">
        <v>89.06</v>
      </c>
      <c r="AD1722" s="10" t="str">
        <f>IF(Table1[[#This Row],[Profit]]&gt;0,"Profit","loss")</f>
        <v>Profit</v>
      </c>
      <c r="AE1722" s="10" t="str">
        <f>_xlfn.CONCAT(Table1[[#This Row],[Customer Name]]," ",Table1[[#This Row],[Product Name]]," ",Table1[[#This Row],[Country]])</f>
        <v>Chad Henson DAX Solid Wood Frames United States</v>
      </c>
      <c r="AF1722" s="10" t="str">
        <f>LEFT(Table1[[#This Row],[Product Name]],4)</f>
        <v xml:space="preserve">DAX </v>
      </c>
    </row>
    <row r="1723" spans="1:32" ht="12.75" customHeight="1" x14ac:dyDescent="0.2">
      <c r="A1723" s="18">
        <v>21061</v>
      </c>
      <c r="B1723" s="25">
        <v>90796</v>
      </c>
      <c r="C1723" s="10" t="s">
        <v>25</v>
      </c>
      <c r="D1723" s="36">
        <v>0.09</v>
      </c>
      <c r="E1723" s="28">
        <v>3.28</v>
      </c>
      <c r="F1723" s="32">
        <v>0.98</v>
      </c>
      <c r="G1723" s="25">
        <v>1595</v>
      </c>
      <c r="H1723" s="10" t="s">
        <v>1600</v>
      </c>
      <c r="I1723" s="10" t="s">
        <v>49</v>
      </c>
      <c r="J1723" s="10" t="s">
        <v>28</v>
      </c>
      <c r="K1723" s="10" t="s">
        <v>29</v>
      </c>
      <c r="L1723" s="10" t="s">
        <v>30</v>
      </c>
      <c r="M1723" s="10" t="s">
        <v>31</v>
      </c>
      <c r="N1723" s="9" t="s">
        <v>1603</v>
      </c>
      <c r="O1723" s="22">
        <v>0.59</v>
      </c>
      <c r="P1723" s="10" t="s">
        <v>33</v>
      </c>
      <c r="Q1723" s="10" t="s">
        <v>53</v>
      </c>
      <c r="R1723" s="10" t="s">
        <v>648</v>
      </c>
      <c r="S1723" s="10" t="s">
        <v>1601</v>
      </c>
      <c r="T1723" s="25">
        <v>25705</v>
      </c>
      <c r="U1723" s="11">
        <v>42135</v>
      </c>
      <c r="V1723" s="25">
        <f>YEAR(Table1[[#This Row],[Order Date]])</f>
        <v>2015</v>
      </c>
      <c r="W1723" s="25">
        <f>MONTH(Table1[[#This Row],[Order Date]])</f>
        <v>5</v>
      </c>
      <c r="X1723" s="25">
        <f>DAY(Table1[[#This Row],[Order Date]])</f>
        <v>11</v>
      </c>
      <c r="Y1723" s="11">
        <v>42137</v>
      </c>
      <c r="Z1723" s="25">
        <f>DATEDIF(Table1[[#This Row],[Order Date]],Table1[[#This Row],[Ship Date]],"D")</f>
        <v>2</v>
      </c>
      <c r="AA1723" s="25">
        <v>17.754000000000001</v>
      </c>
      <c r="AB1723" s="10">
        <v>42</v>
      </c>
      <c r="AC1723" s="12">
        <v>134.97</v>
      </c>
      <c r="AD1723" s="10" t="str">
        <f>IF(Table1[[#This Row],[Profit]]&gt;0,"Profit","loss")</f>
        <v>Profit</v>
      </c>
      <c r="AE1723" s="10" t="str">
        <f>_xlfn.CONCAT(Table1[[#This Row],[Customer Name]]," ",Table1[[#This Row],[Product Name]]," ",Table1[[#This Row],[Country]])</f>
        <v>Chad Henson Newell 329 United States</v>
      </c>
      <c r="AF1723" s="10" t="str">
        <f>LEFT(Table1[[#This Row],[Product Name]],4)</f>
        <v>Newe</v>
      </c>
    </row>
    <row r="1724" spans="1:32" ht="12.75" customHeight="1" x14ac:dyDescent="0.2">
      <c r="A1724" s="18">
        <v>25631</v>
      </c>
      <c r="B1724" s="25">
        <v>90800</v>
      </c>
      <c r="C1724" s="10" t="s">
        <v>56</v>
      </c>
      <c r="D1724" s="36">
        <v>0.02</v>
      </c>
      <c r="E1724" s="28">
        <v>8.34</v>
      </c>
      <c r="F1724" s="32">
        <v>2.64</v>
      </c>
      <c r="G1724" s="25">
        <v>1226</v>
      </c>
      <c r="H1724" s="10" t="s">
        <v>1315</v>
      </c>
      <c r="I1724" s="10" t="s">
        <v>49</v>
      </c>
      <c r="J1724" s="10" t="s">
        <v>58</v>
      </c>
      <c r="K1724" s="10" t="s">
        <v>29</v>
      </c>
      <c r="L1724" s="10" t="s">
        <v>174</v>
      </c>
      <c r="M1724" s="10" t="s">
        <v>51</v>
      </c>
      <c r="N1724" s="9" t="s">
        <v>358</v>
      </c>
      <c r="O1724" s="22">
        <v>0.59</v>
      </c>
      <c r="P1724" s="10" t="s">
        <v>33</v>
      </c>
      <c r="Q1724" s="10" t="s">
        <v>53</v>
      </c>
      <c r="R1724" s="10" t="s">
        <v>469</v>
      </c>
      <c r="S1724" s="10" t="s">
        <v>1316</v>
      </c>
      <c r="T1724" s="25">
        <v>2861</v>
      </c>
      <c r="U1724" s="11">
        <v>42122</v>
      </c>
      <c r="V1724" s="25">
        <f>YEAR(Table1[[#This Row],[Order Date]])</f>
        <v>2015</v>
      </c>
      <c r="W1724" s="25">
        <f>MONTH(Table1[[#This Row],[Order Date]])</f>
        <v>4</v>
      </c>
      <c r="X1724" s="25">
        <f>DAY(Table1[[#This Row],[Order Date]])</f>
        <v>28</v>
      </c>
      <c r="Y1724" s="11">
        <v>42124</v>
      </c>
      <c r="Z1724" s="25">
        <f>DATEDIF(Table1[[#This Row],[Order Date]],Table1[[#This Row],[Ship Date]],"D")</f>
        <v>2</v>
      </c>
      <c r="AA1724" s="25">
        <v>6.79</v>
      </c>
      <c r="AB1724" s="10">
        <v>8</v>
      </c>
      <c r="AC1724" s="12">
        <v>66.739999999999995</v>
      </c>
      <c r="AD1724" s="10" t="str">
        <f>IF(Table1[[#This Row],[Profit]]&gt;0,"Profit","loss")</f>
        <v>Profit</v>
      </c>
      <c r="AE1724" s="10" t="str">
        <f>_xlfn.CONCAT(Table1[[#This Row],[Customer Name]]," ",Table1[[#This Row],[Product Name]]," ",Table1[[#This Row],[Country]])</f>
        <v>Ken Cash Acme® Elite Stainless Steel Scissors United States</v>
      </c>
      <c r="AF1724" s="10" t="str">
        <f>LEFT(Table1[[#This Row],[Product Name]],4)</f>
        <v>Acme</v>
      </c>
    </row>
    <row r="1725" spans="1:32" ht="12.75" customHeight="1" x14ac:dyDescent="0.2">
      <c r="A1725" s="18">
        <v>25632</v>
      </c>
      <c r="B1725" s="25">
        <v>90800</v>
      </c>
      <c r="C1725" s="10" t="s">
        <v>56</v>
      </c>
      <c r="D1725" s="36">
        <v>0.09</v>
      </c>
      <c r="E1725" s="28">
        <v>130.97999999999999</v>
      </c>
      <c r="F1725" s="32">
        <v>30</v>
      </c>
      <c r="G1725" s="25">
        <v>1227</v>
      </c>
      <c r="H1725" s="10" t="s">
        <v>1317</v>
      </c>
      <c r="I1725" s="10" t="s">
        <v>39</v>
      </c>
      <c r="J1725" s="10" t="s">
        <v>58</v>
      </c>
      <c r="K1725" s="10" t="s">
        <v>41</v>
      </c>
      <c r="L1725" s="10" t="s">
        <v>42</v>
      </c>
      <c r="M1725" s="10" t="s">
        <v>43</v>
      </c>
      <c r="N1725" s="9" t="s">
        <v>546</v>
      </c>
      <c r="O1725" s="22">
        <v>0.78</v>
      </c>
      <c r="P1725" s="10" t="s">
        <v>33</v>
      </c>
      <c r="Q1725" s="10" t="s">
        <v>53</v>
      </c>
      <c r="R1725" s="10" t="s">
        <v>149</v>
      </c>
      <c r="S1725" s="10" t="s">
        <v>778</v>
      </c>
      <c r="T1725" s="25">
        <v>5403</v>
      </c>
      <c r="U1725" s="11">
        <v>42122</v>
      </c>
      <c r="V1725" s="25">
        <f>YEAR(Table1[[#This Row],[Order Date]])</f>
        <v>2015</v>
      </c>
      <c r="W1725" s="25">
        <f>MONTH(Table1[[#This Row],[Order Date]])</f>
        <v>4</v>
      </c>
      <c r="X1725" s="25">
        <f>DAY(Table1[[#This Row],[Order Date]])</f>
        <v>28</v>
      </c>
      <c r="Y1725" s="11">
        <v>42125</v>
      </c>
      <c r="Z1725" s="25">
        <f>DATEDIF(Table1[[#This Row],[Order Date]],Table1[[#This Row],[Ship Date]],"D")</f>
        <v>3</v>
      </c>
      <c r="AA1725" s="25">
        <v>-421.76</v>
      </c>
      <c r="AB1725" s="10">
        <v>10</v>
      </c>
      <c r="AC1725" s="12">
        <v>1282.67</v>
      </c>
      <c r="AD1725" s="10" t="str">
        <f>IF(Table1[[#This Row],[Profit]]&gt;0,"Profit","loss")</f>
        <v>loss</v>
      </c>
      <c r="AE1725" s="10" t="str">
        <f>_xlfn.CONCAT(Table1[[#This Row],[Customer Name]]," ",Table1[[#This Row],[Product Name]]," ",Table1[[#This Row],[Country]])</f>
        <v>Elsie Hwang Office Star - Contemporary Task Swivel chair with 2-way adjustable arms, Plum United States</v>
      </c>
      <c r="AF1725" s="10" t="str">
        <f>LEFT(Table1[[#This Row],[Product Name]],4)</f>
        <v>Offi</v>
      </c>
    </row>
    <row r="1726" spans="1:32" ht="12.75" customHeight="1" x14ac:dyDescent="0.2">
      <c r="A1726" s="18">
        <v>24981</v>
      </c>
      <c r="B1726" s="25">
        <v>90806</v>
      </c>
      <c r="C1726" s="10" t="s">
        <v>37</v>
      </c>
      <c r="D1726" s="36">
        <v>0</v>
      </c>
      <c r="E1726" s="28">
        <v>5.98</v>
      </c>
      <c r="F1726" s="32">
        <v>1.49</v>
      </c>
      <c r="G1726" s="25">
        <v>903</v>
      </c>
      <c r="H1726" s="10" t="s">
        <v>1019</v>
      </c>
      <c r="I1726" s="10" t="s">
        <v>49</v>
      </c>
      <c r="J1726" s="10" t="s">
        <v>114</v>
      </c>
      <c r="K1726" s="10" t="s">
        <v>29</v>
      </c>
      <c r="L1726" s="10" t="s">
        <v>109</v>
      </c>
      <c r="M1726" s="10" t="s">
        <v>59</v>
      </c>
      <c r="N1726" s="9" t="s">
        <v>1020</v>
      </c>
      <c r="O1726" s="22">
        <v>0.39</v>
      </c>
      <c r="P1726" s="10" t="s">
        <v>33</v>
      </c>
      <c r="Q1726" s="10" t="s">
        <v>53</v>
      </c>
      <c r="R1726" s="10" t="s">
        <v>193</v>
      </c>
      <c r="S1726" s="10" t="s">
        <v>1021</v>
      </c>
      <c r="T1726" s="25">
        <v>1887</v>
      </c>
      <c r="U1726" s="11">
        <v>42075</v>
      </c>
      <c r="V1726" s="25">
        <f>YEAR(Table1[[#This Row],[Order Date]])</f>
        <v>2015</v>
      </c>
      <c r="W1726" s="25">
        <f>MONTH(Table1[[#This Row],[Order Date]])</f>
        <v>3</v>
      </c>
      <c r="X1726" s="25">
        <f>DAY(Table1[[#This Row],[Order Date]])</f>
        <v>12</v>
      </c>
      <c r="Y1726" s="11">
        <v>42077</v>
      </c>
      <c r="Z1726" s="25">
        <f>DATEDIF(Table1[[#This Row],[Order Date]],Table1[[#This Row],[Ship Date]],"D")</f>
        <v>2</v>
      </c>
      <c r="AA1726" s="25">
        <v>80.674799999999991</v>
      </c>
      <c r="AB1726" s="10">
        <v>18</v>
      </c>
      <c r="AC1726" s="12">
        <v>116.92</v>
      </c>
      <c r="AD1726" s="10" t="str">
        <f>IF(Table1[[#This Row],[Profit]]&gt;0,"Profit","loss")</f>
        <v>Profit</v>
      </c>
      <c r="AE1726" s="10" t="str">
        <f>_xlfn.CONCAT(Table1[[#This Row],[Customer Name]]," ",Table1[[#This Row],[Product Name]]," ",Table1[[#This Row],[Country]])</f>
        <v>Francis Spivey Avery Hanging File Binders United States</v>
      </c>
      <c r="AF1726" s="10" t="str">
        <f>LEFT(Table1[[#This Row],[Product Name]],4)</f>
        <v>Aver</v>
      </c>
    </row>
    <row r="1727" spans="1:32" ht="12.75" customHeight="1" x14ac:dyDescent="0.2">
      <c r="A1727" s="18">
        <v>25605</v>
      </c>
      <c r="B1727" s="25">
        <v>90814</v>
      </c>
      <c r="C1727" s="10" t="s">
        <v>25</v>
      </c>
      <c r="D1727" s="36">
        <v>0.04</v>
      </c>
      <c r="E1727" s="28">
        <v>39.479999999999997</v>
      </c>
      <c r="F1727" s="32">
        <v>1.99</v>
      </c>
      <c r="G1727" s="25">
        <v>3222</v>
      </c>
      <c r="H1727" s="10" t="s">
        <v>2885</v>
      </c>
      <c r="I1727" s="10" t="s">
        <v>27</v>
      </c>
      <c r="J1727" s="10" t="s">
        <v>28</v>
      </c>
      <c r="K1727" s="10" t="s">
        <v>77</v>
      </c>
      <c r="L1727" s="10" t="s">
        <v>180</v>
      </c>
      <c r="M1727" s="10" t="s">
        <v>51</v>
      </c>
      <c r="N1727" s="9" t="s">
        <v>705</v>
      </c>
      <c r="O1727" s="22">
        <v>0.54</v>
      </c>
      <c r="P1727" s="10" t="s">
        <v>33</v>
      </c>
      <c r="Q1727" s="10" t="s">
        <v>136</v>
      </c>
      <c r="R1727" s="10" t="s">
        <v>362</v>
      </c>
      <c r="S1727" s="10" t="s">
        <v>2886</v>
      </c>
      <c r="T1727" s="25">
        <v>32303</v>
      </c>
      <c r="U1727" s="11">
        <v>42082</v>
      </c>
      <c r="V1727" s="25">
        <f>YEAR(Table1[[#This Row],[Order Date]])</f>
        <v>2015</v>
      </c>
      <c r="W1727" s="25">
        <f>MONTH(Table1[[#This Row],[Order Date]])</f>
        <v>3</v>
      </c>
      <c r="X1727" s="25">
        <f>DAY(Table1[[#This Row],[Order Date]])</f>
        <v>19</v>
      </c>
      <c r="Y1727" s="11">
        <v>42082</v>
      </c>
      <c r="Z1727" s="25">
        <f>DATEDIF(Table1[[#This Row],[Order Date]],Table1[[#This Row],[Ship Date]],"D")</f>
        <v>0</v>
      </c>
      <c r="AA1727" s="25">
        <v>-1535.4864000000002</v>
      </c>
      <c r="AB1727" s="10">
        <v>8</v>
      </c>
      <c r="AC1727" s="12">
        <v>332.16</v>
      </c>
      <c r="AD1727" s="10" t="str">
        <f>IF(Table1[[#This Row],[Profit]]&gt;0,"Profit","loss")</f>
        <v>loss</v>
      </c>
      <c r="AE1727" s="10" t="str">
        <f>_xlfn.CONCAT(Table1[[#This Row],[Customer Name]]," ",Table1[[#This Row],[Product Name]]," ",Table1[[#This Row],[Country]])</f>
        <v>Diane Lu 80 Minute CD-R Spindle, 100/Pack - Staples United States</v>
      </c>
      <c r="AF1727" s="10" t="str">
        <f>LEFT(Table1[[#This Row],[Product Name]],4)</f>
        <v>80 M</v>
      </c>
    </row>
    <row r="1728" spans="1:32" ht="12.75" customHeight="1" x14ac:dyDescent="0.2">
      <c r="A1728" s="18">
        <v>25606</v>
      </c>
      <c r="B1728" s="25">
        <v>90814</v>
      </c>
      <c r="C1728" s="10" t="s">
        <v>25</v>
      </c>
      <c r="D1728" s="36">
        <v>0</v>
      </c>
      <c r="E1728" s="28">
        <v>8.1199999999999992</v>
      </c>
      <c r="F1728" s="32">
        <v>2.83</v>
      </c>
      <c r="G1728" s="25">
        <v>3222</v>
      </c>
      <c r="H1728" s="10" t="s">
        <v>2885</v>
      </c>
      <c r="I1728" s="10" t="s">
        <v>49</v>
      </c>
      <c r="J1728" s="10" t="s">
        <v>28</v>
      </c>
      <c r="K1728" s="10" t="s">
        <v>77</v>
      </c>
      <c r="L1728" s="10" t="s">
        <v>180</v>
      </c>
      <c r="M1728" s="10" t="s">
        <v>51</v>
      </c>
      <c r="N1728" s="9" t="s">
        <v>827</v>
      </c>
      <c r="O1728" s="22">
        <v>0.77</v>
      </c>
      <c r="P1728" s="10" t="s">
        <v>33</v>
      </c>
      <c r="Q1728" s="10" t="s">
        <v>136</v>
      </c>
      <c r="R1728" s="10" t="s">
        <v>362</v>
      </c>
      <c r="S1728" s="10" t="s">
        <v>2886</v>
      </c>
      <c r="T1728" s="25">
        <v>32303</v>
      </c>
      <c r="U1728" s="11">
        <v>42082</v>
      </c>
      <c r="V1728" s="25">
        <f>YEAR(Table1[[#This Row],[Order Date]])</f>
        <v>2015</v>
      </c>
      <c r="W1728" s="25">
        <f>MONTH(Table1[[#This Row],[Order Date]])</f>
        <v>3</v>
      </c>
      <c r="X1728" s="25">
        <f>DAY(Table1[[#This Row],[Order Date]])</f>
        <v>19</v>
      </c>
      <c r="Y1728" s="11">
        <v>42083</v>
      </c>
      <c r="Z1728" s="25">
        <f>DATEDIF(Table1[[#This Row],[Order Date]],Table1[[#This Row],[Ship Date]],"D")</f>
        <v>1</v>
      </c>
      <c r="AA1728" s="25">
        <v>-159.32</v>
      </c>
      <c r="AB1728" s="10">
        <v>17</v>
      </c>
      <c r="AC1728" s="12">
        <v>147.62</v>
      </c>
      <c r="AD1728" s="10" t="str">
        <f>IF(Table1[[#This Row],[Profit]]&gt;0,"Profit","loss")</f>
        <v>loss</v>
      </c>
      <c r="AE1728" s="10" t="str">
        <f>_xlfn.CONCAT(Table1[[#This Row],[Customer Name]]," ",Table1[[#This Row],[Product Name]]," ",Table1[[#This Row],[Country]])</f>
        <v>Diane Lu Imation Neon Mac Format Diskettes, 10/Pack United States</v>
      </c>
      <c r="AF1728" s="10" t="str">
        <f>LEFT(Table1[[#This Row],[Product Name]],4)</f>
        <v>Imat</v>
      </c>
    </row>
    <row r="1729" spans="1:32" ht="12.75" customHeight="1" x14ac:dyDescent="0.2">
      <c r="A1729" s="18">
        <v>23736</v>
      </c>
      <c r="B1729" s="25">
        <v>90815</v>
      </c>
      <c r="C1729" s="10" t="s">
        <v>37</v>
      </c>
      <c r="D1729" s="36">
        <v>0.03</v>
      </c>
      <c r="E1729" s="28">
        <v>6.68</v>
      </c>
      <c r="F1729" s="32">
        <v>1.5</v>
      </c>
      <c r="G1729" s="25">
        <v>3221</v>
      </c>
      <c r="H1729" s="10" t="s">
        <v>2883</v>
      </c>
      <c r="I1729" s="10" t="s">
        <v>49</v>
      </c>
      <c r="J1729" s="10" t="s">
        <v>28</v>
      </c>
      <c r="K1729" s="10" t="s">
        <v>29</v>
      </c>
      <c r="L1729" s="10" t="s">
        <v>30</v>
      </c>
      <c r="M1729" s="10" t="s">
        <v>31</v>
      </c>
      <c r="N1729" s="9" t="s">
        <v>2023</v>
      </c>
      <c r="O1729" s="22">
        <v>0.48</v>
      </c>
      <c r="P1729" s="10" t="s">
        <v>33</v>
      </c>
      <c r="Q1729" s="10" t="s">
        <v>136</v>
      </c>
      <c r="R1729" s="10" t="s">
        <v>362</v>
      </c>
      <c r="S1729" s="10" t="s">
        <v>2884</v>
      </c>
      <c r="T1729" s="25">
        <v>33322</v>
      </c>
      <c r="U1729" s="11">
        <v>42106</v>
      </c>
      <c r="V1729" s="25">
        <f>YEAR(Table1[[#This Row],[Order Date]])</f>
        <v>2015</v>
      </c>
      <c r="W1729" s="25">
        <f>MONTH(Table1[[#This Row],[Order Date]])</f>
        <v>4</v>
      </c>
      <c r="X1729" s="25">
        <f>DAY(Table1[[#This Row],[Order Date]])</f>
        <v>12</v>
      </c>
      <c r="Y1729" s="11">
        <v>42107</v>
      </c>
      <c r="Z1729" s="25">
        <f>DATEDIF(Table1[[#This Row],[Order Date]],Table1[[#This Row],[Ship Date]],"D")</f>
        <v>1</v>
      </c>
      <c r="AA1729" s="25">
        <v>-577.30400000000009</v>
      </c>
      <c r="AB1729" s="10">
        <v>7</v>
      </c>
      <c r="AC1729" s="12">
        <v>48.32</v>
      </c>
      <c r="AD1729" s="10" t="str">
        <f>IF(Table1[[#This Row],[Profit]]&gt;0,"Profit","loss")</f>
        <v>loss</v>
      </c>
      <c r="AE1729" s="10" t="str">
        <f>_xlfn.CONCAT(Table1[[#This Row],[Customer Name]]," ",Table1[[#This Row],[Product Name]]," ",Table1[[#This Row],[Country]])</f>
        <v>Sean Pugh Sanford Liquid Accent Highlighters United States</v>
      </c>
      <c r="AF1729" s="10" t="str">
        <f>LEFT(Table1[[#This Row],[Product Name]],4)</f>
        <v>Sanf</v>
      </c>
    </row>
    <row r="1730" spans="1:32" ht="12.75" customHeight="1" x14ac:dyDescent="0.2">
      <c r="A1730" s="18">
        <v>24493</v>
      </c>
      <c r="B1730" s="25">
        <v>90818</v>
      </c>
      <c r="C1730" s="10" t="s">
        <v>37</v>
      </c>
      <c r="D1730" s="36">
        <v>0.1</v>
      </c>
      <c r="E1730" s="28">
        <v>62.18</v>
      </c>
      <c r="F1730" s="32">
        <v>10.84</v>
      </c>
      <c r="G1730" s="25">
        <v>3177</v>
      </c>
      <c r="H1730" s="10" t="s">
        <v>2863</v>
      </c>
      <c r="I1730" s="10" t="s">
        <v>49</v>
      </c>
      <c r="J1730" s="10" t="s">
        <v>114</v>
      </c>
      <c r="K1730" s="10" t="s">
        <v>41</v>
      </c>
      <c r="L1730" s="10" t="s">
        <v>50</v>
      </c>
      <c r="M1730" s="10" t="s">
        <v>86</v>
      </c>
      <c r="N1730" s="9" t="s">
        <v>1390</v>
      </c>
      <c r="O1730" s="22">
        <v>0.63</v>
      </c>
      <c r="P1730" s="10" t="s">
        <v>33</v>
      </c>
      <c r="Q1730" s="10" t="s">
        <v>136</v>
      </c>
      <c r="R1730" s="10" t="s">
        <v>362</v>
      </c>
      <c r="S1730" s="10" t="s">
        <v>2864</v>
      </c>
      <c r="T1730" s="25">
        <v>33458</v>
      </c>
      <c r="U1730" s="11">
        <v>42077</v>
      </c>
      <c r="V1730" s="25">
        <f>YEAR(Table1[[#This Row],[Order Date]])</f>
        <v>2015</v>
      </c>
      <c r="W1730" s="25">
        <f>MONTH(Table1[[#This Row],[Order Date]])</f>
        <v>3</v>
      </c>
      <c r="X1730" s="25">
        <f>DAY(Table1[[#This Row],[Order Date]])</f>
        <v>14</v>
      </c>
      <c r="Y1730" s="11">
        <v>42079</v>
      </c>
      <c r="Z1730" s="25">
        <f>DATEDIF(Table1[[#This Row],[Order Date]],Table1[[#This Row],[Ship Date]],"D")</f>
        <v>2</v>
      </c>
      <c r="AA1730" s="25">
        <v>-29.666000000000004</v>
      </c>
      <c r="AB1730" s="10">
        <v>9</v>
      </c>
      <c r="AC1730" s="12">
        <v>511.57</v>
      </c>
      <c r="AD1730" s="10" t="str">
        <f>IF(Table1[[#This Row],[Profit]]&gt;0,"Profit","loss")</f>
        <v>loss</v>
      </c>
      <c r="AE1730" s="10" t="str">
        <f>_xlfn.CONCAT(Table1[[#This Row],[Customer Name]]," ",Table1[[#This Row],[Product Name]]," ",Table1[[#This Row],[Country]])</f>
        <v>Laurie Petty Deflect-o Glass Clear Studded Chair Mats United States</v>
      </c>
      <c r="AF1730" s="10" t="str">
        <f>LEFT(Table1[[#This Row],[Product Name]],4)</f>
        <v>Defl</v>
      </c>
    </row>
    <row r="1731" spans="1:32" ht="12.75" customHeight="1" x14ac:dyDescent="0.2">
      <c r="A1731" s="18">
        <v>22086</v>
      </c>
      <c r="B1731" s="25">
        <v>90819</v>
      </c>
      <c r="C1731" s="10" t="s">
        <v>47</v>
      </c>
      <c r="D1731" s="36">
        <v>0.06</v>
      </c>
      <c r="E1731" s="28">
        <v>1.68</v>
      </c>
      <c r="F1731" s="32">
        <v>1</v>
      </c>
      <c r="G1731" s="25">
        <v>3177</v>
      </c>
      <c r="H1731" s="10" t="s">
        <v>2863</v>
      </c>
      <c r="I1731" s="10" t="s">
        <v>49</v>
      </c>
      <c r="J1731" s="10" t="s">
        <v>114</v>
      </c>
      <c r="K1731" s="10" t="s">
        <v>29</v>
      </c>
      <c r="L1731" s="10" t="s">
        <v>30</v>
      </c>
      <c r="M1731" s="10" t="s">
        <v>31</v>
      </c>
      <c r="N1731" s="9" t="s">
        <v>2548</v>
      </c>
      <c r="O1731" s="22">
        <v>0.35</v>
      </c>
      <c r="P1731" s="10" t="s">
        <v>33</v>
      </c>
      <c r="Q1731" s="10" t="s">
        <v>136</v>
      </c>
      <c r="R1731" s="10" t="s">
        <v>362</v>
      </c>
      <c r="S1731" s="10" t="s">
        <v>2864</v>
      </c>
      <c r="T1731" s="25">
        <v>33458</v>
      </c>
      <c r="U1731" s="11">
        <v>42094</v>
      </c>
      <c r="V1731" s="25">
        <f>YEAR(Table1[[#This Row],[Order Date]])</f>
        <v>2015</v>
      </c>
      <c r="W1731" s="25">
        <f>MONTH(Table1[[#This Row],[Order Date]])</f>
        <v>3</v>
      </c>
      <c r="X1731" s="25">
        <f>DAY(Table1[[#This Row],[Order Date]])</f>
        <v>31</v>
      </c>
      <c r="Y1731" s="11">
        <v>42096</v>
      </c>
      <c r="Z1731" s="25">
        <f>DATEDIF(Table1[[#This Row],[Order Date]],Table1[[#This Row],[Ship Date]],"D")</f>
        <v>2</v>
      </c>
      <c r="AA1731" s="25">
        <v>-1319.5</v>
      </c>
      <c r="AB1731" s="10">
        <v>5</v>
      </c>
      <c r="AC1731" s="12">
        <v>8.65</v>
      </c>
      <c r="AD1731" s="10" t="str">
        <f>IF(Table1[[#This Row],[Profit]]&gt;0,"Profit","loss")</f>
        <v>loss</v>
      </c>
      <c r="AE1731" s="10" t="str">
        <f>_xlfn.CONCAT(Table1[[#This Row],[Customer Name]]," ",Table1[[#This Row],[Product Name]]," ",Table1[[#This Row],[Country]])</f>
        <v>Laurie Petty Prang Dustless Chalk Sticks United States</v>
      </c>
      <c r="AF1731" s="10" t="str">
        <f>LEFT(Table1[[#This Row],[Product Name]],4)</f>
        <v>Pran</v>
      </c>
    </row>
    <row r="1732" spans="1:32" ht="12.75" customHeight="1" x14ac:dyDescent="0.2">
      <c r="A1732" s="18">
        <v>21961</v>
      </c>
      <c r="B1732" s="25">
        <v>90820</v>
      </c>
      <c r="C1732" s="10" t="s">
        <v>25</v>
      </c>
      <c r="D1732" s="36">
        <v>0.06</v>
      </c>
      <c r="E1732" s="28">
        <v>10.97</v>
      </c>
      <c r="F1732" s="32">
        <v>6.5</v>
      </c>
      <c r="G1732" s="25">
        <v>3176</v>
      </c>
      <c r="H1732" s="10" t="s">
        <v>2860</v>
      </c>
      <c r="I1732" s="10" t="s">
        <v>49</v>
      </c>
      <c r="J1732" s="10" t="s">
        <v>114</v>
      </c>
      <c r="K1732" s="10" t="s">
        <v>77</v>
      </c>
      <c r="L1732" s="10" t="s">
        <v>180</v>
      </c>
      <c r="M1732" s="10" t="s">
        <v>59</v>
      </c>
      <c r="N1732" s="9" t="s">
        <v>2861</v>
      </c>
      <c r="O1732" s="22">
        <v>0.64</v>
      </c>
      <c r="P1732" s="10" t="s">
        <v>33</v>
      </c>
      <c r="Q1732" s="10" t="s">
        <v>136</v>
      </c>
      <c r="R1732" s="10" t="s">
        <v>362</v>
      </c>
      <c r="S1732" s="10" t="s">
        <v>2862</v>
      </c>
      <c r="T1732" s="25">
        <v>32216</v>
      </c>
      <c r="U1732" s="11">
        <v>42128</v>
      </c>
      <c r="V1732" s="25">
        <f>YEAR(Table1[[#This Row],[Order Date]])</f>
        <v>2015</v>
      </c>
      <c r="W1732" s="25">
        <f>MONTH(Table1[[#This Row],[Order Date]])</f>
        <v>5</v>
      </c>
      <c r="X1732" s="25">
        <f>DAY(Table1[[#This Row],[Order Date]])</f>
        <v>4</v>
      </c>
      <c r="Y1732" s="11">
        <v>42130</v>
      </c>
      <c r="Z1732" s="25">
        <f>DATEDIF(Table1[[#This Row],[Order Date]],Table1[[#This Row],[Ship Date]],"D")</f>
        <v>2</v>
      </c>
      <c r="AA1732" s="25">
        <v>65.597999999999999</v>
      </c>
      <c r="AB1732" s="10">
        <v>19</v>
      </c>
      <c r="AC1732" s="12">
        <v>215.25</v>
      </c>
      <c r="AD1732" s="10" t="str">
        <f>IF(Table1[[#This Row],[Profit]]&gt;0,"Profit","loss")</f>
        <v>Profit</v>
      </c>
      <c r="AE1732" s="10" t="str">
        <f>_xlfn.CONCAT(Table1[[#This Row],[Customer Name]]," ",Table1[[#This Row],[Product Name]]," ",Table1[[#This Row],[Country]])</f>
        <v>Jackie McCullough Micro Innovations 104 Keyboard United States</v>
      </c>
      <c r="AF1732" s="10" t="str">
        <f>LEFT(Table1[[#This Row],[Product Name]],4)</f>
        <v>Micr</v>
      </c>
    </row>
    <row r="1733" spans="1:32" ht="12.75" customHeight="1" x14ac:dyDescent="0.2">
      <c r="A1733" s="18">
        <v>20964</v>
      </c>
      <c r="B1733" s="25">
        <v>90821</v>
      </c>
      <c r="C1733" s="10" t="s">
        <v>106</v>
      </c>
      <c r="D1733" s="36">
        <v>0.02</v>
      </c>
      <c r="E1733" s="28">
        <v>58.14</v>
      </c>
      <c r="F1733" s="32">
        <v>36.61</v>
      </c>
      <c r="G1733" s="25">
        <v>3176</v>
      </c>
      <c r="H1733" s="10" t="s">
        <v>2860</v>
      </c>
      <c r="I1733" s="10" t="s">
        <v>39</v>
      </c>
      <c r="J1733" s="10" t="s">
        <v>114</v>
      </c>
      <c r="K1733" s="10" t="s">
        <v>41</v>
      </c>
      <c r="L1733" s="10" t="s">
        <v>191</v>
      </c>
      <c r="M1733" s="10" t="s">
        <v>121</v>
      </c>
      <c r="N1733" s="9" t="s">
        <v>1035</v>
      </c>
      <c r="O1733" s="22">
        <v>0.61</v>
      </c>
      <c r="P1733" s="10" t="s">
        <v>33</v>
      </c>
      <c r="Q1733" s="10" t="s">
        <v>136</v>
      </c>
      <c r="R1733" s="10" t="s">
        <v>362</v>
      </c>
      <c r="S1733" s="10" t="s">
        <v>2862</v>
      </c>
      <c r="T1733" s="25">
        <v>32216</v>
      </c>
      <c r="U1733" s="11">
        <v>42180</v>
      </c>
      <c r="V1733" s="25">
        <f>YEAR(Table1[[#This Row],[Order Date]])</f>
        <v>2015</v>
      </c>
      <c r="W1733" s="25">
        <f>MONTH(Table1[[#This Row],[Order Date]])</f>
        <v>6</v>
      </c>
      <c r="X1733" s="25">
        <f>DAY(Table1[[#This Row],[Order Date]])</f>
        <v>25</v>
      </c>
      <c r="Y1733" s="11">
        <v>42186</v>
      </c>
      <c r="Z1733" s="25">
        <f>DATEDIF(Table1[[#This Row],[Order Date]],Table1[[#This Row],[Ship Date]],"D")</f>
        <v>6</v>
      </c>
      <c r="AA1733" s="25">
        <v>0.25800000000000001</v>
      </c>
      <c r="AB1733" s="10">
        <v>22</v>
      </c>
      <c r="AC1733" s="12">
        <v>1358.02</v>
      </c>
      <c r="AD1733" s="10" t="str">
        <f>IF(Table1[[#This Row],[Profit]]&gt;0,"Profit","loss")</f>
        <v>Profit</v>
      </c>
      <c r="AE1733" s="10" t="str">
        <f>_xlfn.CONCAT(Table1[[#This Row],[Customer Name]]," ",Table1[[#This Row],[Product Name]]," ",Table1[[#This Row],[Country]])</f>
        <v>Jackie McCullough O'Sullivan 3-Shelf Heavy-Duty Bookcases United States</v>
      </c>
      <c r="AF1733" s="10" t="str">
        <f>LEFT(Table1[[#This Row],[Product Name]],4)</f>
        <v>O'Su</v>
      </c>
    </row>
    <row r="1734" spans="1:32" ht="12.75" customHeight="1" x14ac:dyDescent="0.2">
      <c r="A1734" s="18">
        <v>20965</v>
      </c>
      <c r="B1734" s="25">
        <v>90821</v>
      </c>
      <c r="C1734" s="10" t="s">
        <v>106</v>
      </c>
      <c r="D1734" s="36">
        <v>0.03</v>
      </c>
      <c r="E1734" s="28">
        <v>15.57</v>
      </c>
      <c r="F1734" s="32">
        <v>1.39</v>
      </c>
      <c r="G1734" s="25">
        <v>3176</v>
      </c>
      <c r="H1734" s="10" t="s">
        <v>2860</v>
      </c>
      <c r="I1734" s="10" t="s">
        <v>49</v>
      </c>
      <c r="J1734" s="10" t="s">
        <v>114</v>
      </c>
      <c r="K1734" s="10" t="s">
        <v>29</v>
      </c>
      <c r="L1734" s="10" t="s">
        <v>69</v>
      </c>
      <c r="M1734" s="10" t="s">
        <v>59</v>
      </c>
      <c r="N1734" s="9" t="s">
        <v>723</v>
      </c>
      <c r="O1734" s="22">
        <v>0.38</v>
      </c>
      <c r="P1734" s="10" t="s">
        <v>33</v>
      </c>
      <c r="Q1734" s="10" t="s">
        <v>136</v>
      </c>
      <c r="R1734" s="10" t="s">
        <v>362</v>
      </c>
      <c r="S1734" s="10" t="s">
        <v>2862</v>
      </c>
      <c r="T1734" s="25">
        <v>32216</v>
      </c>
      <c r="U1734" s="11">
        <v>42180</v>
      </c>
      <c r="V1734" s="25">
        <f>YEAR(Table1[[#This Row],[Order Date]])</f>
        <v>2015</v>
      </c>
      <c r="W1734" s="25">
        <f>MONTH(Table1[[#This Row],[Order Date]])</f>
        <v>6</v>
      </c>
      <c r="X1734" s="25">
        <f>DAY(Table1[[#This Row],[Order Date]])</f>
        <v>25</v>
      </c>
      <c r="Y1734" s="11">
        <v>42186</v>
      </c>
      <c r="Z1734" s="25">
        <f>DATEDIF(Table1[[#This Row],[Order Date]],Table1[[#This Row],[Ship Date]],"D")</f>
        <v>6</v>
      </c>
      <c r="AA1734" s="25">
        <v>63.222000000000001</v>
      </c>
      <c r="AB1734" s="10">
        <v>22</v>
      </c>
      <c r="AC1734" s="12">
        <v>358.84</v>
      </c>
      <c r="AD1734" s="10" t="str">
        <f>IF(Table1[[#This Row],[Profit]]&gt;0,"Profit","loss")</f>
        <v>Profit</v>
      </c>
      <c r="AE1734" s="10" t="str">
        <f>_xlfn.CONCAT(Table1[[#This Row],[Customer Name]]," ",Table1[[#This Row],[Product Name]]," ",Table1[[#This Row],[Country]])</f>
        <v>Jackie McCullough Park Ridge™ Embossed Executive Business Envelopes United States</v>
      </c>
      <c r="AF1734" s="10" t="str">
        <f>LEFT(Table1[[#This Row],[Product Name]],4)</f>
        <v>Park</v>
      </c>
    </row>
    <row r="1735" spans="1:32" ht="12.75" customHeight="1" x14ac:dyDescent="0.2">
      <c r="A1735" s="18">
        <v>20176</v>
      </c>
      <c r="B1735" s="25">
        <v>90832</v>
      </c>
      <c r="C1735" s="10" t="s">
        <v>37</v>
      </c>
      <c r="D1735" s="36">
        <v>0.03</v>
      </c>
      <c r="E1735" s="28">
        <v>300.98</v>
      </c>
      <c r="F1735" s="32">
        <v>54.92</v>
      </c>
      <c r="G1735" s="25">
        <v>1112</v>
      </c>
      <c r="H1735" s="10" t="s">
        <v>1215</v>
      </c>
      <c r="I1735" s="10" t="s">
        <v>39</v>
      </c>
      <c r="J1735" s="10" t="s">
        <v>28</v>
      </c>
      <c r="K1735" s="10" t="s">
        <v>41</v>
      </c>
      <c r="L1735" s="10" t="s">
        <v>191</v>
      </c>
      <c r="M1735" s="10" t="s">
        <v>121</v>
      </c>
      <c r="N1735" s="9" t="s">
        <v>192</v>
      </c>
      <c r="O1735" s="22">
        <v>0.55000000000000004</v>
      </c>
      <c r="P1735" s="10" t="s">
        <v>33</v>
      </c>
      <c r="Q1735" s="10" t="s">
        <v>34</v>
      </c>
      <c r="R1735" s="10" t="s">
        <v>45</v>
      </c>
      <c r="S1735" s="10" t="s">
        <v>1216</v>
      </c>
      <c r="T1735" s="25">
        <v>92399</v>
      </c>
      <c r="U1735" s="11">
        <v>42096</v>
      </c>
      <c r="V1735" s="25">
        <f>YEAR(Table1[[#This Row],[Order Date]])</f>
        <v>2015</v>
      </c>
      <c r="W1735" s="25">
        <f>MONTH(Table1[[#This Row],[Order Date]])</f>
        <v>4</v>
      </c>
      <c r="X1735" s="25">
        <f>DAY(Table1[[#This Row],[Order Date]])</f>
        <v>2</v>
      </c>
      <c r="Y1735" s="11">
        <v>42098</v>
      </c>
      <c r="Z1735" s="25">
        <f>DATEDIF(Table1[[#This Row],[Order Date]],Table1[[#This Row],[Ship Date]],"D")</f>
        <v>2</v>
      </c>
      <c r="AA1735" s="25">
        <v>1272.5808</v>
      </c>
      <c r="AB1735" s="10">
        <v>12</v>
      </c>
      <c r="AC1735" s="12">
        <v>3527.82</v>
      </c>
      <c r="AD1735" s="10" t="str">
        <f>IF(Table1[[#This Row],[Profit]]&gt;0,"Profit","loss")</f>
        <v>Profit</v>
      </c>
      <c r="AE1735" s="10" t="str">
        <f>_xlfn.CONCAT(Table1[[#This Row],[Customer Name]]," ",Table1[[#This Row],[Product Name]]," ",Table1[[#This Row],[Country]])</f>
        <v>Luis Kerr Atlantic Metals Mobile 5-Shelf Bookcases, Custom Colors United States</v>
      </c>
      <c r="AF1735" s="10" t="str">
        <f>LEFT(Table1[[#This Row],[Product Name]],4)</f>
        <v>Atla</v>
      </c>
    </row>
    <row r="1736" spans="1:32" ht="12.75" customHeight="1" x14ac:dyDescent="0.2">
      <c r="A1736" s="18">
        <v>20177</v>
      </c>
      <c r="B1736" s="25">
        <v>90832</v>
      </c>
      <c r="C1736" s="10" t="s">
        <v>37</v>
      </c>
      <c r="D1736" s="36">
        <v>0.02</v>
      </c>
      <c r="E1736" s="28">
        <v>2550.14</v>
      </c>
      <c r="F1736" s="32">
        <v>29.7</v>
      </c>
      <c r="G1736" s="25">
        <v>1112</v>
      </c>
      <c r="H1736" s="10" t="s">
        <v>1215</v>
      </c>
      <c r="I1736" s="10" t="s">
        <v>39</v>
      </c>
      <c r="J1736" s="10" t="s">
        <v>28</v>
      </c>
      <c r="K1736" s="10" t="s">
        <v>77</v>
      </c>
      <c r="L1736" s="10" t="s">
        <v>85</v>
      </c>
      <c r="M1736" s="10" t="s">
        <v>43</v>
      </c>
      <c r="N1736" s="9" t="s">
        <v>1217</v>
      </c>
      <c r="O1736" s="22">
        <v>0.56999999999999995</v>
      </c>
      <c r="P1736" s="10" t="s">
        <v>33</v>
      </c>
      <c r="Q1736" s="10" t="s">
        <v>34</v>
      </c>
      <c r="R1736" s="10" t="s">
        <v>45</v>
      </c>
      <c r="S1736" s="10" t="s">
        <v>1216</v>
      </c>
      <c r="T1736" s="25">
        <v>92399</v>
      </c>
      <c r="U1736" s="11">
        <v>42096</v>
      </c>
      <c r="V1736" s="25">
        <f>YEAR(Table1[[#This Row],[Order Date]])</f>
        <v>2015</v>
      </c>
      <c r="W1736" s="25">
        <f>MONTH(Table1[[#This Row],[Order Date]])</f>
        <v>4</v>
      </c>
      <c r="X1736" s="25">
        <f>DAY(Table1[[#This Row],[Order Date]])</f>
        <v>2</v>
      </c>
      <c r="Y1736" s="11">
        <v>42098</v>
      </c>
      <c r="Z1736" s="25">
        <f>DATEDIF(Table1[[#This Row],[Order Date]],Table1[[#This Row],[Ship Date]],"D")</f>
        <v>2</v>
      </c>
      <c r="AA1736" s="25">
        <v>-5390.7388920000003</v>
      </c>
      <c r="AB1736" s="10">
        <v>2</v>
      </c>
      <c r="AC1736" s="12">
        <v>4698.21</v>
      </c>
      <c r="AD1736" s="10" t="str">
        <f>IF(Table1[[#This Row],[Profit]]&gt;0,"Profit","loss")</f>
        <v>loss</v>
      </c>
      <c r="AE1736" s="10" t="str">
        <f>_xlfn.CONCAT(Table1[[#This Row],[Customer Name]]," ",Table1[[#This Row],[Product Name]]," ",Table1[[#This Row],[Country]])</f>
        <v>Luis Kerr Epson DFX-8500 Dot Matrix Printer United States</v>
      </c>
      <c r="AF1736" s="10" t="str">
        <f>LEFT(Table1[[#This Row],[Product Name]],4)</f>
        <v>Epso</v>
      </c>
    </row>
    <row r="1737" spans="1:32" ht="12.75" customHeight="1" x14ac:dyDescent="0.2">
      <c r="A1737" s="18">
        <v>26060</v>
      </c>
      <c r="B1737" s="25">
        <v>90833</v>
      </c>
      <c r="C1737" s="10" t="s">
        <v>47</v>
      </c>
      <c r="D1737" s="36">
        <v>0.01</v>
      </c>
      <c r="E1737" s="28">
        <v>2.89</v>
      </c>
      <c r="F1737" s="32">
        <v>0.5</v>
      </c>
      <c r="G1737" s="25">
        <v>1113</v>
      </c>
      <c r="H1737" s="10" t="s">
        <v>1218</v>
      </c>
      <c r="I1737" s="10" t="s">
        <v>49</v>
      </c>
      <c r="J1737" s="10" t="s">
        <v>28</v>
      </c>
      <c r="K1737" s="10" t="s">
        <v>29</v>
      </c>
      <c r="L1737" s="10" t="s">
        <v>134</v>
      </c>
      <c r="M1737" s="10" t="s">
        <v>59</v>
      </c>
      <c r="N1737" s="9" t="s">
        <v>789</v>
      </c>
      <c r="O1737" s="22">
        <v>0.38</v>
      </c>
      <c r="P1737" s="10" t="s">
        <v>33</v>
      </c>
      <c r="Q1737" s="10" t="s">
        <v>34</v>
      </c>
      <c r="R1737" s="10" t="s">
        <v>255</v>
      </c>
      <c r="S1737" s="10" t="s">
        <v>1219</v>
      </c>
      <c r="T1737" s="25">
        <v>80004</v>
      </c>
      <c r="U1737" s="11">
        <v>42100</v>
      </c>
      <c r="V1737" s="25">
        <f>YEAR(Table1[[#This Row],[Order Date]])</f>
        <v>2015</v>
      </c>
      <c r="W1737" s="25">
        <f>MONTH(Table1[[#This Row],[Order Date]])</f>
        <v>4</v>
      </c>
      <c r="X1737" s="25">
        <f>DAY(Table1[[#This Row],[Order Date]])</f>
        <v>6</v>
      </c>
      <c r="Y1737" s="11">
        <v>42101</v>
      </c>
      <c r="Z1737" s="25">
        <f>DATEDIF(Table1[[#This Row],[Order Date]],Table1[[#This Row],[Ship Date]],"D")</f>
        <v>1</v>
      </c>
      <c r="AA1737" s="25">
        <v>29.725199999999997</v>
      </c>
      <c r="AB1737" s="10">
        <v>14</v>
      </c>
      <c r="AC1737" s="12">
        <v>43.08</v>
      </c>
      <c r="AD1737" s="10" t="str">
        <f>IF(Table1[[#This Row],[Profit]]&gt;0,"Profit","loss")</f>
        <v>Profit</v>
      </c>
      <c r="AE1737" s="10" t="str">
        <f>_xlfn.CONCAT(Table1[[#This Row],[Customer Name]]," ",Table1[[#This Row],[Product Name]]," ",Table1[[#This Row],[Country]])</f>
        <v>Julia Reynolds Avery 498 United States</v>
      </c>
      <c r="AF1737" s="10" t="str">
        <f>LEFT(Table1[[#This Row],[Product Name]],4)</f>
        <v>Aver</v>
      </c>
    </row>
    <row r="1738" spans="1:32" ht="12.75" customHeight="1" x14ac:dyDescent="0.2">
      <c r="A1738" s="18">
        <v>26061</v>
      </c>
      <c r="B1738" s="25">
        <v>90833</v>
      </c>
      <c r="C1738" s="10" t="s">
        <v>47</v>
      </c>
      <c r="D1738" s="36">
        <v>0</v>
      </c>
      <c r="E1738" s="28">
        <v>55.99</v>
      </c>
      <c r="F1738" s="32">
        <v>5</v>
      </c>
      <c r="G1738" s="25">
        <v>1113</v>
      </c>
      <c r="H1738" s="10" t="s">
        <v>1218</v>
      </c>
      <c r="I1738" s="10" t="s">
        <v>49</v>
      </c>
      <c r="J1738" s="10" t="s">
        <v>28</v>
      </c>
      <c r="K1738" s="10" t="s">
        <v>77</v>
      </c>
      <c r="L1738" s="10" t="s">
        <v>78</v>
      </c>
      <c r="M1738" s="10" t="s">
        <v>51</v>
      </c>
      <c r="N1738" s="9" t="s">
        <v>689</v>
      </c>
      <c r="O1738" s="22">
        <v>0.8</v>
      </c>
      <c r="P1738" s="10" t="s">
        <v>33</v>
      </c>
      <c r="Q1738" s="10" t="s">
        <v>34</v>
      </c>
      <c r="R1738" s="10" t="s">
        <v>255</v>
      </c>
      <c r="S1738" s="10" t="s">
        <v>1219</v>
      </c>
      <c r="T1738" s="25">
        <v>80004</v>
      </c>
      <c r="U1738" s="11">
        <v>42100</v>
      </c>
      <c r="V1738" s="25">
        <f>YEAR(Table1[[#This Row],[Order Date]])</f>
        <v>2015</v>
      </c>
      <c r="W1738" s="25">
        <f>MONTH(Table1[[#This Row],[Order Date]])</f>
        <v>4</v>
      </c>
      <c r="X1738" s="25">
        <f>DAY(Table1[[#This Row],[Order Date]])</f>
        <v>6</v>
      </c>
      <c r="Y1738" s="11">
        <v>42102</v>
      </c>
      <c r="Z1738" s="25">
        <f>DATEDIF(Table1[[#This Row],[Order Date]],Table1[[#This Row],[Ship Date]],"D")</f>
        <v>2</v>
      </c>
      <c r="AA1738" s="25">
        <v>-187.11</v>
      </c>
      <c r="AB1738" s="10">
        <v>5</v>
      </c>
      <c r="AC1738" s="12">
        <v>258.93</v>
      </c>
      <c r="AD1738" s="10" t="str">
        <f>IF(Table1[[#This Row],[Profit]]&gt;0,"Profit","loss")</f>
        <v>loss</v>
      </c>
      <c r="AE1738" s="10" t="str">
        <f>_xlfn.CONCAT(Table1[[#This Row],[Customer Name]]," ",Table1[[#This Row],[Product Name]]," ",Table1[[#This Row],[Country]])</f>
        <v>Julia Reynolds Accessory6 United States</v>
      </c>
      <c r="AF1738" s="10" t="str">
        <f>LEFT(Table1[[#This Row],[Product Name]],4)</f>
        <v>Acce</v>
      </c>
    </row>
    <row r="1739" spans="1:32" ht="12.75" customHeight="1" x14ac:dyDescent="0.2">
      <c r="A1739" s="18">
        <v>21223</v>
      </c>
      <c r="B1739" s="25">
        <v>90837</v>
      </c>
      <c r="C1739" s="10" t="s">
        <v>37</v>
      </c>
      <c r="D1739" s="36">
        <v>0.04</v>
      </c>
      <c r="E1739" s="28">
        <v>4.9800000000000004</v>
      </c>
      <c r="F1739" s="32">
        <v>4.62</v>
      </c>
      <c r="G1739" s="25">
        <v>290</v>
      </c>
      <c r="H1739" s="10" t="s">
        <v>410</v>
      </c>
      <c r="I1739" s="10" t="s">
        <v>49</v>
      </c>
      <c r="J1739" s="10" t="s">
        <v>58</v>
      </c>
      <c r="K1739" s="10" t="s">
        <v>77</v>
      </c>
      <c r="L1739" s="10" t="s">
        <v>180</v>
      </c>
      <c r="M1739" s="10" t="s">
        <v>51</v>
      </c>
      <c r="N1739" s="9" t="s">
        <v>411</v>
      </c>
      <c r="O1739" s="22">
        <v>0.64</v>
      </c>
      <c r="P1739" s="10" t="s">
        <v>33</v>
      </c>
      <c r="Q1739" s="10" t="s">
        <v>34</v>
      </c>
      <c r="R1739" s="10" t="s">
        <v>255</v>
      </c>
      <c r="S1739" s="10" t="s">
        <v>412</v>
      </c>
      <c r="T1739" s="25">
        <v>80538</v>
      </c>
      <c r="U1739" s="11">
        <v>42088</v>
      </c>
      <c r="V1739" s="25">
        <f>YEAR(Table1[[#This Row],[Order Date]])</f>
        <v>2015</v>
      </c>
      <c r="W1739" s="25">
        <f>MONTH(Table1[[#This Row],[Order Date]])</f>
        <v>3</v>
      </c>
      <c r="X1739" s="25">
        <f>DAY(Table1[[#This Row],[Order Date]])</f>
        <v>25</v>
      </c>
      <c r="Y1739" s="11">
        <v>42089</v>
      </c>
      <c r="Z1739" s="25">
        <f>DATEDIF(Table1[[#This Row],[Order Date]],Table1[[#This Row],[Ship Date]],"D")</f>
        <v>1</v>
      </c>
      <c r="AA1739" s="25">
        <v>-135.16</v>
      </c>
      <c r="AB1739" s="10">
        <v>20</v>
      </c>
      <c r="AC1739" s="12">
        <v>102.54</v>
      </c>
      <c r="AD1739" s="10" t="str">
        <f>IF(Table1[[#This Row],[Profit]]&gt;0,"Profit","loss")</f>
        <v>loss</v>
      </c>
      <c r="AE1739" s="10" t="str">
        <f>_xlfn.CONCAT(Table1[[#This Row],[Customer Name]]," ",Table1[[#This Row],[Product Name]]," ",Table1[[#This Row],[Country]])</f>
        <v>Sara O'Connor Imation 3.5", DISKETTE 44766 HGHLD3.52HD/FM, 10/Pack United States</v>
      </c>
      <c r="AF1739" s="10" t="str">
        <f>LEFT(Table1[[#This Row],[Product Name]],4)</f>
        <v>Imat</v>
      </c>
    </row>
    <row r="1740" spans="1:32" ht="12.75" customHeight="1" x14ac:dyDescent="0.2">
      <c r="A1740" s="18">
        <v>22638</v>
      </c>
      <c r="B1740" s="25">
        <v>90844</v>
      </c>
      <c r="C1740" s="10" t="s">
        <v>106</v>
      </c>
      <c r="D1740" s="36">
        <v>0.09</v>
      </c>
      <c r="E1740" s="28">
        <v>100.98</v>
      </c>
      <c r="F1740" s="32">
        <v>35.840000000000003</v>
      </c>
      <c r="G1740" s="25">
        <v>940</v>
      </c>
      <c r="H1740" s="10" t="s">
        <v>1055</v>
      </c>
      <c r="I1740" s="10" t="s">
        <v>39</v>
      </c>
      <c r="J1740" s="10" t="s">
        <v>40</v>
      </c>
      <c r="K1740" s="10" t="s">
        <v>41</v>
      </c>
      <c r="L1740" s="10" t="s">
        <v>191</v>
      </c>
      <c r="M1740" s="10" t="s">
        <v>121</v>
      </c>
      <c r="N1740" s="9" t="s">
        <v>260</v>
      </c>
      <c r="O1740" s="22">
        <v>0.62</v>
      </c>
      <c r="P1740" s="10" t="s">
        <v>33</v>
      </c>
      <c r="Q1740" s="10" t="s">
        <v>53</v>
      </c>
      <c r="R1740" s="10" t="s">
        <v>228</v>
      </c>
      <c r="S1740" s="10" t="s">
        <v>1056</v>
      </c>
      <c r="T1740" s="25">
        <v>6776</v>
      </c>
      <c r="U1740" s="11">
        <v>42108</v>
      </c>
      <c r="V1740" s="25">
        <f>YEAR(Table1[[#This Row],[Order Date]])</f>
        <v>2015</v>
      </c>
      <c r="W1740" s="25">
        <f>MONTH(Table1[[#This Row],[Order Date]])</f>
        <v>4</v>
      </c>
      <c r="X1740" s="25">
        <f>DAY(Table1[[#This Row],[Order Date]])</f>
        <v>14</v>
      </c>
      <c r="Y1740" s="11">
        <v>42113</v>
      </c>
      <c r="Z1740" s="25">
        <f>DATEDIF(Table1[[#This Row],[Order Date]],Table1[[#This Row],[Ship Date]],"D")</f>
        <v>5</v>
      </c>
      <c r="AA1740" s="25">
        <v>-193.58</v>
      </c>
      <c r="AB1740" s="10">
        <v>4</v>
      </c>
      <c r="AC1740" s="12">
        <v>396.19</v>
      </c>
      <c r="AD1740" s="10" t="str">
        <f>IF(Table1[[#This Row],[Profit]]&gt;0,"Profit","loss")</f>
        <v>loss</v>
      </c>
      <c r="AE1740" s="10" t="str">
        <f>_xlfn.CONCAT(Table1[[#This Row],[Customer Name]]," ",Table1[[#This Row],[Product Name]]," ",Table1[[#This Row],[Country]])</f>
        <v>Albert Maxwell Bush Westfield Collection Bookcases, Fully Assembled United States</v>
      </c>
      <c r="AF1740" s="10" t="str">
        <f>LEFT(Table1[[#This Row],[Product Name]],4)</f>
        <v>Bush</v>
      </c>
    </row>
    <row r="1741" spans="1:32" ht="12.75" customHeight="1" x14ac:dyDescent="0.2">
      <c r="A1741" s="18">
        <v>21406</v>
      </c>
      <c r="B1741" s="25">
        <v>90850</v>
      </c>
      <c r="C1741" s="10" t="s">
        <v>37</v>
      </c>
      <c r="D1741" s="36">
        <v>0.03</v>
      </c>
      <c r="E1741" s="28">
        <v>200.97</v>
      </c>
      <c r="F1741" s="32">
        <v>15.59</v>
      </c>
      <c r="G1741" s="25">
        <v>3197</v>
      </c>
      <c r="H1741" s="10" t="s">
        <v>2874</v>
      </c>
      <c r="I1741" s="10" t="s">
        <v>39</v>
      </c>
      <c r="J1741" s="10" t="s">
        <v>40</v>
      </c>
      <c r="K1741" s="10" t="s">
        <v>77</v>
      </c>
      <c r="L1741" s="10" t="s">
        <v>85</v>
      </c>
      <c r="M1741" s="10" t="s">
        <v>43</v>
      </c>
      <c r="N1741" s="9" t="s">
        <v>1333</v>
      </c>
      <c r="O1741" s="22">
        <v>0.36</v>
      </c>
      <c r="P1741" s="10" t="s">
        <v>33</v>
      </c>
      <c r="Q1741" s="10" t="s">
        <v>61</v>
      </c>
      <c r="R1741" s="10" t="s">
        <v>178</v>
      </c>
      <c r="S1741" s="10" t="s">
        <v>2875</v>
      </c>
      <c r="T1741" s="25">
        <v>60062</v>
      </c>
      <c r="U1741" s="11">
        <v>42037</v>
      </c>
      <c r="V1741" s="25">
        <f>YEAR(Table1[[#This Row],[Order Date]])</f>
        <v>2015</v>
      </c>
      <c r="W1741" s="25">
        <f>MONTH(Table1[[#This Row],[Order Date]])</f>
        <v>2</v>
      </c>
      <c r="X1741" s="25">
        <f>DAY(Table1[[#This Row],[Order Date]])</f>
        <v>2</v>
      </c>
      <c r="Y1741" s="11">
        <v>42038</v>
      </c>
      <c r="Z1741" s="25">
        <f>DATEDIF(Table1[[#This Row],[Order Date]],Table1[[#This Row],[Ship Date]],"D")</f>
        <v>1</v>
      </c>
      <c r="AA1741" s="25">
        <v>1538.7827999999997</v>
      </c>
      <c r="AB1741" s="10">
        <v>11</v>
      </c>
      <c r="AC1741" s="12">
        <v>2230.12</v>
      </c>
      <c r="AD1741" s="10" t="str">
        <f>IF(Table1[[#This Row],[Profit]]&gt;0,"Profit","loss")</f>
        <v>Profit</v>
      </c>
      <c r="AE1741" s="10" t="str">
        <f>_xlfn.CONCAT(Table1[[#This Row],[Customer Name]]," ",Table1[[#This Row],[Product Name]]," ",Table1[[#This Row],[Country]])</f>
        <v>Wallace Pugh Hewlett-Packard Deskjet 6122 Color Inkjet Printer United States</v>
      </c>
      <c r="AF1741" s="10" t="str">
        <f>LEFT(Table1[[#This Row],[Product Name]],4)</f>
        <v>Hewl</v>
      </c>
    </row>
    <row r="1742" spans="1:32" ht="12.75" customHeight="1" x14ac:dyDescent="0.2">
      <c r="A1742" s="18">
        <v>24224</v>
      </c>
      <c r="B1742" s="25">
        <v>90853</v>
      </c>
      <c r="C1742" s="10" t="s">
        <v>47</v>
      </c>
      <c r="D1742" s="36">
        <v>0.09</v>
      </c>
      <c r="E1742" s="28">
        <v>9.11</v>
      </c>
      <c r="F1742" s="32">
        <v>2.15</v>
      </c>
      <c r="G1742" s="25">
        <v>1155</v>
      </c>
      <c r="H1742" s="10" t="s">
        <v>1257</v>
      </c>
      <c r="I1742" s="10" t="s">
        <v>27</v>
      </c>
      <c r="J1742" s="10" t="s">
        <v>114</v>
      </c>
      <c r="K1742" s="10" t="s">
        <v>29</v>
      </c>
      <c r="L1742" s="10" t="s">
        <v>93</v>
      </c>
      <c r="M1742" s="10" t="s">
        <v>31</v>
      </c>
      <c r="N1742" s="9" t="s">
        <v>1258</v>
      </c>
      <c r="O1742" s="22">
        <v>0.4</v>
      </c>
      <c r="P1742" s="10" t="s">
        <v>33</v>
      </c>
      <c r="Q1742" s="10" t="s">
        <v>34</v>
      </c>
      <c r="R1742" s="10" t="s">
        <v>45</v>
      </c>
      <c r="S1742" s="10" t="s">
        <v>1259</v>
      </c>
      <c r="T1742" s="25">
        <v>90640</v>
      </c>
      <c r="U1742" s="11">
        <v>42006</v>
      </c>
      <c r="V1742" s="25">
        <f>YEAR(Table1[[#This Row],[Order Date]])</f>
        <v>2015</v>
      </c>
      <c r="W1742" s="25">
        <f>MONTH(Table1[[#This Row],[Order Date]])</f>
        <v>1</v>
      </c>
      <c r="X1742" s="25">
        <f>DAY(Table1[[#This Row],[Order Date]])</f>
        <v>2</v>
      </c>
      <c r="Y1742" s="11">
        <v>42008</v>
      </c>
      <c r="Z1742" s="25">
        <f>DATEDIF(Table1[[#This Row],[Order Date]],Table1[[#This Row],[Ship Date]],"D")</f>
        <v>2</v>
      </c>
      <c r="AA1742" s="25">
        <v>20.299600000000002</v>
      </c>
      <c r="AB1742" s="10">
        <v>4</v>
      </c>
      <c r="AC1742" s="12">
        <v>34.409999999999997</v>
      </c>
      <c r="AD1742" s="10" t="str">
        <f>IF(Table1[[#This Row],[Profit]]&gt;0,"Profit","loss")</f>
        <v>Profit</v>
      </c>
      <c r="AE1742" s="10" t="str">
        <f>_xlfn.CONCAT(Table1[[#This Row],[Customer Name]]," ",Table1[[#This Row],[Product Name]]," ",Table1[[#This Row],[Country]])</f>
        <v>Alex Nicholson Black Print Carbonless Snap-Off® Rapid Letter, 8 1/2" x 7" United States</v>
      </c>
      <c r="AF1742" s="10" t="str">
        <f>LEFT(Table1[[#This Row],[Product Name]],4)</f>
        <v>Blac</v>
      </c>
    </row>
    <row r="1743" spans="1:32" ht="12.75" customHeight="1" x14ac:dyDescent="0.2">
      <c r="A1743" s="18">
        <v>24225</v>
      </c>
      <c r="B1743" s="25">
        <v>90853</v>
      </c>
      <c r="C1743" s="10" t="s">
        <v>47</v>
      </c>
      <c r="D1743" s="36">
        <v>0.08</v>
      </c>
      <c r="E1743" s="28">
        <v>15.04</v>
      </c>
      <c r="F1743" s="32">
        <v>1.97</v>
      </c>
      <c r="G1743" s="25">
        <v>1155</v>
      </c>
      <c r="H1743" s="10" t="s">
        <v>1257</v>
      </c>
      <c r="I1743" s="10" t="s">
        <v>49</v>
      </c>
      <c r="J1743" s="10" t="s">
        <v>114</v>
      </c>
      <c r="K1743" s="10" t="s">
        <v>29</v>
      </c>
      <c r="L1743" s="10" t="s">
        <v>93</v>
      </c>
      <c r="M1743" s="10" t="s">
        <v>31</v>
      </c>
      <c r="N1743" s="9" t="s">
        <v>659</v>
      </c>
      <c r="O1743" s="22">
        <v>0.39</v>
      </c>
      <c r="P1743" s="10" t="s">
        <v>33</v>
      </c>
      <c r="Q1743" s="10" t="s">
        <v>34</v>
      </c>
      <c r="R1743" s="10" t="s">
        <v>45</v>
      </c>
      <c r="S1743" s="10" t="s">
        <v>1259</v>
      </c>
      <c r="T1743" s="25">
        <v>90640</v>
      </c>
      <c r="U1743" s="11">
        <v>42006</v>
      </c>
      <c r="V1743" s="25">
        <f>YEAR(Table1[[#This Row],[Order Date]])</f>
        <v>2015</v>
      </c>
      <c r="W1743" s="25">
        <f>MONTH(Table1[[#This Row],[Order Date]])</f>
        <v>1</v>
      </c>
      <c r="X1743" s="25">
        <f>DAY(Table1[[#This Row],[Order Date]])</f>
        <v>2</v>
      </c>
      <c r="Y1743" s="11">
        <v>42006</v>
      </c>
      <c r="Z1743" s="25">
        <f>DATEDIF(Table1[[#This Row],[Order Date]],Table1[[#This Row],[Ship Date]],"D")</f>
        <v>0</v>
      </c>
      <c r="AA1743" s="25">
        <v>108.5163</v>
      </c>
      <c r="AB1743" s="10">
        <v>11</v>
      </c>
      <c r="AC1743" s="12">
        <v>157.27000000000001</v>
      </c>
      <c r="AD1743" s="10" t="str">
        <f>IF(Table1[[#This Row],[Profit]]&gt;0,"Profit","loss")</f>
        <v>Profit</v>
      </c>
      <c r="AE1743" s="10" t="str">
        <f>_xlfn.CONCAT(Table1[[#This Row],[Customer Name]]," ",Table1[[#This Row],[Product Name]]," ",Table1[[#This Row],[Country]])</f>
        <v>Alex Nicholson White GlueTop Scratch Pads United States</v>
      </c>
      <c r="AF1743" s="10" t="str">
        <f>LEFT(Table1[[#This Row],[Product Name]],4)</f>
        <v>Whit</v>
      </c>
    </row>
    <row r="1744" spans="1:32" ht="12.75" customHeight="1" x14ac:dyDescent="0.2">
      <c r="A1744" s="18">
        <v>20897</v>
      </c>
      <c r="B1744" s="25">
        <v>90854</v>
      </c>
      <c r="C1744" s="10" t="s">
        <v>25</v>
      </c>
      <c r="D1744" s="36">
        <v>0.04</v>
      </c>
      <c r="E1744" s="28">
        <v>100.98</v>
      </c>
      <c r="F1744" s="32">
        <v>35.840000000000003</v>
      </c>
      <c r="G1744" s="25">
        <v>1159</v>
      </c>
      <c r="H1744" s="10" t="s">
        <v>1262</v>
      </c>
      <c r="I1744" s="10" t="s">
        <v>39</v>
      </c>
      <c r="J1744" s="10" t="s">
        <v>114</v>
      </c>
      <c r="K1744" s="10" t="s">
        <v>41</v>
      </c>
      <c r="L1744" s="10" t="s">
        <v>191</v>
      </c>
      <c r="M1744" s="10" t="s">
        <v>121</v>
      </c>
      <c r="N1744" s="9" t="s">
        <v>260</v>
      </c>
      <c r="O1744" s="22">
        <v>0.62</v>
      </c>
      <c r="P1744" s="10" t="s">
        <v>33</v>
      </c>
      <c r="Q1744" s="10" t="s">
        <v>53</v>
      </c>
      <c r="R1744" s="10" t="s">
        <v>54</v>
      </c>
      <c r="S1744" s="10" t="s">
        <v>1263</v>
      </c>
      <c r="T1744" s="25">
        <v>7086</v>
      </c>
      <c r="U1744" s="11">
        <v>42144</v>
      </c>
      <c r="V1744" s="25">
        <f>YEAR(Table1[[#This Row],[Order Date]])</f>
        <v>2015</v>
      </c>
      <c r="W1744" s="25">
        <f>MONTH(Table1[[#This Row],[Order Date]])</f>
        <v>5</v>
      </c>
      <c r="X1744" s="25">
        <f>DAY(Table1[[#This Row],[Order Date]])</f>
        <v>20</v>
      </c>
      <c r="Y1744" s="11">
        <v>42145</v>
      </c>
      <c r="Z1744" s="25">
        <f>DATEDIF(Table1[[#This Row],[Order Date]],Table1[[#This Row],[Ship Date]],"D")</f>
        <v>1</v>
      </c>
      <c r="AA1744" s="25">
        <v>-152.76</v>
      </c>
      <c r="AB1744" s="10">
        <v>1</v>
      </c>
      <c r="AC1744" s="12">
        <v>110.75</v>
      </c>
      <c r="AD1744" s="10" t="str">
        <f>IF(Table1[[#This Row],[Profit]]&gt;0,"Profit","loss")</f>
        <v>loss</v>
      </c>
      <c r="AE1744" s="10" t="str">
        <f>_xlfn.CONCAT(Table1[[#This Row],[Customer Name]]," ",Table1[[#This Row],[Product Name]]," ",Table1[[#This Row],[Country]])</f>
        <v>Arlene Weeks Bush Westfield Collection Bookcases, Fully Assembled United States</v>
      </c>
      <c r="AF1744" s="10" t="str">
        <f>LEFT(Table1[[#This Row],[Product Name]],4)</f>
        <v>Bush</v>
      </c>
    </row>
    <row r="1745" spans="1:32" ht="12.75" customHeight="1" x14ac:dyDescent="0.2">
      <c r="A1745" s="18">
        <v>20212</v>
      </c>
      <c r="B1745" s="25">
        <v>90855</v>
      </c>
      <c r="C1745" s="10" t="s">
        <v>25</v>
      </c>
      <c r="D1745" s="36">
        <v>0.06</v>
      </c>
      <c r="E1745" s="28">
        <v>175.99</v>
      </c>
      <c r="F1745" s="32">
        <v>8.99</v>
      </c>
      <c r="G1745" s="25">
        <v>1156</v>
      </c>
      <c r="H1745" s="10" t="s">
        <v>1260</v>
      </c>
      <c r="I1745" s="10" t="s">
        <v>49</v>
      </c>
      <c r="J1745" s="10" t="s">
        <v>114</v>
      </c>
      <c r="K1745" s="10" t="s">
        <v>77</v>
      </c>
      <c r="L1745" s="10" t="s">
        <v>78</v>
      </c>
      <c r="M1745" s="10" t="s">
        <v>59</v>
      </c>
      <c r="N1745" s="9" t="s">
        <v>168</v>
      </c>
      <c r="O1745" s="22">
        <v>0.56999999999999995</v>
      </c>
      <c r="P1745" s="10" t="s">
        <v>33</v>
      </c>
      <c r="Q1745" s="10" t="s">
        <v>53</v>
      </c>
      <c r="R1745" s="10" t="s">
        <v>193</v>
      </c>
      <c r="S1745" s="10" t="s">
        <v>1261</v>
      </c>
      <c r="T1745" s="25">
        <v>1876</v>
      </c>
      <c r="U1745" s="11">
        <v>42049</v>
      </c>
      <c r="V1745" s="25">
        <f>YEAR(Table1[[#This Row],[Order Date]])</f>
        <v>2015</v>
      </c>
      <c r="W1745" s="25">
        <f>MONTH(Table1[[#This Row],[Order Date]])</f>
        <v>2</v>
      </c>
      <c r="X1745" s="25">
        <f>DAY(Table1[[#This Row],[Order Date]])</f>
        <v>14</v>
      </c>
      <c r="Y1745" s="11">
        <v>42050</v>
      </c>
      <c r="Z1745" s="25">
        <f>DATEDIF(Table1[[#This Row],[Order Date]],Table1[[#This Row],[Ship Date]],"D")</f>
        <v>1</v>
      </c>
      <c r="AA1745" s="25">
        <v>48.47148</v>
      </c>
      <c r="AB1745" s="10">
        <v>7</v>
      </c>
      <c r="AC1745" s="12">
        <v>1013.84</v>
      </c>
      <c r="AD1745" s="10" t="str">
        <f>IF(Table1[[#This Row],[Profit]]&gt;0,"Profit","loss")</f>
        <v>Profit</v>
      </c>
      <c r="AE1745" s="10" t="str">
        <f>_xlfn.CONCAT(Table1[[#This Row],[Customer Name]]," ",Table1[[#This Row],[Product Name]]," ",Table1[[#This Row],[Country]])</f>
        <v>Edith Forbes 2180 United States</v>
      </c>
      <c r="AF1745" s="10" t="str">
        <f>LEFT(Table1[[#This Row],[Product Name]],4)</f>
        <v>2180</v>
      </c>
    </row>
    <row r="1746" spans="1:32" ht="12.75" customHeight="1" x14ac:dyDescent="0.2">
      <c r="A1746" s="18">
        <v>21761</v>
      </c>
      <c r="B1746" s="25">
        <v>90859</v>
      </c>
      <c r="C1746" s="10" t="s">
        <v>25</v>
      </c>
      <c r="D1746" s="36">
        <v>0.08</v>
      </c>
      <c r="E1746" s="28">
        <v>30.93</v>
      </c>
      <c r="F1746" s="32">
        <v>3.92</v>
      </c>
      <c r="G1746" s="25">
        <v>2426</v>
      </c>
      <c r="H1746" s="10" t="s">
        <v>2277</v>
      </c>
      <c r="I1746" s="10" t="s">
        <v>49</v>
      </c>
      <c r="J1746" s="10" t="s">
        <v>58</v>
      </c>
      <c r="K1746" s="10" t="s">
        <v>41</v>
      </c>
      <c r="L1746" s="10" t="s">
        <v>50</v>
      </c>
      <c r="M1746" s="10" t="s">
        <v>51</v>
      </c>
      <c r="N1746" s="9" t="s">
        <v>1750</v>
      </c>
      <c r="O1746" s="22">
        <v>0.44</v>
      </c>
      <c r="P1746" s="10" t="s">
        <v>33</v>
      </c>
      <c r="Q1746" s="10" t="s">
        <v>61</v>
      </c>
      <c r="R1746" s="10" t="s">
        <v>130</v>
      </c>
      <c r="S1746" s="10" t="s">
        <v>2278</v>
      </c>
      <c r="T1746" s="25">
        <v>75061</v>
      </c>
      <c r="U1746" s="11">
        <v>42078</v>
      </c>
      <c r="V1746" s="25">
        <f>YEAR(Table1[[#This Row],[Order Date]])</f>
        <v>2015</v>
      </c>
      <c r="W1746" s="25">
        <f>MONTH(Table1[[#This Row],[Order Date]])</f>
        <v>3</v>
      </c>
      <c r="X1746" s="25">
        <f>DAY(Table1[[#This Row],[Order Date]])</f>
        <v>15</v>
      </c>
      <c r="Y1746" s="11">
        <v>42079</v>
      </c>
      <c r="Z1746" s="25">
        <f>DATEDIF(Table1[[#This Row],[Order Date]],Table1[[#This Row],[Ship Date]],"D")</f>
        <v>1</v>
      </c>
      <c r="AA1746" s="25">
        <v>63.059099999999994</v>
      </c>
      <c r="AB1746" s="10">
        <v>3</v>
      </c>
      <c r="AC1746" s="12">
        <v>91.39</v>
      </c>
      <c r="AD1746" s="10" t="str">
        <f>IF(Table1[[#This Row],[Profit]]&gt;0,"Profit","loss")</f>
        <v>Profit</v>
      </c>
      <c r="AE1746" s="10" t="str">
        <f>_xlfn.CONCAT(Table1[[#This Row],[Customer Name]]," ",Table1[[#This Row],[Product Name]]," ",Table1[[#This Row],[Country]])</f>
        <v>Dorothy Holt Advantus Employee of the Month Certificate Frame, 11 x 13-1/2 United States</v>
      </c>
      <c r="AF1746" s="10" t="str">
        <f>LEFT(Table1[[#This Row],[Product Name]],4)</f>
        <v>Adva</v>
      </c>
    </row>
    <row r="1747" spans="1:32" ht="12.75" customHeight="1" x14ac:dyDescent="0.2">
      <c r="A1747" s="18">
        <v>23729</v>
      </c>
      <c r="B1747" s="25">
        <v>90860</v>
      </c>
      <c r="C1747" s="10" t="s">
        <v>25</v>
      </c>
      <c r="D1747" s="36">
        <v>0.03</v>
      </c>
      <c r="E1747" s="28">
        <v>40.99</v>
      </c>
      <c r="F1747" s="32">
        <v>19.989999999999998</v>
      </c>
      <c r="G1747" s="25">
        <v>2427</v>
      </c>
      <c r="H1747" s="10" t="s">
        <v>2279</v>
      </c>
      <c r="I1747" s="10" t="s">
        <v>49</v>
      </c>
      <c r="J1747" s="10" t="s">
        <v>28</v>
      </c>
      <c r="K1747" s="10" t="s">
        <v>29</v>
      </c>
      <c r="L1747" s="10" t="s">
        <v>93</v>
      </c>
      <c r="M1747" s="10" t="s">
        <v>59</v>
      </c>
      <c r="N1747" s="9" t="s">
        <v>1934</v>
      </c>
      <c r="O1747" s="22">
        <v>0.36</v>
      </c>
      <c r="P1747" s="10" t="s">
        <v>33</v>
      </c>
      <c r="Q1747" s="10" t="s">
        <v>61</v>
      </c>
      <c r="R1747" s="10" t="s">
        <v>130</v>
      </c>
      <c r="S1747" s="10" t="s">
        <v>2280</v>
      </c>
      <c r="T1747" s="25">
        <v>76248</v>
      </c>
      <c r="U1747" s="11">
        <v>42052</v>
      </c>
      <c r="V1747" s="25">
        <f>YEAR(Table1[[#This Row],[Order Date]])</f>
        <v>2015</v>
      </c>
      <c r="W1747" s="25">
        <f>MONTH(Table1[[#This Row],[Order Date]])</f>
        <v>2</v>
      </c>
      <c r="X1747" s="25">
        <f>DAY(Table1[[#This Row],[Order Date]])</f>
        <v>17</v>
      </c>
      <c r="Y1747" s="11">
        <v>42053</v>
      </c>
      <c r="Z1747" s="25">
        <f>DATEDIF(Table1[[#This Row],[Order Date]],Table1[[#This Row],[Ship Date]],"D")</f>
        <v>1</v>
      </c>
      <c r="AA1747" s="25">
        <v>395.30799999999999</v>
      </c>
      <c r="AB1747" s="10">
        <v>21</v>
      </c>
      <c r="AC1747" s="12">
        <v>885.65</v>
      </c>
      <c r="AD1747" s="10" t="str">
        <f>IF(Table1[[#This Row],[Profit]]&gt;0,"Profit","loss")</f>
        <v>Profit</v>
      </c>
      <c r="AE1747" s="10" t="str">
        <f>_xlfn.CONCAT(Table1[[#This Row],[Customer Name]]," ",Table1[[#This Row],[Product Name]]," ",Table1[[#This Row],[Country]])</f>
        <v>John Merritt White Dual Perf Computer Printout Paper, 2700 Sheets, 1 Part, Heavyweight, 20 lbs., 14 7/8 x 11 United States</v>
      </c>
      <c r="AF1747" s="10" t="str">
        <f>LEFT(Table1[[#This Row],[Product Name]],4)</f>
        <v>Whit</v>
      </c>
    </row>
    <row r="1748" spans="1:32" ht="12.75" customHeight="1" x14ac:dyDescent="0.2">
      <c r="A1748" s="18">
        <v>20496</v>
      </c>
      <c r="B1748" s="25">
        <v>90861</v>
      </c>
      <c r="C1748" s="10" t="s">
        <v>106</v>
      </c>
      <c r="D1748" s="36">
        <v>0.08</v>
      </c>
      <c r="E1748" s="28">
        <v>4.4800000000000004</v>
      </c>
      <c r="F1748" s="32">
        <v>49</v>
      </c>
      <c r="G1748" s="25">
        <v>2426</v>
      </c>
      <c r="H1748" s="10" t="s">
        <v>2277</v>
      </c>
      <c r="I1748" s="10" t="s">
        <v>49</v>
      </c>
      <c r="J1748" s="10" t="s">
        <v>58</v>
      </c>
      <c r="K1748" s="10" t="s">
        <v>29</v>
      </c>
      <c r="L1748" s="10" t="s">
        <v>257</v>
      </c>
      <c r="M1748" s="10" t="s">
        <v>236</v>
      </c>
      <c r="N1748" s="9" t="s">
        <v>680</v>
      </c>
      <c r="O1748" s="22">
        <v>0.6</v>
      </c>
      <c r="P1748" s="10" t="s">
        <v>33</v>
      </c>
      <c r="Q1748" s="10" t="s">
        <v>61</v>
      </c>
      <c r="R1748" s="10" t="s">
        <v>130</v>
      </c>
      <c r="S1748" s="10" t="s">
        <v>2278</v>
      </c>
      <c r="T1748" s="25">
        <v>75061</v>
      </c>
      <c r="U1748" s="11">
        <v>42126</v>
      </c>
      <c r="V1748" s="25">
        <f>YEAR(Table1[[#This Row],[Order Date]])</f>
        <v>2015</v>
      </c>
      <c r="W1748" s="25">
        <f>MONTH(Table1[[#This Row],[Order Date]])</f>
        <v>5</v>
      </c>
      <c r="X1748" s="25">
        <f>DAY(Table1[[#This Row],[Order Date]])</f>
        <v>2</v>
      </c>
      <c r="Y1748" s="11">
        <v>42126</v>
      </c>
      <c r="Z1748" s="25">
        <f>DATEDIF(Table1[[#This Row],[Order Date]],Table1[[#This Row],[Ship Date]],"D")</f>
        <v>0</v>
      </c>
      <c r="AA1748" s="25">
        <v>139.58009999999999</v>
      </c>
      <c r="AB1748" s="10">
        <v>37</v>
      </c>
      <c r="AC1748" s="12">
        <v>202.29</v>
      </c>
      <c r="AD1748" s="10" t="str">
        <f>IF(Table1[[#This Row],[Profit]]&gt;0,"Profit","loss")</f>
        <v>Profit</v>
      </c>
      <c r="AE1748" s="10" t="str">
        <f>_xlfn.CONCAT(Table1[[#This Row],[Customer Name]]," ",Table1[[#This Row],[Product Name]]," ",Table1[[#This Row],[Country]])</f>
        <v>Dorothy Holt Hoover Portapower™ Portable Vacuum United States</v>
      </c>
      <c r="AF1748" s="10" t="str">
        <f>LEFT(Table1[[#This Row],[Product Name]],4)</f>
        <v>Hoov</v>
      </c>
    </row>
    <row r="1749" spans="1:32" ht="12.75" customHeight="1" x14ac:dyDescent="0.2">
      <c r="A1749" s="18">
        <v>20497</v>
      </c>
      <c r="B1749" s="25">
        <v>90861</v>
      </c>
      <c r="C1749" s="10" t="s">
        <v>106</v>
      </c>
      <c r="D1749" s="36">
        <v>0</v>
      </c>
      <c r="E1749" s="28">
        <v>17.670000000000002</v>
      </c>
      <c r="F1749" s="32">
        <v>8.99</v>
      </c>
      <c r="G1749" s="25">
        <v>2426</v>
      </c>
      <c r="H1749" s="10" t="s">
        <v>2277</v>
      </c>
      <c r="I1749" s="10" t="s">
        <v>49</v>
      </c>
      <c r="J1749" s="10" t="s">
        <v>58</v>
      </c>
      <c r="K1749" s="10" t="s">
        <v>41</v>
      </c>
      <c r="L1749" s="10" t="s">
        <v>50</v>
      </c>
      <c r="M1749" s="10" t="s">
        <v>51</v>
      </c>
      <c r="N1749" s="9" t="s">
        <v>807</v>
      </c>
      <c r="O1749" s="22">
        <v>0.47</v>
      </c>
      <c r="P1749" s="10" t="s">
        <v>33</v>
      </c>
      <c r="Q1749" s="10" t="s">
        <v>61</v>
      </c>
      <c r="R1749" s="10" t="s">
        <v>130</v>
      </c>
      <c r="S1749" s="10" t="s">
        <v>2278</v>
      </c>
      <c r="T1749" s="25">
        <v>75061</v>
      </c>
      <c r="U1749" s="11">
        <v>42126</v>
      </c>
      <c r="V1749" s="25">
        <f>YEAR(Table1[[#This Row],[Order Date]])</f>
        <v>2015</v>
      </c>
      <c r="W1749" s="25">
        <f>MONTH(Table1[[#This Row],[Order Date]])</f>
        <v>5</v>
      </c>
      <c r="X1749" s="25">
        <f>DAY(Table1[[#This Row],[Order Date]])</f>
        <v>2</v>
      </c>
      <c r="Y1749" s="11">
        <v>42133</v>
      </c>
      <c r="Z1749" s="25">
        <f>DATEDIF(Table1[[#This Row],[Order Date]],Table1[[#This Row],[Ship Date]],"D")</f>
        <v>7</v>
      </c>
      <c r="AA1749" s="25">
        <v>109.67000000000002</v>
      </c>
      <c r="AB1749" s="10">
        <v>9</v>
      </c>
      <c r="AC1749" s="12">
        <v>168.71</v>
      </c>
      <c r="AD1749" s="10" t="str">
        <f>IF(Table1[[#This Row],[Profit]]&gt;0,"Profit","loss")</f>
        <v>Profit</v>
      </c>
      <c r="AE1749" s="10" t="str">
        <f>_xlfn.CONCAT(Table1[[#This Row],[Customer Name]]," ",Table1[[#This Row],[Product Name]]," ",Table1[[#This Row],[Country]])</f>
        <v>Dorothy Holt Executive Impressions 12" Wall Clock United States</v>
      </c>
      <c r="AF1749" s="10" t="str">
        <f>LEFT(Table1[[#This Row],[Product Name]],4)</f>
        <v>Exec</v>
      </c>
    </row>
    <row r="1750" spans="1:32" ht="12.75" customHeight="1" x14ac:dyDescent="0.2">
      <c r="A1750" s="18">
        <v>20216</v>
      </c>
      <c r="B1750" s="25">
        <v>90867</v>
      </c>
      <c r="C1750" s="10" t="s">
        <v>106</v>
      </c>
      <c r="D1750" s="36">
        <v>7.0000000000000007E-2</v>
      </c>
      <c r="E1750" s="28">
        <v>12.64</v>
      </c>
      <c r="F1750" s="32">
        <v>4.9800000000000004</v>
      </c>
      <c r="G1750" s="25">
        <v>518</v>
      </c>
      <c r="H1750" s="10" t="s">
        <v>624</v>
      </c>
      <c r="I1750" s="10" t="s">
        <v>49</v>
      </c>
      <c r="J1750" s="10" t="s">
        <v>40</v>
      </c>
      <c r="K1750" s="10" t="s">
        <v>41</v>
      </c>
      <c r="L1750" s="10" t="s">
        <v>50</v>
      </c>
      <c r="M1750" s="10" t="s">
        <v>51</v>
      </c>
      <c r="N1750" s="9" t="s">
        <v>625</v>
      </c>
      <c r="O1750" s="22">
        <v>0.48</v>
      </c>
      <c r="P1750" s="10" t="s">
        <v>33</v>
      </c>
      <c r="Q1750" s="10" t="s">
        <v>61</v>
      </c>
      <c r="R1750" s="10" t="s">
        <v>506</v>
      </c>
      <c r="S1750" s="10" t="s">
        <v>507</v>
      </c>
      <c r="T1750" s="25">
        <v>63105</v>
      </c>
      <c r="U1750" s="11">
        <v>42160</v>
      </c>
      <c r="V1750" s="25">
        <f>YEAR(Table1[[#This Row],[Order Date]])</f>
        <v>2015</v>
      </c>
      <c r="W1750" s="25">
        <f>MONTH(Table1[[#This Row],[Order Date]])</f>
        <v>6</v>
      </c>
      <c r="X1750" s="25">
        <f>DAY(Table1[[#This Row],[Order Date]])</f>
        <v>5</v>
      </c>
      <c r="Y1750" s="11">
        <v>42167</v>
      </c>
      <c r="Z1750" s="25">
        <f>DATEDIF(Table1[[#This Row],[Order Date]],Table1[[#This Row],[Ship Date]],"D")</f>
        <v>7</v>
      </c>
      <c r="AA1750" s="25">
        <v>113.41499999999999</v>
      </c>
      <c r="AB1750" s="10">
        <v>16</v>
      </c>
      <c r="AC1750" s="12">
        <v>199.76</v>
      </c>
      <c r="AD1750" s="10" t="str">
        <f>IF(Table1[[#This Row],[Profit]]&gt;0,"Profit","loss")</f>
        <v>Profit</v>
      </c>
      <c r="AE1750" s="10" t="str">
        <f>_xlfn.CONCAT(Table1[[#This Row],[Customer Name]]," ",Table1[[#This Row],[Product Name]]," ",Table1[[#This Row],[Country]])</f>
        <v>Mark Ritchie Nu-Dell Executive Frame United States</v>
      </c>
      <c r="AF1750" s="10" t="str">
        <f>LEFT(Table1[[#This Row],[Product Name]],4)</f>
        <v>Nu-D</v>
      </c>
    </row>
    <row r="1751" spans="1:32" ht="12.75" customHeight="1" x14ac:dyDescent="0.2">
      <c r="A1751" s="18">
        <v>23136</v>
      </c>
      <c r="B1751" s="25">
        <v>90871</v>
      </c>
      <c r="C1751" s="10" t="s">
        <v>47</v>
      </c>
      <c r="D1751" s="36">
        <v>0.01</v>
      </c>
      <c r="E1751" s="28">
        <v>13.79</v>
      </c>
      <c r="F1751" s="32">
        <v>8.7799999999999994</v>
      </c>
      <c r="G1751" s="25">
        <v>2865</v>
      </c>
      <c r="H1751" s="10" t="s">
        <v>2615</v>
      </c>
      <c r="I1751" s="10" t="s">
        <v>49</v>
      </c>
      <c r="J1751" s="10" t="s">
        <v>28</v>
      </c>
      <c r="K1751" s="10" t="s">
        <v>41</v>
      </c>
      <c r="L1751" s="10" t="s">
        <v>50</v>
      </c>
      <c r="M1751" s="10" t="s">
        <v>59</v>
      </c>
      <c r="N1751" s="9" t="s">
        <v>702</v>
      </c>
      <c r="O1751" s="22">
        <v>0.43</v>
      </c>
      <c r="P1751" s="10" t="s">
        <v>33</v>
      </c>
      <c r="Q1751" s="10" t="s">
        <v>61</v>
      </c>
      <c r="R1751" s="10" t="s">
        <v>130</v>
      </c>
      <c r="S1751" s="10" t="s">
        <v>2616</v>
      </c>
      <c r="T1751" s="25">
        <v>75460</v>
      </c>
      <c r="U1751" s="11">
        <v>42058</v>
      </c>
      <c r="V1751" s="25">
        <f>YEAR(Table1[[#This Row],[Order Date]])</f>
        <v>2015</v>
      </c>
      <c r="W1751" s="25">
        <f>MONTH(Table1[[#This Row],[Order Date]])</f>
        <v>2</v>
      </c>
      <c r="X1751" s="25">
        <f>DAY(Table1[[#This Row],[Order Date]])</f>
        <v>23</v>
      </c>
      <c r="Y1751" s="11">
        <v>42060</v>
      </c>
      <c r="Z1751" s="25">
        <f>DATEDIF(Table1[[#This Row],[Order Date]],Table1[[#This Row],[Ship Date]],"D")</f>
        <v>2</v>
      </c>
      <c r="AA1751" s="25">
        <v>-36.770000000000003</v>
      </c>
      <c r="AB1751" s="10">
        <v>4</v>
      </c>
      <c r="AC1751" s="12">
        <v>56.68</v>
      </c>
      <c r="AD1751" s="10" t="str">
        <f>IF(Table1[[#This Row],[Profit]]&gt;0,"Profit","loss")</f>
        <v>loss</v>
      </c>
      <c r="AE1751" s="10" t="str">
        <f>_xlfn.CONCAT(Table1[[#This Row],[Customer Name]]," ",Table1[[#This Row],[Product Name]]," ",Table1[[#This Row],[Country]])</f>
        <v>Roberta Mitchell 9-3/4 Diameter Round Wall Clock United States</v>
      </c>
      <c r="AF1751" s="10" t="str">
        <f>LEFT(Table1[[#This Row],[Product Name]],4)</f>
        <v>9-3/</v>
      </c>
    </row>
    <row r="1752" spans="1:32" ht="12.75" customHeight="1" x14ac:dyDescent="0.2">
      <c r="A1752" s="18">
        <v>23137</v>
      </c>
      <c r="B1752" s="25">
        <v>90871</v>
      </c>
      <c r="C1752" s="10" t="s">
        <v>47</v>
      </c>
      <c r="D1752" s="36">
        <v>0.04</v>
      </c>
      <c r="E1752" s="28">
        <v>33.29</v>
      </c>
      <c r="F1752" s="32">
        <v>8.74</v>
      </c>
      <c r="G1752" s="25">
        <v>2865</v>
      </c>
      <c r="H1752" s="10" t="s">
        <v>2615</v>
      </c>
      <c r="I1752" s="10" t="s">
        <v>49</v>
      </c>
      <c r="J1752" s="10" t="s">
        <v>28</v>
      </c>
      <c r="K1752" s="10" t="s">
        <v>29</v>
      </c>
      <c r="L1752" s="10" t="s">
        <v>141</v>
      </c>
      <c r="M1752" s="10" t="s">
        <v>59</v>
      </c>
      <c r="N1752" s="9" t="s">
        <v>2617</v>
      </c>
      <c r="O1752" s="22">
        <v>0.61</v>
      </c>
      <c r="P1752" s="10" t="s">
        <v>33</v>
      </c>
      <c r="Q1752" s="10" t="s">
        <v>61</v>
      </c>
      <c r="R1752" s="10" t="s">
        <v>130</v>
      </c>
      <c r="S1752" s="10" t="s">
        <v>2616</v>
      </c>
      <c r="T1752" s="25">
        <v>75460</v>
      </c>
      <c r="U1752" s="11">
        <v>42058</v>
      </c>
      <c r="V1752" s="25">
        <f>YEAR(Table1[[#This Row],[Order Date]])</f>
        <v>2015</v>
      </c>
      <c r="W1752" s="25">
        <f>MONTH(Table1[[#This Row],[Order Date]])</f>
        <v>2</v>
      </c>
      <c r="X1752" s="25">
        <f>DAY(Table1[[#This Row],[Order Date]])</f>
        <v>23</v>
      </c>
      <c r="Y1752" s="11">
        <v>42059</v>
      </c>
      <c r="Z1752" s="25">
        <f>DATEDIF(Table1[[#This Row],[Order Date]],Table1[[#This Row],[Ship Date]],"D")</f>
        <v>1</v>
      </c>
      <c r="AA1752" s="25">
        <v>87.03</v>
      </c>
      <c r="AB1752" s="10">
        <v>8</v>
      </c>
      <c r="AC1752" s="12">
        <v>273.33999999999997</v>
      </c>
      <c r="AD1752" s="10" t="str">
        <f>IF(Table1[[#This Row],[Profit]]&gt;0,"Profit","loss")</f>
        <v>Profit</v>
      </c>
      <c r="AE1752" s="10" t="str">
        <f>_xlfn.CONCAT(Table1[[#This Row],[Customer Name]]," ",Table1[[#This Row],[Product Name]]," ",Table1[[#This Row],[Country]])</f>
        <v>Roberta Mitchell Fellowes Bases and Tops For Staxonsteel®/High-Stak® Systems United States</v>
      </c>
      <c r="AF1752" s="10" t="str">
        <f>LEFT(Table1[[#This Row],[Product Name]],4)</f>
        <v>Fell</v>
      </c>
    </row>
    <row r="1753" spans="1:32" ht="12.75" customHeight="1" x14ac:dyDescent="0.2">
      <c r="A1753" s="18">
        <v>20920</v>
      </c>
      <c r="B1753" s="25">
        <v>90880</v>
      </c>
      <c r="C1753" s="10" t="s">
        <v>37</v>
      </c>
      <c r="D1753" s="36">
        <v>0</v>
      </c>
      <c r="E1753" s="28">
        <v>387.99</v>
      </c>
      <c r="F1753" s="32">
        <v>19.989999999999998</v>
      </c>
      <c r="G1753" s="25">
        <v>1241</v>
      </c>
      <c r="H1753" s="10" t="s">
        <v>1331</v>
      </c>
      <c r="I1753" s="10" t="s">
        <v>49</v>
      </c>
      <c r="J1753" s="10" t="s">
        <v>28</v>
      </c>
      <c r="K1753" s="10" t="s">
        <v>29</v>
      </c>
      <c r="L1753" s="10" t="s">
        <v>109</v>
      </c>
      <c r="M1753" s="10" t="s">
        <v>59</v>
      </c>
      <c r="N1753" s="9" t="s">
        <v>1332</v>
      </c>
      <c r="O1753" s="22">
        <v>0.38</v>
      </c>
      <c r="P1753" s="10" t="s">
        <v>33</v>
      </c>
      <c r="Q1753" s="10" t="s">
        <v>136</v>
      </c>
      <c r="R1753" s="10" t="s">
        <v>1278</v>
      </c>
      <c r="S1753" s="10" t="s">
        <v>511</v>
      </c>
      <c r="T1753" s="25">
        <v>36830</v>
      </c>
      <c r="U1753" s="11">
        <v>42079</v>
      </c>
      <c r="V1753" s="25">
        <f>YEAR(Table1[[#This Row],[Order Date]])</f>
        <v>2015</v>
      </c>
      <c r="W1753" s="25">
        <f>MONTH(Table1[[#This Row],[Order Date]])</f>
        <v>3</v>
      </c>
      <c r="X1753" s="25">
        <f>DAY(Table1[[#This Row],[Order Date]])</f>
        <v>16</v>
      </c>
      <c r="Y1753" s="11">
        <v>42080</v>
      </c>
      <c r="Z1753" s="25">
        <f>DATEDIF(Table1[[#This Row],[Order Date]],Table1[[#This Row],[Ship Date]],"D")</f>
        <v>1</v>
      </c>
      <c r="AA1753" s="25">
        <v>-70.14</v>
      </c>
      <c r="AB1753" s="10">
        <v>23</v>
      </c>
      <c r="AC1753" s="12">
        <v>9280.7199999999993</v>
      </c>
      <c r="AD1753" s="10" t="str">
        <f>IF(Table1[[#This Row],[Profit]]&gt;0,"Profit","loss")</f>
        <v>loss</v>
      </c>
      <c r="AE1753" s="10" t="str">
        <f>_xlfn.CONCAT(Table1[[#This Row],[Customer Name]]," ",Table1[[#This Row],[Product Name]]," ",Table1[[#This Row],[Country]])</f>
        <v>Bradley Schroeder Fellowes PB300 Plastic Comb Binding Machine United States</v>
      </c>
      <c r="AF1753" s="10" t="str">
        <f>LEFT(Table1[[#This Row],[Product Name]],4)</f>
        <v>Fell</v>
      </c>
    </row>
    <row r="1754" spans="1:32" ht="12.75" customHeight="1" x14ac:dyDescent="0.2">
      <c r="A1754" s="18">
        <v>20233</v>
      </c>
      <c r="B1754" s="25">
        <v>90881</v>
      </c>
      <c r="C1754" s="10" t="s">
        <v>47</v>
      </c>
      <c r="D1754" s="36">
        <v>0.06</v>
      </c>
      <c r="E1754" s="28">
        <v>200.97</v>
      </c>
      <c r="F1754" s="32">
        <v>15.59</v>
      </c>
      <c r="G1754" s="25">
        <v>1241</v>
      </c>
      <c r="H1754" s="10" t="s">
        <v>1331</v>
      </c>
      <c r="I1754" s="10" t="s">
        <v>39</v>
      </c>
      <c r="J1754" s="10" t="s">
        <v>58</v>
      </c>
      <c r="K1754" s="10" t="s">
        <v>77</v>
      </c>
      <c r="L1754" s="10" t="s">
        <v>85</v>
      </c>
      <c r="M1754" s="10" t="s">
        <v>43</v>
      </c>
      <c r="N1754" s="9" t="s">
        <v>1333</v>
      </c>
      <c r="O1754" s="22">
        <v>0.36</v>
      </c>
      <c r="P1754" s="10" t="s">
        <v>33</v>
      </c>
      <c r="Q1754" s="10" t="s">
        <v>136</v>
      </c>
      <c r="R1754" s="10" t="s">
        <v>1278</v>
      </c>
      <c r="S1754" s="10" t="s">
        <v>511</v>
      </c>
      <c r="T1754" s="25">
        <v>36830</v>
      </c>
      <c r="U1754" s="11">
        <v>42088</v>
      </c>
      <c r="V1754" s="25">
        <f>YEAR(Table1[[#This Row],[Order Date]])</f>
        <v>2015</v>
      </c>
      <c r="W1754" s="25">
        <f>MONTH(Table1[[#This Row],[Order Date]])</f>
        <v>3</v>
      </c>
      <c r="X1754" s="25">
        <f>DAY(Table1[[#This Row],[Order Date]])</f>
        <v>25</v>
      </c>
      <c r="Y1754" s="11">
        <v>42088</v>
      </c>
      <c r="Z1754" s="25">
        <f>DATEDIF(Table1[[#This Row],[Order Date]],Table1[[#This Row],[Ship Date]],"D")</f>
        <v>0</v>
      </c>
      <c r="AA1754" s="25">
        <v>531.61799999999994</v>
      </c>
      <c r="AB1754" s="10">
        <v>7</v>
      </c>
      <c r="AC1754" s="12">
        <v>1348.83</v>
      </c>
      <c r="AD1754" s="10" t="str">
        <f>IF(Table1[[#This Row],[Profit]]&gt;0,"Profit","loss")</f>
        <v>Profit</v>
      </c>
      <c r="AE1754" s="10" t="str">
        <f>_xlfn.CONCAT(Table1[[#This Row],[Customer Name]]," ",Table1[[#This Row],[Product Name]]," ",Table1[[#This Row],[Country]])</f>
        <v>Bradley Schroeder Hewlett-Packard Deskjet 6122 Color Inkjet Printer United States</v>
      </c>
      <c r="AF1754" s="10" t="str">
        <f>LEFT(Table1[[#This Row],[Product Name]],4)</f>
        <v>Hewl</v>
      </c>
    </row>
    <row r="1755" spans="1:32" ht="12.75" customHeight="1" x14ac:dyDescent="0.2">
      <c r="A1755" s="18">
        <v>20568</v>
      </c>
      <c r="B1755" s="25">
        <v>90888</v>
      </c>
      <c r="C1755" s="10" t="s">
        <v>37</v>
      </c>
      <c r="D1755" s="36">
        <v>0.01</v>
      </c>
      <c r="E1755" s="28">
        <v>15.31</v>
      </c>
      <c r="F1755" s="32">
        <v>8.7799999999999994</v>
      </c>
      <c r="G1755" s="25">
        <v>1986</v>
      </c>
      <c r="H1755" s="10" t="s">
        <v>1927</v>
      </c>
      <c r="I1755" s="10" t="s">
        <v>49</v>
      </c>
      <c r="J1755" s="10" t="s">
        <v>40</v>
      </c>
      <c r="K1755" s="10" t="s">
        <v>29</v>
      </c>
      <c r="L1755" s="10" t="s">
        <v>141</v>
      </c>
      <c r="M1755" s="10" t="s">
        <v>59</v>
      </c>
      <c r="N1755" s="9" t="s">
        <v>1928</v>
      </c>
      <c r="O1755" s="22">
        <v>0.56999999999999995</v>
      </c>
      <c r="P1755" s="10" t="s">
        <v>33</v>
      </c>
      <c r="Q1755" s="10" t="s">
        <v>61</v>
      </c>
      <c r="R1755" s="10" t="s">
        <v>130</v>
      </c>
      <c r="S1755" s="10" t="s">
        <v>1929</v>
      </c>
      <c r="T1755" s="25">
        <v>79701</v>
      </c>
      <c r="U1755" s="11">
        <v>42130</v>
      </c>
      <c r="V1755" s="25">
        <f>YEAR(Table1[[#This Row],[Order Date]])</f>
        <v>2015</v>
      </c>
      <c r="W1755" s="25">
        <f>MONTH(Table1[[#This Row],[Order Date]])</f>
        <v>5</v>
      </c>
      <c r="X1755" s="25">
        <f>DAY(Table1[[#This Row],[Order Date]])</f>
        <v>6</v>
      </c>
      <c r="Y1755" s="11">
        <v>42131</v>
      </c>
      <c r="Z1755" s="25">
        <f>DATEDIF(Table1[[#This Row],[Order Date]],Table1[[#This Row],[Ship Date]],"D")</f>
        <v>1</v>
      </c>
      <c r="AA1755" s="25">
        <v>12.146000000000008</v>
      </c>
      <c r="AB1755" s="10">
        <v>23</v>
      </c>
      <c r="AC1755" s="12">
        <v>377</v>
      </c>
      <c r="AD1755" s="10" t="str">
        <f>IF(Table1[[#This Row],[Profit]]&gt;0,"Profit","loss")</f>
        <v>Profit</v>
      </c>
      <c r="AE1755" s="10" t="str">
        <f>_xlfn.CONCAT(Table1[[#This Row],[Customer Name]]," ",Table1[[#This Row],[Product Name]]," ",Table1[[#This Row],[Country]])</f>
        <v>Lynda Rosenthal Eldon Jumbo ProFile™ Portable File Boxes Graphite/Black United States</v>
      </c>
      <c r="AF1755" s="10" t="str">
        <f>LEFT(Table1[[#This Row],[Product Name]],4)</f>
        <v>Eldo</v>
      </c>
    </row>
    <row r="1756" spans="1:32" ht="12.75" customHeight="1" x14ac:dyDescent="0.2">
      <c r="A1756" s="18">
        <v>20569</v>
      </c>
      <c r="B1756" s="25">
        <v>90888</v>
      </c>
      <c r="C1756" s="10" t="s">
        <v>37</v>
      </c>
      <c r="D1756" s="36">
        <v>0.05</v>
      </c>
      <c r="E1756" s="28">
        <v>7.99</v>
      </c>
      <c r="F1756" s="32">
        <v>5.03</v>
      </c>
      <c r="G1756" s="25">
        <v>1986</v>
      </c>
      <c r="H1756" s="10" t="s">
        <v>1927</v>
      </c>
      <c r="I1756" s="10" t="s">
        <v>27</v>
      </c>
      <c r="J1756" s="10" t="s">
        <v>40</v>
      </c>
      <c r="K1756" s="10" t="s">
        <v>77</v>
      </c>
      <c r="L1756" s="10" t="s">
        <v>78</v>
      </c>
      <c r="M1756" s="10" t="s">
        <v>86</v>
      </c>
      <c r="N1756" s="9" t="s">
        <v>430</v>
      </c>
      <c r="O1756" s="22">
        <v>0.6</v>
      </c>
      <c r="P1756" s="10" t="s">
        <v>33</v>
      </c>
      <c r="Q1756" s="10" t="s">
        <v>61</v>
      </c>
      <c r="R1756" s="10" t="s">
        <v>130</v>
      </c>
      <c r="S1756" s="10" t="s">
        <v>1929</v>
      </c>
      <c r="T1756" s="25">
        <v>79701</v>
      </c>
      <c r="U1756" s="11">
        <v>42130</v>
      </c>
      <c r="V1756" s="25">
        <f>YEAR(Table1[[#This Row],[Order Date]])</f>
        <v>2015</v>
      </c>
      <c r="W1756" s="25">
        <f>MONTH(Table1[[#This Row],[Order Date]])</f>
        <v>5</v>
      </c>
      <c r="X1756" s="25">
        <f>DAY(Table1[[#This Row],[Order Date]])</f>
        <v>6</v>
      </c>
      <c r="Y1756" s="11">
        <v>42132</v>
      </c>
      <c r="Z1756" s="25">
        <f>DATEDIF(Table1[[#This Row],[Order Date]],Table1[[#This Row],[Ship Date]],"D")</f>
        <v>2</v>
      </c>
      <c r="AA1756" s="25">
        <v>5.6870000000000083</v>
      </c>
      <c r="AB1756" s="10">
        <v>4</v>
      </c>
      <c r="AC1756" s="12">
        <v>42.99</v>
      </c>
      <c r="AD1756" s="10" t="str">
        <f>IF(Table1[[#This Row],[Profit]]&gt;0,"Profit","loss")</f>
        <v>Profit</v>
      </c>
      <c r="AE1756" s="10" t="str">
        <f>_xlfn.CONCAT(Table1[[#This Row],[Customer Name]]," ",Table1[[#This Row],[Product Name]]," ",Table1[[#This Row],[Country]])</f>
        <v>Lynda Rosenthal Bell Sonecor JB700 Caller ID United States</v>
      </c>
      <c r="AF1756" s="10" t="str">
        <f>LEFT(Table1[[#This Row],[Product Name]],4)</f>
        <v>Bell</v>
      </c>
    </row>
    <row r="1757" spans="1:32" ht="12.75" customHeight="1" x14ac:dyDescent="0.2">
      <c r="A1757" s="18">
        <v>20249</v>
      </c>
      <c r="B1757" s="25">
        <v>90891</v>
      </c>
      <c r="C1757" s="10" t="s">
        <v>25</v>
      </c>
      <c r="D1757" s="36">
        <v>0.03</v>
      </c>
      <c r="E1757" s="28">
        <v>320.98</v>
      </c>
      <c r="F1757" s="32">
        <v>24.49</v>
      </c>
      <c r="G1757" s="25">
        <v>2117</v>
      </c>
      <c r="H1757" s="10" t="s">
        <v>2028</v>
      </c>
      <c r="I1757" s="10" t="s">
        <v>49</v>
      </c>
      <c r="J1757" s="10" t="s">
        <v>40</v>
      </c>
      <c r="K1757" s="10" t="s">
        <v>41</v>
      </c>
      <c r="L1757" s="10" t="s">
        <v>42</v>
      </c>
      <c r="M1757" s="10" t="s">
        <v>236</v>
      </c>
      <c r="N1757" s="9" t="s">
        <v>2029</v>
      </c>
      <c r="O1757" s="22">
        <v>0.55000000000000004</v>
      </c>
      <c r="P1757" s="10" t="s">
        <v>33</v>
      </c>
      <c r="Q1757" s="10" t="s">
        <v>61</v>
      </c>
      <c r="R1757" s="10" t="s">
        <v>130</v>
      </c>
      <c r="S1757" s="10" t="s">
        <v>1576</v>
      </c>
      <c r="T1757" s="25">
        <v>75401</v>
      </c>
      <c r="U1757" s="11">
        <v>42114</v>
      </c>
      <c r="V1757" s="25">
        <f>YEAR(Table1[[#This Row],[Order Date]])</f>
        <v>2015</v>
      </c>
      <c r="W1757" s="25">
        <f>MONTH(Table1[[#This Row],[Order Date]])</f>
        <v>4</v>
      </c>
      <c r="X1757" s="25">
        <f>DAY(Table1[[#This Row],[Order Date]])</f>
        <v>20</v>
      </c>
      <c r="Y1757" s="11">
        <v>42116</v>
      </c>
      <c r="Z1757" s="25">
        <f>DATEDIF(Table1[[#This Row],[Order Date]],Table1[[#This Row],[Ship Date]],"D")</f>
        <v>2</v>
      </c>
      <c r="AA1757" s="25">
        <v>4554.4346999999998</v>
      </c>
      <c r="AB1757" s="10">
        <v>20</v>
      </c>
      <c r="AC1757" s="12">
        <v>6600.63</v>
      </c>
      <c r="AD1757" s="10" t="str">
        <f>IF(Table1[[#This Row],[Profit]]&gt;0,"Profit","loss")</f>
        <v>Profit</v>
      </c>
      <c r="AE1757" s="10" t="str">
        <f>_xlfn.CONCAT(Table1[[#This Row],[Customer Name]]," ",Table1[[#This Row],[Product Name]]," ",Table1[[#This Row],[Country]])</f>
        <v>Jack Hatcher Hon Pagoda™ Stacking Chairs United States</v>
      </c>
      <c r="AF1757" s="10" t="str">
        <f>LEFT(Table1[[#This Row],[Product Name]],4)</f>
        <v xml:space="preserve">Hon </v>
      </c>
    </row>
    <row r="1758" spans="1:32" ht="12.75" customHeight="1" x14ac:dyDescent="0.2">
      <c r="A1758" s="18">
        <v>20250</v>
      </c>
      <c r="B1758" s="25">
        <v>90891</v>
      </c>
      <c r="C1758" s="10" t="s">
        <v>25</v>
      </c>
      <c r="D1758" s="36">
        <v>0.06</v>
      </c>
      <c r="E1758" s="28">
        <v>125.99</v>
      </c>
      <c r="F1758" s="32">
        <v>8.8000000000000007</v>
      </c>
      <c r="G1758" s="25">
        <v>2117</v>
      </c>
      <c r="H1758" s="10" t="s">
        <v>2028</v>
      </c>
      <c r="I1758" s="10" t="s">
        <v>49</v>
      </c>
      <c r="J1758" s="10" t="s">
        <v>40</v>
      </c>
      <c r="K1758" s="10" t="s">
        <v>77</v>
      </c>
      <c r="L1758" s="10" t="s">
        <v>78</v>
      </c>
      <c r="M1758" s="10" t="s">
        <v>59</v>
      </c>
      <c r="N1758" s="9" t="s">
        <v>2030</v>
      </c>
      <c r="O1758" s="22">
        <v>0.59</v>
      </c>
      <c r="P1758" s="10" t="s">
        <v>33</v>
      </c>
      <c r="Q1758" s="10" t="s">
        <v>61</v>
      </c>
      <c r="R1758" s="10" t="s">
        <v>130</v>
      </c>
      <c r="S1758" s="10" t="s">
        <v>1576</v>
      </c>
      <c r="T1758" s="25">
        <v>75401</v>
      </c>
      <c r="U1758" s="11">
        <v>42114</v>
      </c>
      <c r="V1758" s="25">
        <f>YEAR(Table1[[#This Row],[Order Date]])</f>
        <v>2015</v>
      </c>
      <c r="W1758" s="25">
        <f>MONTH(Table1[[#This Row],[Order Date]])</f>
        <v>4</v>
      </c>
      <c r="X1758" s="25">
        <f>DAY(Table1[[#This Row],[Order Date]])</f>
        <v>20</v>
      </c>
      <c r="Y1758" s="11">
        <v>42115</v>
      </c>
      <c r="Z1758" s="25">
        <f>DATEDIF(Table1[[#This Row],[Order Date]],Table1[[#This Row],[Ship Date]],"D")</f>
        <v>1</v>
      </c>
      <c r="AA1758" s="25">
        <v>618.19308000000001</v>
      </c>
      <c r="AB1758" s="10">
        <v>18</v>
      </c>
      <c r="AC1758" s="12">
        <v>1811.99</v>
      </c>
      <c r="AD1758" s="10" t="str">
        <f>IF(Table1[[#This Row],[Profit]]&gt;0,"Profit","loss")</f>
        <v>Profit</v>
      </c>
      <c r="AE1758" s="10" t="str">
        <f>_xlfn.CONCAT(Table1[[#This Row],[Customer Name]]," ",Table1[[#This Row],[Product Name]]," ",Table1[[#This Row],[Country]])</f>
        <v>Jack Hatcher StarTAC 6500 United States</v>
      </c>
      <c r="AF1758" s="10" t="str">
        <f>LEFT(Table1[[#This Row],[Product Name]],4)</f>
        <v>Star</v>
      </c>
    </row>
    <row r="1759" spans="1:32" ht="12.75" customHeight="1" x14ac:dyDescent="0.2">
      <c r="A1759" s="18">
        <v>20844</v>
      </c>
      <c r="B1759" s="25">
        <v>90899</v>
      </c>
      <c r="C1759" s="10" t="s">
        <v>47</v>
      </c>
      <c r="D1759" s="36">
        <v>0.09</v>
      </c>
      <c r="E1759" s="28">
        <v>95.99</v>
      </c>
      <c r="F1759" s="32">
        <v>4.9000000000000004</v>
      </c>
      <c r="G1759" s="25">
        <v>1875</v>
      </c>
      <c r="H1759" s="10" t="s">
        <v>1843</v>
      </c>
      <c r="I1759" s="10" t="s">
        <v>49</v>
      </c>
      <c r="J1759" s="10" t="s">
        <v>114</v>
      </c>
      <c r="K1759" s="10" t="s">
        <v>77</v>
      </c>
      <c r="L1759" s="10" t="s">
        <v>78</v>
      </c>
      <c r="M1759" s="10" t="s">
        <v>59</v>
      </c>
      <c r="N1759" s="9" t="s">
        <v>254</v>
      </c>
      <c r="O1759" s="22">
        <v>0.56000000000000005</v>
      </c>
      <c r="P1759" s="10" t="s">
        <v>33</v>
      </c>
      <c r="Q1759" s="10" t="s">
        <v>136</v>
      </c>
      <c r="R1759" s="10" t="s">
        <v>137</v>
      </c>
      <c r="S1759" s="10" t="s">
        <v>1844</v>
      </c>
      <c r="T1759" s="25">
        <v>23320</v>
      </c>
      <c r="U1759" s="11">
        <v>42033</v>
      </c>
      <c r="V1759" s="25">
        <f>YEAR(Table1[[#This Row],[Order Date]])</f>
        <v>2015</v>
      </c>
      <c r="W1759" s="25">
        <f>MONTH(Table1[[#This Row],[Order Date]])</f>
        <v>1</v>
      </c>
      <c r="X1759" s="25">
        <f>DAY(Table1[[#This Row],[Order Date]])</f>
        <v>29</v>
      </c>
      <c r="Y1759" s="11">
        <v>42035</v>
      </c>
      <c r="Z1759" s="25">
        <f>DATEDIF(Table1[[#This Row],[Order Date]],Table1[[#This Row],[Ship Date]],"D")</f>
        <v>2</v>
      </c>
      <c r="AA1759" s="25">
        <v>34.302</v>
      </c>
      <c r="AB1759" s="10">
        <v>4</v>
      </c>
      <c r="AC1759" s="12">
        <v>320.75</v>
      </c>
      <c r="AD1759" s="10" t="str">
        <f>IF(Table1[[#This Row],[Profit]]&gt;0,"Profit","loss")</f>
        <v>Profit</v>
      </c>
      <c r="AE1759" s="10" t="str">
        <f>_xlfn.CONCAT(Table1[[#This Row],[Customer Name]]," ",Table1[[#This Row],[Product Name]]," ",Table1[[#This Row],[Country]])</f>
        <v>Martin Kirk T60 United States</v>
      </c>
      <c r="AF1759" s="10" t="str">
        <f>LEFT(Table1[[#This Row],[Product Name]],4)</f>
        <v>T60</v>
      </c>
    </row>
    <row r="1760" spans="1:32" ht="12.75" customHeight="1" x14ac:dyDescent="0.2">
      <c r="A1760" s="18">
        <v>22407</v>
      </c>
      <c r="B1760" s="25">
        <v>90905</v>
      </c>
      <c r="C1760" s="10" t="s">
        <v>106</v>
      </c>
      <c r="D1760" s="36">
        <v>0.09</v>
      </c>
      <c r="E1760" s="28">
        <v>125.99</v>
      </c>
      <c r="F1760" s="32">
        <v>2.5</v>
      </c>
      <c r="G1760" s="25">
        <v>1427</v>
      </c>
      <c r="H1760" s="10" t="s">
        <v>1484</v>
      </c>
      <c r="I1760" s="10" t="s">
        <v>49</v>
      </c>
      <c r="J1760" s="10" t="s">
        <v>40</v>
      </c>
      <c r="K1760" s="10" t="s">
        <v>77</v>
      </c>
      <c r="L1760" s="10" t="s">
        <v>78</v>
      </c>
      <c r="M1760" s="10" t="s">
        <v>59</v>
      </c>
      <c r="N1760" s="9" t="s">
        <v>1148</v>
      </c>
      <c r="O1760" s="22">
        <v>0.6</v>
      </c>
      <c r="P1760" s="10" t="s">
        <v>33</v>
      </c>
      <c r="Q1760" s="10" t="s">
        <v>61</v>
      </c>
      <c r="R1760" s="10" t="s">
        <v>300</v>
      </c>
      <c r="S1760" s="10" t="s">
        <v>1485</v>
      </c>
      <c r="T1760" s="25">
        <v>48708</v>
      </c>
      <c r="U1760" s="11">
        <v>42040</v>
      </c>
      <c r="V1760" s="25">
        <f>YEAR(Table1[[#This Row],[Order Date]])</f>
        <v>2015</v>
      </c>
      <c r="W1760" s="25">
        <f>MONTH(Table1[[#This Row],[Order Date]])</f>
        <v>2</v>
      </c>
      <c r="X1760" s="25">
        <f>DAY(Table1[[#This Row],[Order Date]])</f>
        <v>5</v>
      </c>
      <c r="Y1760" s="11">
        <v>42044</v>
      </c>
      <c r="Z1760" s="25">
        <f>DATEDIF(Table1[[#This Row],[Order Date]],Table1[[#This Row],[Ship Date]],"D")</f>
        <v>4</v>
      </c>
      <c r="AA1760" s="25">
        <v>1258.7876999999999</v>
      </c>
      <c r="AB1760" s="10">
        <v>18</v>
      </c>
      <c r="AC1760" s="12">
        <v>1824.33</v>
      </c>
      <c r="AD1760" s="10" t="str">
        <f>IF(Table1[[#This Row],[Profit]]&gt;0,"Profit","loss")</f>
        <v>Profit</v>
      </c>
      <c r="AE1760" s="10" t="str">
        <f>_xlfn.CONCAT(Table1[[#This Row],[Customer Name]]," ",Table1[[#This Row],[Product Name]]," ",Table1[[#This Row],[Country]])</f>
        <v>Stacy Gould i2000 United States</v>
      </c>
      <c r="AF1760" s="10" t="str">
        <f>LEFT(Table1[[#This Row],[Product Name]],4)</f>
        <v>i200</v>
      </c>
    </row>
    <row r="1761" spans="1:32" ht="12.75" customHeight="1" x14ac:dyDescent="0.2">
      <c r="A1761" s="18">
        <v>25806</v>
      </c>
      <c r="B1761" s="25">
        <v>90908</v>
      </c>
      <c r="C1761" s="10" t="s">
        <v>37</v>
      </c>
      <c r="D1761" s="36">
        <v>0.02</v>
      </c>
      <c r="E1761" s="28">
        <v>7.1</v>
      </c>
      <c r="F1761" s="32">
        <v>6.05</v>
      </c>
      <c r="G1761" s="25">
        <v>549</v>
      </c>
      <c r="H1761" s="10" t="s">
        <v>650</v>
      </c>
      <c r="I1761" s="10" t="s">
        <v>49</v>
      </c>
      <c r="J1761" s="10" t="s">
        <v>28</v>
      </c>
      <c r="K1761" s="10" t="s">
        <v>29</v>
      </c>
      <c r="L1761" s="10" t="s">
        <v>109</v>
      </c>
      <c r="M1761" s="10" t="s">
        <v>59</v>
      </c>
      <c r="N1761" s="9" t="s">
        <v>651</v>
      </c>
      <c r="O1761" s="22">
        <v>0.39</v>
      </c>
      <c r="P1761" s="10" t="s">
        <v>33</v>
      </c>
      <c r="Q1761" s="10" t="s">
        <v>34</v>
      </c>
      <c r="R1761" s="10" t="s">
        <v>366</v>
      </c>
      <c r="S1761" s="10" t="s">
        <v>652</v>
      </c>
      <c r="T1761" s="25">
        <v>88201</v>
      </c>
      <c r="U1761" s="11">
        <v>42024</v>
      </c>
      <c r="V1761" s="25">
        <f>YEAR(Table1[[#This Row],[Order Date]])</f>
        <v>2015</v>
      </c>
      <c r="W1761" s="25">
        <f>MONTH(Table1[[#This Row],[Order Date]])</f>
        <v>1</v>
      </c>
      <c r="X1761" s="25">
        <f>DAY(Table1[[#This Row],[Order Date]])</f>
        <v>20</v>
      </c>
      <c r="Y1761" s="11">
        <v>42024</v>
      </c>
      <c r="Z1761" s="25">
        <f>DATEDIF(Table1[[#This Row],[Order Date]],Table1[[#This Row],[Ship Date]],"D")</f>
        <v>0</v>
      </c>
      <c r="AA1761" s="25">
        <v>-66.378</v>
      </c>
      <c r="AB1761" s="10">
        <v>9</v>
      </c>
      <c r="AC1761" s="12">
        <v>66.319999999999993</v>
      </c>
      <c r="AD1761" s="10" t="str">
        <f>IF(Table1[[#This Row],[Profit]]&gt;0,"Profit","loss")</f>
        <v>loss</v>
      </c>
      <c r="AE1761" s="10" t="str">
        <f>_xlfn.CONCAT(Table1[[#This Row],[Customer Name]]," ",Table1[[#This Row],[Product Name]]," ",Table1[[#This Row],[Country]])</f>
        <v>Dennis Boykin Townsend Wilson Jones Hanging View Binder, White, 1" United States</v>
      </c>
      <c r="AF1761" s="10" t="str">
        <f>LEFT(Table1[[#This Row],[Product Name]],4)</f>
        <v>Wils</v>
      </c>
    </row>
    <row r="1762" spans="1:32" ht="12.75" customHeight="1" x14ac:dyDescent="0.2">
      <c r="A1762" s="18">
        <v>24132</v>
      </c>
      <c r="B1762" s="25">
        <v>90909</v>
      </c>
      <c r="C1762" s="10" t="s">
        <v>25</v>
      </c>
      <c r="D1762" s="36">
        <v>0.05</v>
      </c>
      <c r="E1762" s="28">
        <v>1.68</v>
      </c>
      <c r="F1762" s="32">
        <v>1.57</v>
      </c>
      <c r="G1762" s="25">
        <v>550</v>
      </c>
      <c r="H1762" s="10" t="s">
        <v>653</v>
      </c>
      <c r="I1762" s="10" t="s">
        <v>49</v>
      </c>
      <c r="J1762" s="10" t="s">
        <v>28</v>
      </c>
      <c r="K1762" s="10" t="s">
        <v>29</v>
      </c>
      <c r="L1762" s="10" t="s">
        <v>30</v>
      </c>
      <c r="M1762" s="10" t="s">
        <v>31</v>
      </c>
      <c r="N1762" s="9" t="s">
        <v>96</v>
      </c>
      <c r="O1762" s="22">
        <v>0.59</v>
      </c>
      <c r="P1762" s="10" t="s">
        <v>33</v>
      </c>
      <c r="Q1762" s="10" t="s">
        <v>61</v>
      </c>
      <c r="R1762" s="10" t="s">
        <v>130</v>
      </c>
      <c r="S1762" s="10" t="s">
        <v>654</v>
      </c>
      <c r="T1762" s="25">
        <v>78155</v>
      </c>
      <c r="U1762" s="11">
        <v>42034</v>
      </c>
      <c r="V1762" s="25">
        <f>YEAR(Table1[[#This Row],[Order Date]])</f>
        <v>2015</v>
      </c>
      <c r="W1762" s="25">
        <f>MONTH(Table1[[#This Row],[Order Date]])</f>
        <v>1</v>
      </c>
      <c r="X1762" s="25">
        <f>DAY(Table1[[#This Row],[Order Date]])</f>
        <v>30</v>
      </c>
      <c r="Y1762" s="11">
        <v>42035</v>
      </c>
      <c r="Z1762" s="25">
        <f>DATEDIF(Table1[[#This Row],[Order Date]],Table1[[#This Row],[Ship Date]],"D")</f>
        <v>1</v>
      </c>
      <c r="AA1762" s="25">
        <v>-33.340000000000003</v>
      </c>
      <c r="AB1762" s="10">
        <v>11</v>
      </c>
      <c r="AC1762" s="12">
        <v>18.75</v>
      </c>
      <c r="AD1762" s="10" t="str">
        <f>IF(Table1[[#This Row],[Profit]]&gt;0,"Profit","loss")</f>
        <v>loss</v>
      </c>
      <c r="AE1762" s="10" t="str">
        <f>_xlfn.CONCAT(Table1[[#This Row],[Customer Name]]," ",Table1[[#This Row],[Product Name]]," ",Table1[[#This Row],[Country]])</f>
        <v>Edna Monroe Talley Newell 323 United States</v>
      </c>
      <c r="AF1762" s="10" t="str">
        <f>LEFT(Table1[[#This Row],[Product Name]],4)</f>
        <v>Newe</v>
      </c>
    </row>
    <row r="1763" spans="1:32" ht="12.75" customHeight="1" x14ac:dyDescent="0.2">
      <c r="A1763" s="18">
        <v>24133</v>
      </c>
      <c r="B1763" s="25">
        <v>90909</v>
      </c>
      <c r="C1763" s="10" t="s">
        <v>25</v>
      </c>
      <c r="D1763" s="36">
        <v>0.1</v>
      </c>
      <c r="E1763" s="28">
        <v>218.75</v>
      </c>
      <c r="F1763" s="32">
        <v>69.64</v>
      </c>
      <c r="G1763" s="25">
        <v>550</v>
      </c>
      <c r="H1763" s="10" t="s">
        <v>653</v>
      </c>
      <c r="I1763" s="10" t="s">
        <v>39</v>
      </c>
      <c r="J1763" s="10" t="s">
        <v>28</v>
      </c>
      <c r="K1763" s="10" t="s">
        <v>41</v>
      </c>
      <c r="L1763" s="10" t="s">
        <v>152</v>
      </c>
      <c r="M1763" s="10" t="s">
        <v>121</v>
      </c>
      <c r="N1763" s="9" t="s">
        <v>655</v>
      </c>
      <c r="O1763" s="22">
        <v>0.77</v>
      </c>
      <c r="P1763" s="10" t="s">
        <v>33</v>
      </c>
      <c r="Q1763" s="10" t="s">
        <v>61</v>
      </c>
      <c r="R1763" s="10" t="s">
        <v>130</v>
      </c>
      <c r="S1763" s="10" t="s">
        <v>654</v>
      </c>
      <c r="T1763" s="25">
        <v>78155</v>
      </c>
      <c r="U1763" s="11">
        <v>42034</v>
      </c>
      <c r="V1763" s="25">
        <f>YEAR(Table1[[#This Row],[Order Date]])</f>
        <v>2015</v>
      </c>
      <c r="W1763" s="25">
        <f>MONTH(Table1[[#This Row],[Order Date]])</f>
        <v>1</v>
      </c>
      <c r="X1763" s="25">
        <f>DAY(Table1[[#This Row],[Order Date]])</f>
        <v>30</v>
      </c>
      <c r="Y1763" s="11">
        <v>42036</v>
      </c>
      <c r="Z1763" s="25">
        <f>DATEDIF(Table1[[#This Row],[Order Date]],Table1[[#This Row],[Ship Date]],"D")</f>
        <v>2</v>
      </c>
      <c r="AA1763" s="25">
        <v>-201.27599999999998</v>
      </c>
      <c r="AB1763" s="10">
        <v>1</v>
      </c>
      <c r="AC1763" s="12">
        <v>188.51</v>
      </c>
      <c r="AD1763" s="10" t="str">
        <f>IF(Table1[[#This Row],[Profit]]&gt;0,"Profit","loss")</f>
        <v>loss</v>
      </c>
      <c r="AE1763" s="10" t="str">
        <f>_xlfn.CONCAT(Table1[[#This Row],[Customer Name]]," ",Table1[[#This Row],[Product Name]]," ",Table1[[#This Row],[Country]])</f>
        <v>Edna Monroe Talley BoxOffice By Design Rectangular and Half-Moon Meeting Room Tables United States</v>
      </c>
      <c r="AF1763" s="10" t="str">
        <f>LEFT(Table1[[#This Row],[Product Name]],4)</f>
        <v>BoxO</v>
      </c>
    </row>
    <row r="1764" spans="1:32" ht="12.75" customHeight="1" x14ac:dyDescent="0.2">
      <c r="A1764" s="18">
        <v>24134</v>
      </c>
      <c r="B1764" s="25">
        <v>90909</v>
      </c>
      <c r="C1764" s="10" t="s">
        <v>25</v>
      </c>
      <c r="D1764" s="36">
        <v>0</v>
      </c>
      <c r="E1764" s="28">
        <v>15.04</v>
      </c>
      <c r="F1764" s="32">
        <v>1.97</v>
      </c>
      <c r="G1764" s="25">
        <v>551</v>
      </c>
      <c r="H1764" s="10" t="s">
        <v>658</v>
      </c>
      <c r="I1764" s="10" t="s">
        <v>49</v>
      </c>
      <c r="J1764" s="10" t="s">
        <v>28</v>
      </c>
      <c r="K1764" s="10" t="s">
        <v>29</v>
      </c>
      <c r="L1764" s="10" t="s">
        <v>93</v>
      </c>
      <c r="M1764" s="10" t="s">
        <v>31</v>
      </c>
      <c r="N1764" s="9" t="s">
        <v>659</v>
      </c>
      <c r="O1764" s="22">
        <v>0.39</v>
      </c>
      <c r="P1764" s="10" t="s">
        <v>33</v>
      </c>
      <c r="Q1764" s="10" t="s">
        <v>61</v>
      </c>
      <c r="R1764" s="10" t="s">
        <v>130</v>
      </c>
      <c r="S1764" s="10" t="s">
        <v>660</v>
      </c>
      <c r="T1764" s="25">
        <v>75090</v>
      </c>
      <c r="U1764" s="11">
        <v>42034</v>
      </c>
      <c r="V1764" s="25">
        <f>YEAR(Table1[[#This Row],[Order Date]])</f>
        <v>2015</v>
      </c>
      <c r="W1764" s="25">
        <f>MONTH(Table1[[#This Row],[Order Date]])</f>
        <v>1</v>
      </c>
      <c r="X1764" s="25">
        <f>DAY(Table1[[#This Row],[Order Date]])</f>
        <v>30</v>
      </c>
      <c r="Y1764" s="11">
        <v>42036</v>
      </c>
      <c r="Z1764" s="25">
        <f>DATEDIF(Table1[[#This Row],[Order Date]],Table1[[#This Row],[Ship Date]],"D")</f>
        <v>2</v>
      </c>
      <c r="AA1764" s="25">
        <v>21.514199999999999</v>
      </c>
      <c r="AB1764" s="10">
        <v>2</v>
      </c>
      <c r="AC1764" s="12">
        <v>31.18</v>
      </c>
      <c r="AD1764" s="10" t="str">
        <f>IF(Table1[[#This Row],[Profit]]&gt;0,"Profit","loss")</f>
        <v>Profit</v>
      </c>
      <c r="AE1764" s="10" t="str">
        <f>_xlfn.CONCAT(Table1[[#This Row],[Customer Name]]," ",Table1[[#This Row],[Product Name]]," ",Table1[[#This Row],[Country]])</f>
        <v>Peggy Chan White GlueTop Scratch Pads United States</v>
      </c>
      <c r="AF1764" s="10" t="str">
        <f>LEFT(Table1[[#This Row],[Product Name]],4)</f>
        <v>Whit</v>
      </c>
    </row>
    <row r="1765" spans="1:32" ht="12.75" customHeight="1" x14ac:dyDescent="0.2">
      <c r="A1765" s="18">
        <v>23209</v>
      </c>
      <c r="B1765" s="25">
        <v>90910</v>
      </c>
      <c r="C1765" s="10" t="s">
        <v>56</v>
      </c>
      <c r="D1765" s="36">
        <v>0.06</v>
      </c>
      <c r="E1765" s="28">
        <v>549.99</v>
      </c>
      <c r="F1765" s="32">
        <v>49</v>
      </c>
      <c r="G1765" s="25">
        <v>550</v>
      </c>
      <c r="H1765" s="10" t="s">
        <v>653</v>
      </c>
      <c r="I1765" s="10" t="s">
        <v>39</v>
      </c>
      <c r="J1765" s="10" t="s">
        <v>28</v>
      </c>
      <c r="K1765" s="10" t="s">
        <v>77</v>
      </c>
      <c r="L1765" s="10" t="s">
        <v>587</v>
      </c>
      <c r="M1765" s="10" t="s">
        <v>43</v>
      </c>
      <c r="N1765" s="9" t="s">
        <v>656</v>
      </c>
      <c r="O1765" s="22">
        <v>0.35</v>
      </c>
      <c r="P1765" s="10" t="s">
        <v>33</v>
      </c>
      <c r="Q1765" s="10" t="s">
        <v>61</v>
      </c>
      <c r="R1765" s="10" t="s">
        <v>130</v>
      </c>
      <c r="S1765" s="10" t="s">
        <v>654</v>
      </c>
      <c r="T1765" s="25">
        <v>78155</v>
      </c>
      <c r="U1765" s="11">
        <v>42167</v>
      </c>
      <c r="V1765" s="25">
        <f>YEAR(Table1[[#This Row],[Order Date]])</f>
        <v>2015</v>
      </c>
      <c r="W1765" s="25">
        <f>MONTH(Table1[[#This Row],[Order Date]])</f>
        <v>6</v>
      </c>
      <c r="X1765" s="25">
        <f>DAY(Table1[[#This Row],[Order Date]])</f>
        <v>12</v>
      </c>
      <c r="Y1765" s="11">
        <v>42168</v>
      </c>
      <c r="Z1765" s="25">
        <f>DATEDIF(Table1[[#This Row],[Order Date]],Table1[[#This Row],[Ship Date]],"D")</f>
        <v>1</v>
      </c>
      <c r="AA1765" s="25">
        <v>4637.4071999999996</v>
      </c>
      <c r="AB1765" s="10">
        <v>13</v>
      </c>
      <c r="AC1765" s="12">
        <v>6720.88</v>
      </c>
      <c r="AD1765" s="10" t="str">
        <f>IF(Table1[[#This Row],[Profit]]&gt;0,"Profit","loss")</f>
        <v>Profit</v>
      </c>
      <c r="AE1765" s="10" t="str">
        <f>_xlfn.CONCAT(Table1[[#This Row],[Customer Name]]," ",Table1[[#This Row],[Product Name]]," ",Table1[[#This Row],[Country]])</f>
        <v>Edna Monroe Talley Sharp 1540cs Digital Laser Copier United States</v>
      </c>
      <c r="AF1765" s="10" t="str">
        <f>LEFT(Table1[[#This Row],[Product Name]],4)</f>
        <v>Shar</v>
      </c>
    </row>
    <row r="1766" spans="1:32" ht="12.75" customHeight="1" x14ac:dyDescent="0.2">
      <c r="A1766" s="18">
        <v>23210</v>
      </c>
      <c r="B1766" s="25">
        <v>90910</v>
      </c>
      <c r="C1766" s="10" t="s">
        <v>56</v>
      </c>
      <c r="D1766" s="36">
        <v>0.08</v>
      </c>
      <c r="E1766" s="28">
        <v>115.99</v>
      </c>
      <c r="F1766" s="32">
        <v>5.99</v>
      </c>
      <c r="G1766" s="25">
        <v>550</v>
      </c>
      <c r="H1766" s="10" t="s">
        <v>653</v>
      </c>
      <c r="I1766" s="10" t="s">
        <v>27</v>
      </c>
      <c r="J1766" s="10" t="s">
        <v>28</v>
      </c>
      <c r="K1766" s="10" t="s">
        <v>77</v>
      </c>
      <c r="L1766" s="10" t="s">
        <v>78</v>
      </c>
      <c r="M1766" s="10" t="s">
        <v>59</v>
      </c>
      <c r="N1766" s="9" t="s">
        <v>657</v>
      </c>
      <c r="O1766" s="22">
        <v>0.56999999999999995</v>
      </c>
      <c r="P1766" s="10" t="s">
        <v>33</v>
      </c>
      <c r="Q1766" s="10" t="s">
        <v>61</v>
      </c>
      <c r="R1766" s="10" t="s">
        <v>130</v>
      </c>
      <c r="S1766" s="10" t="s">
        <v>654</v>
      </c>
      <c r="T1766" s="25">
        <v>78155</v>
      </c>
      <c r="U1766" s="11">
        <v>42167</v>
      </c>
      <c r="V1766" s="25">
        <f>YEAR(Table1[[#This Row],[Order Date]])</f>
        <v>2015</v>
      </c>
      <c r="W1766" s="25">
        <f>MONTH(Table1[[#This Row],[Order Date]])</f>
        <v>6</v>
      </c>
      <c r="X1766" s="25">
        <f>DAY(Table1[[#This Row],[Order Date]])</f>
        <v>12</v>
      </c>
      <c r="Y1766" s="11">
        <v>42168</v>
      </c>
      <c r="Z1766" s="25">
        <f>DATEDIF(Table1[[#This Row],[Order Date]],Table1[[#This Row],[Ship Date]],"D")</f>
        <v>1</v>
      </c>
      <c r="AA1766" s="25">
        <v>-239.54149999999998</v>
      </c>
      <c r="AB1766" s="10">
        <v>1</v>
      </c>
      <c r="AC1766" s="12">
        <v>102.21</v>
      </c>
      <c r="AD1766" s="10" t="str">
        <f>IF(Table1[[#This Row],[Profit]]&gt;0,"Profit","loss")</f>
        <v>loss</v>
      </c>
      <c r="AE1766" s="10" t="str">
        <f>_xlfn.CONCAT(Table1[[#This Row],[Customer Name]]," ",Table1[[#This Row],[Product Name]]," ",Table1[[#This Row],[Country]])</f>
        <v>Edna Monroe Talley 2160 United States</v>
      </c>
      <c r="AF1766" s="10" t="str">
        <f>LEFT(Table1[[#This Row],[Product Name]],4)</f>
        <v>2160</v>
      </c>
    </row>
    <row r="1767" spans="1:32" ht="12.75" customHeight="1" x14ac:dyDescent="0.2">
      <c r="A1767" s="18">
        <v>21392</v>
      </c>
      <c r="B1767" s="25">
        <v>90917</v>
      </c>
      <c r="C1767" s="10" t="s">
        <v>37</v>
      </c>
      <c r="D1767" s="36">
        <v>0.02</v>
      </c>
      <c r="E1767" s="28">
        <v>200.98</v>
      </c>
      <c r="F1767" s="32">
        <v>55.96</v>
      </c>
      <c r="G1767" s="25">
        <v>375</v>
      </c>
      <c r="H1767" s="10" t="s">
        <v>483</v>
      </c>
      <c r="I1767" s="10" t="s">
        <v>39</v>
      </c>
      <c r="J1767" s="10" t="s">
        <v>58</v>
      </c>
      <c r="K1767" s="10" t="s">
        <v>41</v>
      </c>
      <c r="L1767" s="10" t="s">
        <v>191</v>
      </c>
      <c r="M1767" s="10" t="s">
        <v>121</v>
      </c>
      <c r="N1767" s="9" t="s">
        <v>480</v>
      </c>
      <c r="O1767" s="22">
        <v>0.75</v>
      </c>
      <c r="P1767" s="10" t="s">
        <v>33</v>
      </c>
      <c r="Q1767" s="10" t="s">
        <v>136</v>
      </c>
      <c r="R1767" s="10" t="s">
        <v>244</v>
      </c>
      <c r="S1767" s="10" t="s">
        <v>484</v>
      </c>
      <c r="T1767" s="25">
        <v>37814</v>
      </c>
      <c r="U1767" s="11">
        <v>42077</v>
      </c>
      <c r="V1767" s="25">
        <f>YEAR(Table1[[#This Row],[Order Date]])</f>
        <v>2015</v>
      </c>
      <c r="W1767" s="25">
        <f>MONTH(Table1[[#This Row],[Order Date]])</f>
        <v>3</v>
      </c>
      <c r="X1767" s="25">
        <f>DAY(Table1[[#This Row],[Order Date]])</f>
        <v>14</v>
      </c>
      <c r="Y1767" s="11">
        <v>42079</v>
      </c>
      <c r="Z1767" s="25">
        <f>DATEDIF(Table1[[#This Row],[Order Date]],Table1[[#This Row],[Ship Date]],"D")</f>
        <v>2</v>
      </c>
      <c r="AA1767" s="25">
        <v>-224.94779999999997</v>
      </c>
      <c r="AB1767" s="10">
        <v>11</v>
      </c>
      <c r="AC1767" s="12">
        <v>2331.9</v>
      </c>
      <c r="AD1767" s="10" t="str">
        <f>IF(Table1[[#This Row],[Profit]]&gt;0,"Profit","loss")</f>
        <v>loss</v>
      </c>
      <c r="AE1767" s="10" t="str">
        <f>_xlfn.CONCAT(Table1[[#This Row],[Customer Name]]," ",Table1[[#This Row],[Product Name]]," ",Table1[[#This Row],[Country]])</f>
        <v>Sandra Sharma O'Sullivan Living Dimensions 3-Shelf Bookcases United States</v>
      </c>
      <c r="AF1767" s="10" t="str">
        <f>LEFT(Table1[[#This Row],[Product Name]],4)</f>
        <v>O'Su</v>
      </c>
    </row>
    <row r="1768" spans="1:32" ht="12.75" customHeight="1" x14ac:dyDescent="0.2">
      <c r="A1768" s="18">
        <v>21393</v>
      </c>
      <c r="B1768" s="25">
        <v>90917</v>
      </c>
      <c r="C1768" s="10" t="s">
        <v>37</v>
      </c>
      <c r="D1768" s="36">
        <v>0.02</v>
      </c>
      <c r="E1768" s="28">
        <v>4.28</v>
      </c>
      <c r="F1768" s="32">
        <v>5.17</v>
      </c>
      <c r="G1768" s="25">
        <v>375</v>
      </c>
      <c r="H1768" s="10" t="s">
        <v>483</v>
      </c>
      <c r="I1768" s="10" t="s">
        <v>49</v>
      </c>
      <c r="J1768" s="10" t="s">
        <v>58</v>
      </c>
      <c r="K1768" s="10" t="s">
        <v>29</v>
      </c>
      <c r="L1768" s="10" t="s">
        <v>93</v>
      </c>
      <c r="M1768" s="10" t="s">
        <v>59</v>
      </c>
      <c r="N1768" s="9" t="s">
        <v>481</v>
      </c>
      <c r="O1768" s="22">
        <v>0.4</v>
      </c>
      <c r="P1768" s="10" t="s">
        <v>33</v>
      </c>
      <c r="Q1768" s="10" t="s">
        <v>136</v>
      </c>
      <c r="R1768" s="10" t="s">
        <v>244</v>
      </c>
      <c r="S1768" s="10" t="s">
        <v>484</v>
      </c>
      <c r="T1768" s="25">
        <v>37814</v>
      </c>
      <c r="U1768" s="11">
        <v>42077</v>
      </c>
      <c r="V1768" s="25">
        <f>YEAR(Table1[[#This Row],[Order Date]])</f>
        <v>2015</v>
      </c>
      <c r="W1768" s="25">
        <f>MONTH(Table1[[#This Row],[Order Date]])</f>
        <v>3</v>
      </c>
      <c r="X1768" s="25">
        <f>DAY(Table1[[#This Row],[Order Date]])</f>
        <v>14</v>
      </c>
      <c r="Y1768" s="11">
        <v>42078</v>
      </c>
      <c r="Z1768" s="25">
        <f>DATEDIF(Table1[[#This Row],[Order Date]],Table1[[#This Row],[Ship Date]],"D")</f>
        <v>1</v>
      </c>
      <c r="AA1768" s="25">
        <v>196.79999999999998</v>
      </c>
      <c r="AB1768" s="10">
        <v>6</v>
      </c>
      <c r="AC1768" s="12">
        <v>27.47</v>
      </c>
      <c r="AD1768" s="10" t="str">
        <f>IF(Table1[[#This Row],[Profit]]&gt;0,"Profit","loss")</f>
        <v>Profit</v>
      </c>
      <c r="AE1768" s="10" t="str">
        <f>_xlfn.CONCAT(Table1[[#This Row],[Customer Name]]," ",Table1[[#This Row],[Product Name]]," ",Table1[[#This Row],[Country]])</f>
        <v>Sandra Sharma Xerox 1971 United States</v>
      </c>
      <c r="AF1768" s="10" t="str">
        <f>LEFT(Table1[[#This Row],[Product Name]],4)</f>
        <v>Xero</v>
      </c>
    </row>
    <row r="1769" spans="1:32" ht="12.75" customHeight="1" x14ac:dyDescent="0.2">
      <c r="A1769" s="18">
        <v>23487</v>
      </c>
      <c r="B1769" s="25">
        <v>90922</v>
      </c>
      <c r="C1769" s="10" t="s">
        <v>47</v>
      </c>
      <c r="D1769" s="36">
        <v>0.02</v>
      </c>
      <c r="E1769" s="28">
        <v>14.58</v>
      </c>
      <c r="F1769" s="32">
        <v>7.4</v>
      </c>
      <c r="G1769" s="25">
        <v>663</v>
      </c>
      <c r="H1769" s="10" t="s">
        <v>779</v>
      </c>
      <c r="I1769" s="10" t="s">
        <v>49</v>
      </c>
      <c r="J1769" s="10" t="s">
        <v>40</v>
      </c>
      <c r="K1769" s="10" t="s">
        <v>41</v>
      </c>
      <c r="L1769" s="10" t="s">
        <v>50</v>
      </c>
      <c r="M1769" s="10" t="s">
        <v>59</v>
      </c>
      <c r="N1769" s="9" t="s">
        <v>780</v>
      </c>
      <c r="O1769" s="22">
        <v>0.48</v>
      </c>
      <c r="P1769" s="10" t="s">
        <v>33</v>
      </c>
      <c r="Q1769" s="10" t="s">
        <v>53</v>
      </c>
      <c r="R1769" s="10" t="s">
        <v>154</v>
      </c>
      <c r="S1769" s="10" t="s">
        <v>742</v>
      </c>
      <c r="T1769" s="25">
        <v>43952</v>
      </c>
      <c r="U1769" s="11">
        <v>42153</v>
      </c>
      <c r="V1769" s="25">
        <f>YEAR(Table1[[#This Row],[Order Date]])</f>
        <v>2015</v>
      </c>
      <c r="W1769" s="25">
        <f>MONTH(Table1[[#This Row],[Order Date]])</f>
        <v>5</v>
      </c>
      <c r="X1769" s="25">
        <f>DAY(Table1[[#This Row],[Order Date]])</f>
        <v>29</v>
      </c>
      <c r="Y1769" s="11">
        <v>42156</v>
      </c>
      <c r="Z1769" s="25">
        <f>DATEDIF(Table1[[#This Row],[Order Date]],Table1[[#This Row],[Ship Date]],"D")</f>
        <v>3</v>
      </c>
      <c r="AA1769" s="25">
        <v>10.802000000000001</v>
      </c>
      <c r="AB1769" s="10">
        <v>17</v>
      </c>
      <c r="AC1769" s="12">
        <v>261.33999999999997</v>
      </c>
      <c r="AD1769" s="10" t="str">
        <f>IF(Table1[[#This Row],[Profit]]&gt;0,"Profit","loss")</f>
        <v>Profit</v>
      </c>
      <c r="AE1769" s="10" t="str">
        <f>_xlfn.CONCAT(Table1[[#This Row],[Customer Name]]," ",Table1[[#This Row],[Product Name]]," ",Table1[[#This Row],[Country]])</f>
        <v>Hilda Bennett DAX Clear Channel Poster Frame United States</v>
      </c>
      <c r="AF1769" s="10" t="str">
        <f>LEFT(Table1[[#This Row],[Product Name]],4)</f>
        <v xml:space="preserve">DAX </v>
      </c>
    </row>
    <row r="1770" spans="1:32" ht="12.75" customHeight="1" x14ac:dyDescent="0.2">
      <c r="A1770" s="18">
        <v>26032</v>
      </c>
      <c r="B1770" s="25">
        <v>90927</v>
      </c>
      <c r="C1770" s="10" t="s">
        <v>25</v>
      </c>
      <c r="D1770" s="36">
        <v>0.1</v>
      </c>
      <c r="E1770" s="28">
        <v>41.94</v>
      </c>
      <c r="F1770" s="32">
        <v>2.99</v>
      </c>
      <c r="G1770" s="25">
        <v>2626</v>
      </c>
      <c r="H1770" s="10" t="s">
        <v>2447</v>
      </c>
      <c r="I1770" s="10" t="s">
        <v>49</v>
      </c>
      <c r="J1770" s="10" t="s">
        <v>114</v>
      </c>
      <c r="K1770" s="10" t="s">
        <v>29</v>
      </c>
      <c r="L1770" s="10" t="s">
        <v>109</v>
      </c>
      <c r="M1770" s="10" t="s">
        <v>59</v>
      </c>
      <c r="N1770" s="9" t="s">
        <v>2448</v>
      </c>
      <c r="O1770" s="22">
        <v>0.35</v>
      </c>
      <c r="P1770" s="10" t="s">
        <v>33</v>
      </c>
      <c r="Q1770" s="10" t="s">
        <v>34</v>
      </c>
      <c r="R1770" s="10" t="s">
        <v>45</v>
      </c>
      <c r="S1770" s="10" t="s">
        <v>1456</v>
      </c>
      <c r="T1770" s="25">
        <v>94025</v>
      </c>
      <c r="U1770" s="11">
        <v>42042</v>
      </c>
      <c r="V1770" s="25">
        <f>YEAR(Table1[[#This Row],[Order Date]])</f>
        <v>2015</v>
      </c>
      <c r="W1770" s="25">
        <f>MONTH(Table1[[#This Row],[Order Date]])</f>
        <v>2</v>
      </c>
      <c r="X1770" s="25">
        <f>DAY(Table1[[#This Row],[Order Date]])</f>
        <v>7</v>
      </c>
      <c r="Y1770" s="11">
        <v>42043</v>
      </c>
      <c r="Z1770" s="25">
        <f>DATEDIF(Table1[[#This Row],[Order Date]],Table1[[#This Row],[Ship Date]],"D")</f>
        <v>1</v>
      </c>
      <c r="AA1770" s="25">
        <v>164.08199999999999</v>
      </c>
      <c r="AB1770" s="10">
        <v>6</v>
      </c>
      <c r="AC1770" s="12">
        <v>237.8</v>
      </c>
      <c r="AD1770" s="10" t="str">
        <f>IF(Table1[[#This Row],[Profit]]&gt;0,"Profit","loss")</f>
        <v>Profit</v>
      </c>
      <c r="AE1770" s="10" t="str">
        <f>_xlfn.CONCAT(Table1[[#This Row],[Customer Name]]," ",Table1[[#This Row],[Product Name]]," ",Table1[[#This Row],[Country]])</f>
        <v>Lillian Fischer Avery Trapezoid Extra Heavy Duty 4" Binders United States</v>
      </c>
      <c r="AF1770" s="10" t="str">
        <f>LEFT(Table1[[#This Row],[Product Name]],4)</f>
        <v>Aver</v>
      </c>
    </row>
    <row r="1771" spans="1:32" ht="12.75" customHeight="1" x14ac:dyDescent="0.2">
      <c r="A1771" s="18">
        <v>24265</v>
      </c>
      <c r="B1771" s="25">
        <v>90932</v>
      </c>
      <c r="C1771" s="10" t="s">
        <v>37</v>
      </c>
      <c r="D1771" s="36">
        <v>0.06</v>
      </c>
      <c r="E1771" s="28">
        <v>3.29</v>
      </c>
      <c r="F1771" s="32">
        <v>1.35</v>
      </c>
      <c r="G1771" s="25">
        <v>1646</v>
      </c>
      <c r="H1771" s="10" t="s">
        <v>1655</v>
      </c>
      <c r="I1771" s="10" t="s">
        <v>49</v>
      </c>
      <c r="J1771" s="10" t="s">
        <v>58</v>
      </c>
      <c r="K1771" s="10" t="s">
        <v>29</v>
      </c>
      <c r="L1771" s="10" t="s">
        <v>66</v>
      </c>
      <c r="M1771" s="10" t="s">
        <v>31</v>
      </c>
      <c r="N1771" s="9" t="s">
        <v>296</v>
      </c>
      <c r="O1771" s="22">
        <v>0.4</v>
      </c>
      <c r="P1771" s="10" t="s">
        <v>33</v>
      </c>
      <c r="Q1771" s="10" t="s">
        <v>53</v>
      </c>
      <c r="R1771" s="10" t="s">
        <v>71</v>
      </c>
      <c r="S1771" s="10" t="s">
        <v>1656</v>
      </c>
      <c r="T1771" s="25">
        <v>11714</v>
      </c>
      <c r="U1771" s="11">
        <v>42078</v>
      </c>
      <c r="V1771" s="25">
        <f>YEAR(Table1[[#This Row],[Order Date]])</f>
        <v>2015</v>
      </c>
      <c r="W1771" s="25">
        <f>MONTH(Table1[[#This Row],[Order Date]])</f>
        <v>3</v>
      </c>
      <c r="X1771" s="25">
        <f>DAY(Table1[[#This Row],[Order Date]])</f>
        <v>15</v>
      </c>
      <c r="Y1771" s="11">
        <v>42080</v>
      </c>
      <c r="Z1771" s="25">
        <f>DATEDIF(Table1[[#This Row],[Order Date]],Table1[[#This Row],[Ship Date]],"D")</f>
        <v>2</v>
      </c>
      <c r="AA1771" s="25">
        <v>8.5299999999999994</v>
      </c>
      <c r="AB1771" s="10">
        <v>11</v>
      </c>
      <c r="AC1771" s="12">
        <v>35.97</v>
      </c>
      <c r="AD1771" s="10" t="str">
        <f>IF(Table1[[#This Row],[Profit]]&gt;0,"Profit","loss")</f>
        <v>Profit</v>
      </c>
      <c r="AE1771" s="10" t="str">
        <f>_xlfn.CONCAT(Table1[[#This Row],[Customer Name]]," ",Table1[[#This Row],[Product Name]]," ",Table1[[#This Row],[Country]])</f>
        <v>Eugene Brewer Knox Acco® Hot Clips™ Clips to Go United States</v>
      </c>
      <c r="AF1771" s="10" t="str">
        <f>LEFT(Table1[[#This Row],[Product Name]],4)</f>
        <v>Acco</v>
      </c>
    </row>
    <row r="1772" spans="1:32" ht="12.75" customHeight="1" x14ac:dyDescent="0.2">
      <c r="A1772" s="18">
        <v>22127</v>
      </c>
      <c r="B1772" s="25">
        <v>90934</v>
      </c>
      <c r="C1772" s="10" t="s">
        <v>106</v>
      </c>
      <c r="D1772" s="36">
        <v>0.1</v>
      </c>
      <c r="E1772" s="28">
        <v>11.58</v>
      </c>
      <c r="F1772" s="32">
        <v>6.97</v>
      </c>
      <c r="G1772" s="25">
        <v>1580</v>
      </c>
      <c r="H1772" s="10" t="s">
        <v>1593</v>
      </c>
      <c r="I1772" s="10" t="s">
        <v>49</v>
      </c>
      <c r="J1772" s="10" t="s">
        <v>28</v>
      </c>
      <c r="K1772" s="10" t="s">
        <v>29</v>
      </c>
      <c r="L1772" s="10" t="s">
        <v>69</v>
      </c>
      <c r="M1772" s="10" t="s">
        <v>59</v>
      </c>
      <c r="N1772" s="9" t="s">
        <v>686</v>
      </c>
      <c r="O1772" s="22">
        <v>0.35</v>
      </c>
      <c r="P1772" s="10" t="s">
        <v>33</v>
      </c>
      <c r="Q1772" s="10" t="s">
        <v>53</v>
      </c>
      <c r="R1772" s="10" t="s">
        <v>188</v>
      </c>
      <c r="S1772" s="10" t="s">
        <v>1594</v>
      </c>
      <c r="T1772" s="25">
        <v>4901</v>
      </c>
      <c r="U1772" s="11">
        <v>42051</v>
      </c>
      <c r="V1772" s="25">
        <f>YEAR(Table1[[#This Row],[Order Date]])</f>
        <v>2015</v>
      </c>
      <c r="W1772" s="25">
        <f>MONTH(Table1[[#This Row],[Order Date]])</f>
        <v>2</v>
      </c>
      <c r="X1772" s="25">
        <f>DAY(Table1[[#This Row],[Order Date]])</f>
        <v>16</v>
      </c>
      <c r="Y1772" s="11">
        <v>42055</v>
      </c>
      <c r="Z1772" s="25">
        <f>DATEDIF(Table1[[#This Row],[Order Date]],Table1[[#This Row],[Ship Date]],"D")</f>
        <v>4</v>
      </c>
      <c r="AA1772" s="25">
        <v>-8.3979999999999997</v>
      </c>
      <c r="AB1772" s="10">
        <v>1</v>
      </c>
      <c r="AC1772" s="12">
        <v>14.53</v>
      </c>
      <c r="AD1772" s="10" t="str">
        <f>IF(Table1[[#This Row],[Profit]]&gt;0,"Profit","loss")</f>
        <v>loss</v>
      </c>
      <c r="AE1772" s="10" t="str">
        <f>_xlfn.CONCAT(Table1[[#This Row],[Customer Name]]," ",Table1[[#This Row],[Product Name]]," ",Table1[[#This Row],[Country]])</f>
        <v>Ronnie Nolan Peel &amp; Seel® Recycled Catalog Envelopes, Brown United States</v>
      </c>
      <c r="AF1772" s="10" t="str">
        <f>LEFT(Table1[[#This Row],[Product Name]],4)</f>
        <v>Peel</v>
      </c>
    </row>
    <row r="1773" spans="1:32" ht="12.75" customHeight="1" x14ac:dyDescent="0.2">
      <c r="A1773" s="18">
        <v>25594</v>
      </c>
      <c r="B1773" s="25">
        <v>90951</v>
      </c>
      <c r="C1773" s="10" t="s">
        <v>106</v>
      </c>
      <c r="D1773" s="36">
        <v>0.05</v>
      </c>
      <c r="E1773" s="28">
        <v>100.97</v>
      </c>
      <c r="F1773" s="32">
        <v>7.18</v>
      </c>
      <c r="G1773" s="25">
        <v>2638</v>
      </c>
      <c r="H1773" s="10" t="s">
        <v>2453</v>
      </c>
      <c r="I1773" s="10" t="s">
        <v>27</v>
      </c>
      <c r="J1773" s="10" t="s">
        <v>114</v>
      </c>
      <c r="K1773" s="10" t="s">
        <v>77</v>
      </c>
      <c r="L1773" s="10" t="s">
        <v>180</v>
      </c>
      <c r="M1773" s="10" t="s">
        <v>59</v>
      </c>
      <c r="N1773" s="9" t="s">
        <v>2093</v>
      </c>
      <c r="O1773" s="22">
        <v>0.46</v>
      </c>
      <c r="P1773" s="10" t="s">
        <v>33</v>
      </c>
      <c r="Q1773" s="10" t="s">
        <v>34</v>
      </c>
      <c r="R1773" s="10" t="s">
        <v>1741</v>
      </c>
      <c r="S1773" s="10" t="s">
        <v>2454</v>
      </c>
      <c r="T1773" s="25">
        <v>83704</v>
      </c>
      <c r="U1773" s="11">
        <v>42163</v>
      </c>
      <c r="V1773" s="25">
        <f>YEAR(Table1[[#This Row],[Order Date]])</f>
        <v>2015</v>
      </c>
      <c r="W1773" s="25">
        <f>MONTH(Table1[[#This Row],[Order Date]])</f>
        <v>6</v>
      </c>
      <c r="X1773" s="25">
        <f>DAY(Table1[[#This Row],[Order Date]])</f>
        <v>8</v>
      </c>
      <c r="Y1773" s="11">
        <v>42163</v>
      </c>
      <c r="Z1773" s="25">
        <f>DATEDIF(Table1[[#This Row],[Order Date]],Table1[[#This Row],[Ship Date]],"D")</f>
        <v>0</v>
      </c>
      <c r="AA1773" s="25">
        <v>881.46809999999994</v>
      </c>
      <c r="AB1773" s="10">
        <v>13</v>
      </c>
      <c r="AC1773" s="12">
        <v>1277.49</v>
      </c>
      <c r="AD1773" s="10" t="str">
        <f>IF(Table1[[#This Row],[Profit]]&gt;0,"Profit","loss")</f>
        <v>Profit</v>
      </c>
      <c r="AE1773" s="10" t="str">
        <f>_xlfn.CONCAT(Table1[[#This Row],[Customer Name]]," ",Table1[[#This Row],[Product Name]]," ",Table1[[#This Row],[Country]])</f>
        <v>Alicia Wood Shah Gyration Ultra Cordless Optical Suite United States</v>
      </c>
      <c r="AF1773" s="10" t="str">
        <f>LEFT(Table1[[#This Row],[Product Name]],4)</f>
        <v>Gyra</v>
      </c>
    </row>
    <row r="1774" spans="1:32" ht="12.75" customHeight="1" x14ac:dyDescent="0.2">
      <c r="A1774" s="18">
        <v>21041</v>
      </c>
      <c r="B1774" s="25">
        <v>90952</v>
      </c>
      <c r="C1774" s="10" t="s">
        <v>37</v>
      </c>
      <c r="D1774" s="36">
        <v>0.05</v>
      </c>
      <c r="E1774" s="28">
        <v>4.9800000000000004</v>
      </c>
      <c r="F1774" s="32">
        <v>0.49</v>
      </c>
      <c r="G1774" s="25">
        <v>2639</v>
      </c>
      <c r="H1774" s="10" t="s">
        <v>2455</v>
      </c>
      <c r="I1774" s="10" t="s">
        <v>49</v>
      </c>
      <c r="J1774" s="10" t="s">
        <v>114</v>
      </c>
      <c r="K1774" s="10" t="s">
        <v>29</v>
      </c>
      <c r="L1774" s="10" t="s">
        <v>134</v>
      </c>
      <c r="M1774" s="10" t="s">
        <v>59</v>
      </c>
      <c r="N1774" s="9" t="s">
        <v>1422</v>
      </c>
      <c r="O1774" s="22">
        <v>0.39</v>
      </c>
      <c r="P1774" s="10" t="s">
        <v>33</v>
      </c>
      <c r="Q1774" s="10" t="s">
        <v>34</v>
      </c>
      <c r="R1774" s="10" t="s">
        <v>366</v>
      </c>
      <c r="S1774" s="10" t="s">
        <v>652</v>
      </c>
      <c r="T1774" s="25">
        <v>88201</v>
      </c>
      <c r="U1774" s="11">
        <v>42082</v>
      </c>
      <c r="V1774" s="25">
        <f>YEAR(Table1[[#This Row],[Order Date]])</f>
        <v>2015</v>
      </c>
      <c r="W1774" s="25">
        <f>MONTH(Table1[[#This Row],[Order Date]])</f>
        <v>3</v>
      </c>
      <c r="X1774" s="25">
        <f>DAY(Table1[[#This Row],[Order Date]])</f>
        <v>19</v>
      </c>
      <c r="Y1774" s="11">
        <v>42082</v>
      </c>
      <c r="Z1774" s="25">
        <f>DATEDIF(Table1[[#This Row],[Order Date]],Table1[[#This Row],[Ship Date]],"D")</f>
        <v>0</v>
      </c>
      <c r="AA1774" s="25">
        <v>3.84</v>
      </c>
      <c r="AB1774" s="10">
        <v>3</v>
      </c>
      <c r="AC1774" s="12">
        <v>14.2</v>
      </c>
      <c r="AD1774" s="10" t="str">
        <f>IF(Table1[[#This Row],[Profit]]&gt;0,"Profit","loss")</f>
        <v>Profit</v>
      </c>
      <c r="AE1774" s="10" t="str">
        <f>_xlfn.CONCAT(Table1[[#This Row],[Customer Name]]," ",Table1[[#This Row],[Product Name]]," ",Table1[[#This Row],[Country]])</f>
        <v>Marianne Connor Avery White Multi-Purpose Labels United States</v>
      </c>
      <c r="AF1774" s="10" t="str">
        <f>LEFT(Table1[[#This Row],[Product Name]],4)</f>
        <v>Aver</v>
      </c>
    </row>
    <row r="1775" spans="1:32" ht="12.75" customHeight="1" x14ac:dyDescent="0.2">
      <c r="A1775" s="18">
        <v>24773</v>
      </c>
      <c r="B1775" s="25">
        <v>90961</v>
      </c>
      <c r="C1775" s="10" t="s">
        <v>106</v>
      </c>
      <c r="D1775" s="36">
        <v>0.02</v>
      </c>
      <c r="E1775" s="28">
        <v>100.98</v>
      </c>
      <c r="F1775" s="32">
        <v>35.840000000000003</v>
      </c>
      <c r="G1775" s="25">
        <v>783</v>
      </c>
      <c r="H1775" s="10" t="s">
        <v>915</v>
      </c>
      <c r="I1775" s="10" t="s">
        <v>39</v>
      </c>
      <c r="J1775" s="10" t="s">
        <v>58</v>
      </c>
      <c r="K1775" s="10" t="s">
        <v>41</v>
      </c>
      <c r="L1775" s="10" t="s">
        <v>191</v>
      </c>
      <c r="M1775" s="10" t="s">
        <v>121</v>
      </c>
      <c r="N1775" s="9" t="s">
        <v>260</v>
      </c>
      <c r="O1775" s="22">
        <v>0.62</v>
      </c>
      <c r="P1775" s="10" t="s">
        <v>33</v>
      </c>
      <c r="Q1775" s="10" t="s">
        <v>53</v>
      </c>
      <c r="R1775" s="10" t="s">
        <v>228</v>
      </c>
      <c r="S1775" s="10" t="s">
        <v>916</v>
      </c>
      <c r="T1775" s="25">
        <v>6010</v>
      </c>
      <c r="U1775" s="11">
        <v>42010</v>
      </c>
      <c r="V1775" s="25">
        <f>YEAR(Table1[[#This Row],[Order Date]])</f>
        <v>2015</v>
      </c>
      <c r="W1775" s="25">
        <f>MONTH(Table1[[#This Row],[Order Date]])</f>
        <v>1</v>
      </c>
      <c r="X1775" s="25">
        <f>DAY(Table1[[#This Row],[Order Date]])</f>
        <v>6</v>
      </c>
      <c r="Y1775" s="11">
        <v>42010</v>
      </c>
      <c r="Z1775" s="25">
        <f>DATEDIF(Table1[[#This Row],[Order Date]],Table1[[#This Row],[Ship Date]],"D")</f>
        <v>0</v>
      </c>
      <c r="AA1775" s="25">
        <v>-134.91200000000001</v>
      </c>
      <c r="AB1775" s="10">
        <v>6</v>
      </c>
      <c r="AC1775" s="12">
        <v>614.99</v>
      </c>
      <c r="AD1775" s="10" t="str">
        <f>IF(Table1[[#This Row],[Profit]]&gt;0,"Profit","loss")</f>
        <v>loss</v>
      </c>
      <c r="AE1775" s="10" t="str">
        <f>_xlfn.CONCAT(Table1[[#This Row],[Customer Name]]," ",Table1[[#This Row],[Product Name]]," ",Table1[[#This Row],[Country]])</f>
        <v>Carlos Byrd Bush Westfield Collection Bookcases, Fully Assembled United States</v>
      </c>
      <c r="AF1775" s="10" t="str">
        <f>LEFT(Table1[[#This Row],[Product Name]],4)</f>
        <v>Bush</v>
      </c>
    </row>
    <row r="1776" spans="1:32" ht="12.75" customHeight="1" x14ac:dyDescent="0.2">
      <c r="A1776" s="18">
        <v>20434</v>
      </c>
      <c r="B1776" s="25">
        <v>90962</v>
      </c>
      <c r="C1776" s="10" t="s">
        <v>25</v>
      </c>
      <c r="D1776" s="36">
        <v>0.04</v>
      </c>
      <c r="E1776" s="28">
        <v>34.76</v>
      </c>
      <c r="F1776" s="32">
        <v>5.49</v>
      </c>
      <c r="G1776" s="25">
        <v>782</v>
      </c>
      <c r="H1776" s="10" t="s">
        <v>912</v>
      </c>
      <c r="I1776" s="10" t="s">
        <v>49</v>
      </c>
      <c r="J1776" s="10" t="s">
        <v>58</v>
      </c>
      <c r="K1776" s="10" t="s">
        <v>29</v>
      </c>
      <c r="L1776" s="10" t="s">
        <v>141</v>
      </c>
      <c r="M1776" s="10" t="s">
        <v>59</v>
      </c>
      <c r="N1776" s="9" t="s">
        <v>913</v>
      </c>
      <c r="O1776" s="22">
        <v>0.6</v>
      </c>
      <c r="P1776" s="10" t="s">
        <v>33</v>
      </c>
      <c r="Q1776" s="10" t="s">
        <v>34</v>
      </c>
      <c r="R1776" s="10" t="s">
        <v>45</v>
      </c>
      <c r="S1776" s="10" t="s">
        <v>914</v>
      </c>
      <c r="T1776" s="25">
        <v>90604</v>
      </c>
      <c r="U1776" s="11">
        <v>42123</v>
      </c>
      <c r="V1776" s="25">
        <f>YEAR(Table1[[#This Row],[Order Date]])</f>
        <v>2015</v>
      </c>
      <c r="W1776" s="25">
        <f>MONTH(Table1[[#This Row],[Order Date]])</f>
        <v>4</v>
      </c>
      <c r="X1776" s="25">
        <f>DAY(Table1[[#This Row],[Order Date]])</f>
        <v>29</v>
      </c>
      <c r="Y1776" s="11">
        <v>42124</v>
      </c>
      <c r="Z1776" s="25">
        <f>DATEDIF(Table1[[#This Row],[Order Date]],Table1[[#This Row],[Ship Date]],"D")</f>
        <v>1</v>
      </c>
      <c r="AA1776" s="25">
        <v>192.51689999999999</v>
      </c>
      <c r="AB1776" s="10">
        <v>8</v>
      </c>
      <c r="AC1776" s="12">
        <v>279.01</v>
      </c>
      <c r="AD1776" s="10" t="str">
        <f>IF(Table1[[#This Row],[Profit]]&gt;0,"Profit","loss")</f>
        <v>Profit</v>
      </c>
      <c r="AE1776" s="10" t="str">
        <f>_xlfn.CONCAT(Table1[[#This Row],[Customer Name]]," ",Table1[[#This Row],[Product Name]]," ",Table1[[#This Row],[Country]])</f>
        <v>Sarah N Becker Home/Office Personal File Carts United States</v>
      </c>
      <c r="AF1776" s="10" t="str">
        <f>LEFT(Table1[[#This Row],[Product Name]],4)</f>
        <v>Home</v>
      </c>
    </row>
    <row r="1777" spans="1:32" ht="12.75" customHeight="1" x14ac:dyDescent="0.2">
      <c r="A1777" s="18">
        <v>25456</v>
      </c>
      <c r="B1777" s="25">
        <v>90964</v>
      </c>
      <c r="C1777" s="10" t="s">
        <v>56</v>
      </c>
      <c r="D1777" s="36">
        <v>0.06</v>
      </c>
      <c r="E1777" s="28">
        <v>28.53</v>
      </c>
      <c r="F1777" s="32">
        <v>1.49</v>
      </c>
      <c r="G1777" s="25">
        <v>2330</v>
      </c>
      <c r="H1777" s="10" t="s">
        <v>2200</v>
      </c>
      <c r="I1777" s="10" t="s">
        <v>49</v>
      </c>
      <c r="J1777" s="10" t="s">
        <v>40</v>
      </c>
      <c r="K1777" s="10" t="s">
        <v>29</v>
      </c>
      <c r="L1777" s="10" t="s">
        <v>109</v>
      </c>
      <c r="M1777" s="10" t="s">
        <v>59</v>
      </c>
      <c r="N1777" s="9" t="s">
        <v>332</v>
      </c>
      <c r="O1777" s="22">
        <v>0.38</v>
      </c>
      <c r="P1777" s="10" t="s">
        <v>33</v>
      </c>
      <c r="Q1777" s="10" t="s">
        <v>61</v>
      </c>
      <c r="R1777" s="10" t="s">
        <v>330</v>
      </c>
      <c r="S1777" s="10" t="s">
        <v>2201</v>
      </c>
      <c r="T1777" s="25">
        <v>52302</v>
      </c>
      <c r="U1777" s="11">
        <v>42087</v>
      </c>
      <c r="V1777" s="25">
        <f>YEAR(Table1[[#This Row],[Order Date]])</f>
        <v>2015</v>
      </c>
      <c r="W1777" s="25">
        <f>MONTH(Table1[[#This Row],[Order Date]])</f>
        <v>3</v>
      </c>
      <c r="X1777" s="25">
        <f>DAY(Table1[[#This Row],[Order Date]])</f>
        <v>24</v>
      </c>
      <c r="Y1777" s="11">
        <v>42090</v>
      </c>
      <c r="Z1777" s="25">
        <f>DATEDIF(Table1[[#This Row],[Order Date]],Table1[[#This Row],[Ship Date]],"D")</f>
        <v>3</v>
      </c>
      <c r="AA1777" s="25">
        <v>74.638500000000008</v>
      </c>
      <c r="AB1777" s="10">
        <v>5</v>
      </c>
      <c r="AC1777" s="12">
        <v>134.09</v>
      </c>
      <c r="AD1777" s="10" t="str">
        <f>IF(Table1[[#This Row],[Profit]]&gt;0,"Profit","loss")</f>
        <v>Profit</v>
      </c>
      <c r="AE1777" s="10" t="str">
        <f>_xlfn.CONCAT(Table1[[#This Row],[Customer Name]]," ",Table1[[#This Row],[Product Name]]," ",Table1[[#This Row],[Country]])</f>
        <v>Kara Foster Lock-Up Easel 'Spel-Binder' United States</v>
      </c>
      <c r="AF1777" s="10" t="str">
        <f>LEFT(Table1[[#This Row],[Product Name]],4)</f>
        <v>Lock</v>
      </c>
    </row>
    <row r="1778" spans="1:32" ht="12.75" customHeight="1" x14ac:dyDescent="0.2">
      <c r="A1778" s="18">
        <v>25111</v>
      </c>
      <c r="B1778" s="25">
        <v>90973</v>
      </c>
      <c r="C1778" s="10" t="s">
        <v>37</v>
      </c>
      <c r="D1778" s="36">
        <v>0.06</v>
      </c>
      <c r="E1778" s="28">
        <v>7.99</v>
      </c>
      <c r="F1778" s="32">
        <v>5.03</v>
      </c>
      <c r="G1778" s="25">
        <v>326</v>
      </c>
      <c r="H1778" s="10" t="s">
        <v>429</v>
      </c>
      <c r="I1778" s="10" t="s">
        <v>49</v>
      </c>
      <c r="J1778" s="10" t="s">
        <v>114</v>
      </c>
      <c r="K1778" s="10" t="s">
        <v>77</v>
      </c>
      <c r="L1778" s="10" t="s">
        <v>78</v>
      </c>
      <c r="M1778" s="10" t="s">
        <v>86</v>
      </c>
      <c r="N1778" s="9" t="s">
        <v>430</v>
      </c>
      <c r="O1778" s="22">
        <v>0.6</v>
      </c>
      <c r="P1778" s="10" t="s">
        <v>33</v>
      </c>
      <c r="Q1778" s="10" t="s">
        <v>61</v>
      </c>
      <c r="R1778" s="10" t="s">
        <v>178</v>
      </c>
      <c r="S1778" s="10" t="s">
        <v>431</v>
      </c>
      <c r="T1778" s="25">
        <v>60510</v>
      </c>
      <c r="U1778" s="11">
        <v>42164</v>
      </c>
      <c r="V1778" s="25">
        <f>YEAR(Table1[[#This Row],[Order Date]])</f>
        <v>2015</v>
      </c>
      <c r="W1778" s="25">
        <f>MONTH(Table1[[#This Row],[Order Date]])</f>
        <v>6</v>
      </c>
      <c r="X1778" s="25">
        <f>DAY(Table1[[#This Row],[Order Date]])</f>
        <v>9</v>
      </c>
      <c r="Y1778" s="11">
        <v>42165</v>
      </c>
      <c r="Z1778" s="25">
        <f>DATEDIF(Table1[[#This Row],[Order Date]],Table1[[#This Row],[Ship Date]],"D")</f>
        <v>1</v>
      </c>
      <c r="AA1778" s="25">
        <v>-29.172000000000001</v>
      </c>
      <c r="AB1778" s="10">
        <v>4</v>
      </c>
      <c r="AC1778" s="12">
        <v>28.46</v>
      </c>
      <c r="AD1778" s="10" t="str">
        <f>IF(Table1[[#This Row],[Profit]]&gt;0,"Profit","loss")</f>
        <v>loss</v>
      </c>
      <c r="AE1778" s="10" t="str">
        <f>_xlfn.CONCAT(Table1[[#This Row],[Customer Name]]," ",Table1[[#This Row],[Product Name]]," ",Table1[[#This Row],[Country]])</f>
        <v>Brenda May Bell Sonecor JB700 Caller ID United States</v>
      </c>
      <c r="AF1778" s="10" t="str">
        <f>LEFT(Table1[[#This Row],[Product Name]],4)</f>
        <v>Bell</v>
      </c>
    </row>
    <row r="1779" spans="1:32" ht="12.75" customHeight="1" x14ac:dyDescent="0.2">
      <c r="A1779" s="18">
        <v>21847</v>
      </c>
      <c r="B1779" s="25">
        <v>90977</v>
      </c>
      <c r="C1779" s="10" t="s">
        <v>37</v>
      </c>
      <c r="D1779" s="36">
        <v>0.05</v>
      </c>
      <c r="E1779" s="28">
        <v>328.14</v>
      </c>
      <c r="F1779" s="32">
        <v>91.05</v>
      </c>
      <c r="G1779" s="25">
        <v>1103</v>
      </c>
      <c r="H1779" s="10" t="s">
        <v>1202</v>
      </c>
      <c r="I1779" s="10" t="s">
        <v>39</v>
      </c>
      <c r="J1779" s="10" t="s">
        <v>40</v>
      </c>
      <c r="K1779" s="10" t="s">
        <v>29</v>
      </c>
      <c r="L1779" s="10" t="s">
        <v>257</v>
      </c>
      <c r="M1779" s="10" t="s">
        <v>43</v>
      </c>
      <c r="N1779" s="9" t="s">
        <v>468</v>
      </c>
      <c r="O1779" s="22">
        <v>0.56999999999999995</v>
      </c>
      <c r="P1779" s="10" t="s">
        <v>33</v>
      </c>
      <c r="Q1779" s="10" t="s">
        <v>61</v>
      </c>
      <c r="R1779" s="10" t="s">
        <v>496</v>
      </c>
      <c r="S1779" s="10" t="s">
        <v>1203</v>
      </c>
      <c r="T1779" s="25">
        <v>68046</v>
      </c>
      <c r="U1779" s="11">
        <v>42104</v>
      </c>
      <c r="V1779" s="25">
        <f>YEAR(Table1[[#This Row],[Order Date]])</f>
        <v>2015</v>
      </c>
      <c r="W1779" s="25">
        <f>MONTH(Table1[[#This Row],[Order Date]])</f>
        <v>4</v>
      </c>
      <c r="X1779" s="25">
        <f>DAY(Table1[[#This Row],[Order Date]])</f>
        <v>10</v>
      </c>
      <c r="Y1779" s="11">
        <v>42105</v>
      </c>
      <c r="Z1779" s="25">
        <f>DATEDIF(Table1[[#This Row],[Order Date]],Table1[[#This Row],[Ship Date]],"D")</f>
        <v>1</v>
      </c>
      <c r="AA1779" s="25">
        <v>772.04</v>
      </c>
      <c r="AB1779" s="10">
        <v>7</v>
      </c>
      <c r="AC1779" s="12">
        <v>2291.39</v>
      </c>
      <c r="AD1779" s="10" t="str">
        <f>IF(Table1[[#This Row],[Profit]]&gt;0,"Profit","loss")</f>
        <v>Profit</v>
      </c>
      <c r="AE1779" s="10" t="str">
        <f>_xlfn.CONCAT(Table1[[#This Row],[Customer Name]]," ",Table1[[#This Row],[Product Name]]," ",Table1[[#This Row],[Country]])</f>
        <v>Sidney Bowling Sanyo Counter Height Refrigerator with Crisper, 3.6 Cubic Foot, Stainless Steel/Black United States</v>
      </c>
      <c r="AF1779" s="10" t="str">
        <f>LEFT(Table1[[#This Row],[Product Name]],4)</f>
        <v>Sany</v>
      </c>
    </row>
    <row r="1780" spans="1:32" ht="12.75" customHeight="1" x14ac:dyDescent="0.2">
      <c r="A1780" s="18">
        <v>25330</v>
      </c>
      <c r="B1780" s="25">
        <v>90985</v>
      </c>
      <c r="C1780" s="10" t="s">
        <v>56</v>
      </c>
      <c r="D1780" s="36">
        <v>0.05</v>
      </c>
      <c r="E1780" s="28">
        <v>6.48</v>
      </c>
      <c r="F1780" s="32">
        <v>8.19</v>
      </c>
      <c r="G1780" s="25">
        <v>3324</v>
      </c>
      <c r="H1780" s="10" t="s">
        <v>2959</v>
      </c>
      <c r="I1780" s="10" t="s">
        <v>49</v>
      </c>
      <c r="J1780" s="10" t="s">
        <v>114</v>
      </c>
      <c r="K1780" s="10" t="s">
        <v>29</v>
      </c>
      <c r="L1780" s="10" t="s">
        <v>93</v>
      </c>
      <c r="M1780" s="10" t="s">
        <v>59</v>
      </c>
      <c r="N1780" s="9" t="s">
        <v>2556</v>
      </c>
      <c r="O1780" s="22">
        <v>0.37</v>
      </c>
      <c r="P1780" s="10" t="s">
        <v>33</v>
      </c>
      <c r="Q1780" s="10" t="s">
        <v>34</v>
      </c>
      <c r="R1780" s="10" t="s">
        <v>378</v>
      </c>
      <c r="S1780" s="10" t="s">
        <v>2960</v>
      </c>
      <c r="T1780" s="25">
        <v>85335</v>
      </c>
      <c r="U1780" s="11">
        <v>42047</v>
      </c>
      <c r="V1780" s="25">
        <f>YEAR(Table1[[#This Row],[Order Date]])</f>
        <v>2015</v>
      </c>
      <c r="W1780" s="25">
        <f>MONTH(Table1[[#This Row],[Order Date]])</f>
        <v>2</v>
      </c>
      <c r="X1780" s="25">
        <f>DAY(Table1[[#This Row],[Order Date]])</f>
        <v>12</v>
      </c>
      <c r="Y1780" s="11">
        <v>42050</v>
      </c>
      <c r="Z1780" s="25">
        <f>DATEDIF(Table1[[#This Row],[Order Date]],Table1[[#This Row],[Ship Date]],"D")</f>
        <v>3</v>
      </c>
      <c r="AA1780" s="25">
        <v>-164.18</v>
      </c>
      <c r="AB1780" s="10">
        <v>9</v>
      </c>
      <c r="AC1780" s="12">
        <v>58.5</v>
      </c>
      <c r="AD1780" s="10" t="str">
        <f>IF(Table1[[#This Row],[Profit]]&gt;0,"Profit","loss")</f>
        <v>loss</v>
      </c>
      <c r="AE1780" s="10" t="str">
        <f>_xlfn.CONCAT(Table1[[#This Row],[Customer Name]]," ",Table1[[#This Row],[Product Name]]," ",Table1[[#This Row],[Country]])</f>
        <v>Leslie Jacobson Xerox 217 United States</v>
      </c>
      <c r="AF1780" s="10" t="str">
        <f>LEFT(Table1[[#This Row],[Product Name]],4)</f>
        <v>Xero</v>
      </c>
    </row>
    <row r="1781" spans="1:32" ht="12.75" customHeight="1" x14ac:dyDescent="0.2">
      <c r="A1781" s="18">
        <v>20488</v>
      </c>
      <c r="B1781" s="25">
        <v>90986</v>
      </c>
      <c r="C1781" s="10" t="s">
        <v>106</v>
      </c>
      <c r="D1781" s="36">
        <v>0</v>
      </c>
      <c r="E1781" s="28">
        <v>8.74</v>
      </c>
      <c r="F1781" s="32">
        <v>8.2899999999999991</v>
      </c>
      <c r="G1781" s="25">
        <v>3325</v>
      </c>
      <c r="H1781" s="10" t="s">
        <v>2961</v>
      </c>
      <c r="I1781" s="10" t="s">
        <v>49</v>
      </c>
      <c r="J1781" s="10" t="s">
        <v>114</v>
      </c>
      <c r="K1781" s="10" t="s">
        <v>29</v>
      </c>
      <c r="L1781" s="10" t="s">
        <v>69</v>
      </c>
      <c r="M1781" s="10" t="s">
        <v>59</v>
      </c>
      <c r="N1781" s="9" t="s">
        <v>1482</v>
      </c>
      <c r="O1781" s="22">
        <v>0.38</v>
      </c>
      <c r="P1781" s="10" t="s">
        <v>33</v>
      </c>
      <c r="Q1781" s="10" t="s">
        <v>34</v>
      </c>
      <c r="R1781" s="10" t="s">
        <v>102</v>
      </c>
      <c r="S1781" s="10" t="s">
        <v>1393</v>
      </c>
      <c r="T1781" s="25">
        <v>97420</v>
      </c>
      <c r="U1781" s="11">
        <v>42179</v>
      </c>
      <c r="V1781" s="25">
        <f>YEAR(Table1[[#This Row],[Order Date]])</f>
        <v>2015</v>
      </c>
      <c r="W1781" s="25">
        <f>MONTH(Table1[[#This Row],[Order Date]])</f>
        <v>6</v>
      </c>
      <c r="X1781" s="25">
        <f>DAY(Table1[[#This Row],[Order Date]])</f>
        <v>24</v>
      </c>
      <c r="Y1781" s="11">
        <v>42181</v>
      </c>
      <c r="Z1781" s="25">
        <f>DATEDIF(Table1[[#This Row],[Order Date]],Table1[[#This Row],[Ship Date]],"D")</f>
        <v>2</v>
      </c>
      <c r="AA1781" s="25">
        <v>-79.400000000000006</v>
      </c>
      <c r="AB1781" s="10">
        <v>14</v>
      </c>
      <c r="AC1781" s="12">
        <v>131.62</v>
      </c>
      <c r="AD1781" s="10" t="str">
        <f>IF(Table1[[#This Row],[Profit]]&gt;0,"Profit","loss")</f>
        <v>loss</v>
      </c>
      <c r="AE1781" s="10" t="str">
        <f>_xlfn.CONCAT(Table1[[#This Row],[Customer Name]]," ",Table1[[#This Row],[Product Name]]," ",Table1[[#This Row],[Country]])</f>
        <v>Diane Barr #10- 4 1/8" x 9 1/2" Recycled Envelopes United States</v>
      </c>
      <c r="AF1781" s="10" t="str">
        <f>LEFT(Table1[[#This Row],[Product Name]],4)</f>
        <v>#10-</v>
      </c>
    </row>
    <row r="1782" spans="1:32" ht="12.75" customHeight="1" x14ac:dyDescent="0.2">
      <c r="A1782" s="18">
        <v>23476</v>
      </c>
      <c r="B1782" s="25">
        <v>90987</v>
      </c>
      <c r="C1782" s="10" t="s">
        <v>47</v>
      </c>
      <c r="D1782" s="36">
        <v>7.0000000000000007E-2</v>
      </c>
      <c r="E1782" s="28">
        <v>5.58</v>
      </c>
      <c r="F1782" s="32">
        <v>1.99</v>
      </c>
      <c r="G1782" s="25">
        <v>3325</v>
      </c>
      <c r="H1782" s="10" t="s">
        <v>2961</v>
      </c>
      <c r="I1782" s="10" t="s">
        <v>49</v>
      </c>
      <c r="J1782" s="10" t="s">
        <v>114</v>
      </c>
      <c r="K1782" s="10" t="s">
        <v>29</v>
      </c>
      <c r="L1782" s="10" t="s">
        <v>30</v>
      </c>
      <c r="M1782" s="10" t="s">
        <v>31</v>
      </c>
      <c r="N1782" s="9" t="s">
        <v>2962</v>
      </c>
      <c r="O1782" s="22">
        <v>0.46</v>
      </c>
      <c r="P1782" s="10" t="s">
        <v>33</v>
      </c>
      <c r="Q1782" s="10" t="s">
        <v>34</v>
      </c>
      <c r="R1782" s="10" t="s">
        <v>102</v>
      </c>
      <c r="S1782" s="10" t="s">
        <v>1393</v>
      </c>
      <c r="T1782" s="25">
        <v>97420</v>
      </c>
      <c r="U1782" s="11">
        <v>42118</v>
      </c>
      <c r="V1782" s="25">
        <f>YEAR(Table1[[#This Row],[Order Date]])</f>
        <v>2015</v>
      </c>
      <c r="W1782" s="25">
        <f>MONTH(Table1[[#This Row],[Order Date]])</f>
        <v>4</v>
      </c>
      <c r="X1782" s="25">
        <f>DAY(Table1[[#This Row],[Order Date]])</f>
        <v>24</v>
      </c>
      <c r="Y1782" s="11">
        <v>42120</v>
      </c>
      <c r="Z1782" s="25">
        <f>DATEDIF(Table1[[#This Row],[Order Date]],Table1[[#This Row],[Ship Date]],"D")</f>
        <v>2</v>
      </c>
      <c r="AA1782" s="25">
        <v>23.045999999999999</v>
      </c>
      <c r="AB1782" s="10">
        <v>23</v>
      </c>
      <c r="AC1782" s="12">
        <v>121.46</v>
      </c>
      <c r="AD1782" s="10" t="str">
        <f>IF(Table1[[#This Row],[Profit]]&gt;0,"Profit","loss")</f>
        <v>Profit</v>
      </c>
      <c r="AE1782" s="10" t="str">
        <f>_xlfn.CONCAT(Table1[[#This Row],[Customer Name]]," ",Table1[[#This Row],[Product Name]]," ",Table1[[#This Row],[Country]])</f>
        <v>Diane Barr DIXON Ticonderoga® Erasable Checking Pencils United States</v>
      </c>
      <c r="AF1782" s="10" t="str">
        <f>LEFT(Table1[[#This Row],[Product Name]],4)</f>
        <v>DIXO</v>
      </c>
    </row>
    <row r="1783" spans="1:32" ht="12.75" customHeight="1" x14ac:dyDescent="0.2">
      <c r="A1783" s="18">
        <v>24584</v>
      </c>
      <c r="B1783" s="25">
        <v>91000</v>
      </c>
      <c r="C1783" s="10" t="s">
        <v>47</v>
      </c>
      <c r="D1783" s="36">
        <v>7.0000000000000007E-2</v>
      </c>
      <c r="E1783" s="28">
        <v>5.18</v>
      </c>
      <c r="F1783" s="32">
        <v>5.74</v>
      </c>
      <c r="G1783" s="25">
        <v>2481</v>
      </c>
      <c r="H1783" s="10" t="s">
        <v>2327</v>
      </c>
      <c r="I1783" s="10" t="s">
        <v>27</v>
      </c>
      <c r="J1783" s="10" t="s">
        <v>28</v>
      </c>
      <c r="K1783" s="10" t="s">
        <v>29</v>
      </c>
      <c r="L1783" s="10" t="s">
        <v>109</v>
      </c>
      <c r="M1783" s="10" t="s">
        <v>59</v>
      </c>
      <c r="N1783" s="9" t="s">
        <v>875</v>
      </c>
      <c r="O1783" s="22">
        <v>0.36</v>
      </c>
      <c r="P1783" s="10" t="s">
        <v>33</v>
      </c>
      <c r="Q1783" s="10" t="s">
        <v>136</v>
      </c>
      <c r="R1783" s="10" t="s">
        <v>171</v>
      </c>
      <c r="S1783" s="10" t="s">
        <v>1479</v>
      </c>
      <c r="T1783" s="25">
        <v>70506</v>
      </c>
      <c r="U1783" s="11">
        <v>42100</v>
      </c>
      <c r="V1783" s="25">
        <f>YEAR(Table1[[#This Row],[Order Date]])</f>
        <v>2015</v>
      </c>
      <c r="W1783" s="25">
        <f>MONTH(Table1[[#This Row],[Order Date]])</f>
        <v>4</v>
      </c>
      <c r="X1783" s="25">
        <f>DAY(Table1[[#This Row],[Order Date]])</f>
        <v>6</v>
      </c>
      <c r="Y1783" s="11">
        <v>42102</v>
      </c>
      <c r="Z1783" s="25">
        <f>DATEDIF(Table1[[#This Row],[Order Date]],Table1[[#This Row],[Ship Date]],"D")</f>
        <v>2</v>
      </c>
      <c r="AA1783" s="25">
        <v>-188.03399999999999</v>
      </c>
      <c r="AB1783" s="10">
        <v>14</v>
      </c>
      <c r="AC1783" s="12">
        <v>79.61</v>
      </c>
      <c r="AD1783" s="10" t="str">
        <f>IF(Table1[[#This Row],[Profit]]&gt;0,"Profit","loss")</f>
        <v>loss</v>
      </c>
      <c r="AE1783" s="10" t="str">
        <f>_xlfn.CONCAT(Table1[[#This Row],[Customer Name]]," ",Table1[[#This Row],[Product Name]]," ",Table1[[#This Row],[Country]])</f>
        <v>Kelly Sawyer Wilson Jones Impact Binders United States</v>
      </c>
      <c r="AF1783" s="10" t="str">
        <f>LEFT(Table1[[#This Row],[Product Name]],4)</f>
        <v>Wils</v>
      </c>
    </row>
    <row r="1784" spans="1:32" ht="12.75" customHeight="1" x14ac:dyDescent="0.2">
      <c r="A1784" s="18">
        <v>22839</v>
      </c>
      <c r="B1784" s="25">
        <v>91017</v>
      </c>
      <c r="C1784" s="10" t="s">
        <v>37</v>
      </c>
      <c r="D1784" s="36">
        <v>0.08</v>
      </c>
      <c r="E1784" s="28">
        <v>12.53</v>
      </c>
      <c r="F1784" s="32">
        <v>0.5</v>
      </c>
      <c r="G1784" s="25">
        <v>2539</v>
      </c>
      <c r="H1784" s="10" t="s">
        <v>2375</v>
      </c>
      <c r="I1784" s="10" t="s">
        <v>49</v>
      </c>
      <c r="J1784" s="10" t="s">
        <v>40</v>
      </c>
      <c r="K1784" s="10" t="s">
        <v>29</v>
      </c>
      <c r="L1784" s="10" t="s">
        <v>134</v>
      </c>
      <c r="M1784" s="10" t="s">
        <v>59</v>
      </c>
      <c r="N1784" s="9" t="s">
        <v>1664</v>
      </c>
      <c r="O1784" s="22">
        <v>0.38</v>
      </c>
      <c r="P1784" s="10" t="s">
        <v>33</v>
      </c>
      <c r="Q1784" s="10" t="s">
        <v>136</v>
      </c>
      <c r="R1784" s="10" t="s">
        <v>362</v>
      </c>
      <c r="S1784" s="10" t="s">
        <v>2376</v>
      </c>
      <c r="T1784" s="25">
        <v>32789</v>
      </c>
      <c r="U1784" s="11">
        <v>42101</v>
      </c>
      <c r="V1784" s="25">
        <f>YEAR(Table1[[#This Row],[Order Date]])</f>
        <v>2015</v>
      </c>
      <c r="W1784" s="25">
        <f>MONTH(Table1[[#This Row],[Order Date]])</f>
        <v>4</v>
      </c>
      <c r="X1784" s="25">
        <f>DAY(Table1[[#This Row],[Order Date]])</f>
        <v>7</v>
      </c>
      <c r="Y1784" s="11">
        <v>42102</v>
      </c>
      <c r="Z1784" s="25">
        <f>DATEDIF(Table1[[#This Row],[Order Date]],Table1[[#This Row],[Ship Date]],"D")</f>
        <v>1</v>
      </c>
      <c r="AA1784" s="25">
        <v>215.71799999999999</v>
      </c>
      <c r="AB1784" s="10">
        <v>5</v>
      </c>
      <c r="AC1784" s="12">
        <v>61.1</v>
      </c>
      <c r="AD1784" s="10" t="str">
        <f>IF(Table1[[#This Row],[Profit]]&gt;0,"Profit","loss")</f>
        <v>Profit</v>
      </c>
      <c r="AE1784" s="10" t="str">
        <f>_xlfn.CONCAT(Table1[[#This Row],[Customer Name]]," ",Table1[[#This Row],[Product Name]]," ",Table1[[#This Row],[Country]])</f>
        <v>Max Hubbard Avery 485 United States</v>
      </c>
      <c r="AF1784" s="10" t="str">
        <f>LEFT(Table1[[#This Row],[Product Name]],4)</f>
        <v>Aver</v>
      </c>
    </row>
    <row r="1785" spans="1:32" ht="12.75" customHeight="1" x14ac:dyDescent="0.2">
      <c r="A1785" s="18">
        <v>22840</v>
      </c>
      <c r="B1785" s="25">
        <v>91017</v>
      </c>
      <c r="C1785" s="10" t="s">
        <v>37</v>
      </c>
      <c r="D1785" s="36">
        <v>0.02</v>
      </c>
      <c r="E1785" s="28">
        <v>178.47</v>
      </c>
      <c r="F1785" s="32">
        <v>19.989999999999998</v>
      </c>
      <c r="G1785" s="25">
        <v>2540</v>
      </c>
      <c r="H1785" s="10" t="s">
        <v>2377</v>
      </c>
      <c r="I1785" s="10" t="s">
        <v>49</v>
      </c>
      <c r="J1785" s="10" t="s">
        <v>40</v>
      </c>
      <c r="K1785" s="10" t="s">
        <v>29</v>
      </c>
      <c r="L1785" s="10" t="s">
        <v>141</v>
      </c>
      <c r="M1785" s="10" t="s">
        <v>59</v>
      </c>
      <c r="N1785" s="9" t="s">
        <v>528</v>
      </c>
      <c r="O1785" s="22">
        <v>0.55000000000000004</v>
      </c>
      <c r="P1785" s="10" t="s">
        <v>33</v>
      </c>
      <c r="Q1785" s="10" t="s">
        <v>136</v>
      </c>
      <c r="R1785" s="10" t="s">
        <v>362</v>
      </c>
      <c r="S1785" s="10" t="s">
        <v>2378</v>
      </c>
      <c r="T1785" s="25">
        <v>32708</v>
      </c>
      <c r="U1785" s="11">
        <v>42101</v>
      </c>
      <c r="V1785" s="25">
        <f>YEAR(Table1[[#This Row],[Order Date]])</f>
        <v>2015</v>
      </c>
      <c r="W1785" s="25">
        <f>MONTH(Table1[[#This Row],[Order Date]])</f>
        <v>4</v>
      </c>
      <c r="X1785" s="25">
        <f>DAY(Table1[[#This Row],[Order Date]])</f>
        <v>7</v>
      </c>
      <c r="Y1785" s="11">
        <v>42102</v>
      </c>
      <c r="Z1785" s="25">
        <f>DATEDIF(Table1[[#This Row],[Order Date]],Table1[[#This Row],[Ship Date]],"D")</f>
        <v>1</v>
      </c>
      <c r="AA1785" s="25">
        <v>106.98479999999999</v>
      </c>
      <c r="AB1785" s="10">
        <v>1</v>
      </c>
      <c r="AC1785" s="12">
        <v>193.81</v>
      </c>
      <c r="AD1785" s="10" t="str">
        <f>IF(Table1[[#This Row],[Profit]]&gt;0,"Profit","loss")</f>
        <v>Profit</v>
      </c>
      <c r="AE1785" s="10" t="str">
        <f>_xlfn.CONCAT(Table1[[#This Row],[Customer Name]]," ",Table1[[#This Row],[Product Name]]," ",Table1[[#This Row],[Country]])</f>
        <v>Helen Ferguson Hot File® 7-Pocket, Floor Stand United States</v>
      </c>
      <c r="AF1785" s="10" t="str">
        <f>LEFT(Table1[[#This Row],[Product Name]],4)</f>
        <v xml:space="preserve">Hot </v>
      </c>
    </row>
    <row r="1786" spans="1:32" ht="12.75" customHeight="1" x14ac:dyDescent="0.2">
      <c r="A1786" s="18">
        <v>20591</v>
      </c>
      <c r="B1786" s="25">
        <v>91025</v>
      </c>
      <c r="C1786" s="10" t="s">
        <v>56</v>
      </c>
      <c r="D1786" s="36">
        <v>0</v>
      </c>
      <c r="E1786" s="28">
        <v>55.99</v>
      </c>
      <c r="F1786" s="32">
        <v>2.5</v>
      </c>
      <c r="G1786" s="25">
        <v>1743</v>
      </c>
      <c r="H1786" s="10" t="s">
        <v>1757</v>
      </c>
      <c r="I1786" s="10" t="s">
        <v>49</v>
      </c>
      <c r="J1786" s="10" t="s">
        <v>114</v>
      </c>
      <c r="K1786" s="10" t="s">
        <v>77</v>
      </c>
      <c r="L1786" s="10" t="s">
        <v>78</v>
      </c>
      <c r="M1786" s="10" t="s">
        <v>51</v>
      </c>
      <c r="N1786" s="9" t="s">
        <v>1758</v>
      </c>
      <c r="O1786" s="22">
        <v>0.83</v>
      </c>
      <c r="P1786" s="10" t="s">
        <v>33</v>
      </c>
      <c r="Q1786" s="10" t="s">
        <v>61</v>
      </c>
      <c r="R1786" s="10" t="s">
        <v>130</v>
      </c>
      <c r="S1786" s="10" t="s">
        <v>1654</v>
      </c>
      <c r="T1786" s="25">
        <v>77546</v>
      </c>
      <c r="U1786" s="11">
        <v>42047</v>
      </c>
      <c r="V1786" s="25">
        <f>YEAR(Table1[[#This Row],[Order Date]])</f>
        <v>2015</v>
      </c>
      <c r="W1786" s="25">
        <f>MONTH(Table1[[#This Row],[Order Date]])</f>
        <v>2</v>
      </c>
      <c r="X1786" s="25">
        <f>DAY(Table1[[#This Row],[Order Date]])</f>
        <v>12</v>
      </c>
      <c r="Y1786" s="11">
        <v>42049</v>
      </c>
      <c r="Z1786" s="25">
        <f>DATEDIF(Table1[[#This Row],[Order Date]],Table1[[#This Row],[Ship Date]],"D")</f>
        <v>2</v>
      </c>
      <c r="AA1786" s="25">
        <v>-121.05807999999999</v>
      </c>
      <c r="AB1786" s="10">
        <v>1</v>
      </c>
      <c r="AC1786" s="12">
        <v>52.1</v>
      </c>
      <c r="AD1786" s="10" t="str">
        <f>IF(Table1[[#This Row],[Profit]]&gt;0,"Profit","loss")</f>
        <v>loss</v>
      </c>
      <c r="AE1786" s="10" t="str">
        <f>_xlfn.CONCAT(Table1[[#This Row],[Customer Name]]," ",Table1[[#This Row],[Product Name]]," ",Table1[[#This Row],[Country]])</f>
        <v>Paige Jacobs Accessory28 United States</v>
      </c>
      <c r="AF1786" s="10" t="str">
        <f>LEFT(Table1[[#This Row],[Product Name]],4)</f>
        <v>Acce</v>
      </c>
    </row>
    <row r="1787" spans="1:32" ht="12.75" customHeight="1" x14ac:dyDescent="0.2">
      <c r="A1787" s="18">
        <v>20594</v>
      </c>
      <c r="B1787" s="25">
        <v>91030</v>
      </c>
      <c r="C1787" s="10" t="s">
        <v>37</v>
      </c>
      <c r="D1787" s="36">
        <v>0.03</v>
      </c>
      <c r="E1787" s="28">
        <v>140.97999999999999</v>
      </c>
      <c r="F1787" s="32">
        <v>36.090000000000003</v>
      </c>
      <c r="G1787" s="25">
        <v>2833</v>
      </c>
      <c r="H1787" s="10" t="s">
        <v>2592</v>
      </c>
      <c r="I1787" s="10" t="s">
        <v>39</v>
      </c>
      <c r="J1787" s="10" t="s">
        <v>58</v>
      </c>
      <c r="K1787" s="10" t="s">
        <v>41</v>
      </c>
      <c r="L1787" s="10" t="s">
        <v>191</v>
      </c>
      <c r="M1787" s="10" t="s">
        <v>121</v>
      </c>
      <c r="N1787" s="9" t="s">
        <v>1347</v>
      </c>
      <c r="O1787" s="22">
        <v>0.77</v>
      </c>
      <c r="P1787" s="10" t="s">
        <v>33</v>
      </c>
      <c r="Q1787" s="10" t="s">
        <v>61</v>
      </c>
      <c r="R1787" s="10" t="s">
        <v>62</v>
      </c>
      <c r="S1787" s="10" t="s">
        <v>2593</v>
      </c>
      <c r="T1787" s="25">
        <v>55076</v>
      </c>
      <c r="U1787" s="11">
        <v>42088</v>
      </c>
      <c r="V1787" s="25">
        <f>YEAR(Table1[[#This Row],[Order Date]])</f>
        <v>2015</v>
      </c>
      <c r="W1787" s="25">
        <f>MONTH(Table1[[#This Row],[Order Date]])</f>
        <v>3</v>
      </c>
      <c r="X1787" s="25">
        <f>DAY(Table1[[#This Row],[Order Date]])</f>
        <v>25</v>
      </c>
      <c r="Y1787" s="11">
        <v>42090</v>
      </c>
      <c r="Z1787" s="25">
        <f>DATEDIF(Table1[[#This Row],[Order Date]],Table1[[#This Row],[Ship Date]],"D")</f>
        <v>2</v>
      </c>
      <c r="AA1787" s="25">
        <v>-221.5</v>
      </c>
      <c r="AB1787" s="10">
        <v>4</v>
      </c>
      <c r="AC1787" s="12">
        <v>608.80999999999995</v>
      </c>
      <c r="AD1787" s="10" t="str">
        <f>IF(Table1[[#This Row],[Profit]]&gt;0,"Profit","loss")</f>
        <v>loss</v>
      </c>
      <c r="AE1787" s="10" t="str">
        <f>_xlfn.CONCAT(Table1[[#This Row],[Customer Name]]," ",Table1[[#This Row],[Product Name]]," ",Table1[[#This Row],[Country]])</f>
        <v>Tim Connolly Sauder Forest Hills Library, Woodland Oak Finish United States</v>
      </c>
      <c r="AF1787" s="10" t="str">
        <f>LEFT(Table1[[#This Row],[Product Name]],4)</f>
        <v>Saud</v>
      </c>
    </row>
    <row r="1788" spans="1:32" ht="12.75" customHeight="1" x14ac:dyDescent="0.2">
      <c r="A1788" s="18">
        <v>20595</v>
      </c>
      <c r="B1788" s="25">
        <v>91030</v>
      </c>
      <c r="C1788" s="10" t="s">
        <v>37</v>
      </c>
      <c r="D1788" s="36">
        <v>0.08</v>
      </c>
      <c r="E1788" s="28">
        <v>65.989999999999995</v>
      </c>
      <c r="F1788" s="32">
        <v>8.99</v>
      </c>
      <c r="G1788" s="25">
        <v>2833</v>
      </c>
      <c r="H1788" s="10" t="s">
        <v>2592</v>
      </c>
      <c r="I1788" s="10" t="s">
        <v>49</v>
      </c>
      <c r="J1788" s="10" t="s">
        <v>58</v>
      </c>
      <c r="K1788" s="10" t="s">
        <v>77</v>
      </c>
      <c r="L1788" s="10" t="s">
        <v>78</v>
      </c>
      <c r="M1788" s="10" t="s">
        <v>59</v>
      </c>
      <c r="N1788" s="9" t="s">
        <v>615</v>
      </c>
      <c r="O1788" s="22">
        <v>0.56000000000000005</v>
      </c>
      <c r="P1788" s="10" t="s">
        <v>33</v>
      </c>
      <c r="Q1788" s="10" t="s">
        <v>61</v>
      </c>
      <c r="R1788" s="10" t="s">
        <v>62</v>
      </c>
      <c r="S1788" s="10" t="s">
        <v>2593</v>
      </c>
      <c r="T1788" s="25">
        <v>55076</v>
      </c>
      <c r="U1788" s="11">
        <v>42088</v>
      </c>
      <c r="V1788" s="25">
        <f>YEAR(Table1[[#This Row],[Order Date]])</f>
        <v>2015</v>
      </c>
      <c r="W1788" s="25">
        <f>MONTH(Table1[[#This Row],[Order Date]])</f>
        <v>3</v>
      </c>
      <c r="X1788" s="25">
        <f>DAY(Table1[[#This Row],[Order Date]])</f>
        <v>25</v>
      </c>
      <c r="Y1788" s="11">
        <v>42089</v>
      </c>
      <c r="Z1788" s="25">
        <f>DATEDIF(Table1[[#This Row],[Order Date]],Table1[[#This Row],[Ship Date]],"D")</f>
        <v>1</v>
      </c>
      <c r="AA1788" s="25">
        <v>206.352</v>
      </c>
      <c r="AB1788" s="10">
        <v>15</v>
      </c>
      <c r="AC1788" s="12">
        <v>808.61</v>
      </c>
      <c r="AD1788" s="10" t="str">
        <f>IF(Table1[[#This Row],[Profit]]&gt;0,"Profit","loss")</f>
        <v>Profit</v>
      </c>
      <c r="AE1788" s="10" t="str">
        <f>_xlfn.CONCAT(Table1[[#This Row],[Customer Name]]," ",Table1[[#This Row],[Product Name]]," ",Table1[[#This Row],[Country]])</f>
        <v>Tim Connolly Talkabout T8367 United States</v>
      </c>
      <c r="AF1788" s="10" t="str">
        <f>LEFT(Table1[[#This Row],[Product Name]],4)</f>
        <v>Talk</v>
      </c>
    </row>
    <row r="1789" spans="1:32" ht="12.75" customHeight="1" x14ac:dyDescent="0.2">
      <c r="A1789" s="18">
        <v>22712</v>
      </c>
      <c r="B1789" s="25">
        <v>91036</v>
      </c>
      <c r="C1789" s="10" t="s">
        <v>106</v>
      </c>
      <c r="D1789" s="36">
        <v>0.09</v>
      </c>
      <c r="E1789" s="28">
        <v>14.2</v>
      </c>
      <c r="F1789" s="32">
        <v>5.3</v>
      </c>
      <c r="G1789" s="25">
        <v>2220</v>
      </c>
      <c r="H1789" s="10" t="s">
        <v>2119</v>
      </c>
      <c r="I1789" s="10" t="s">
        <v>49</v>
      </c>
      <c r="J1789" s="10" t="s">
        <v>114</v>
      </c>
      <c r="K1789" s="10" t="s">
        <v>41</v>
      </c>
      <c r="L1789" s="10" t="s">
        <v>50</v>
      </c>
      <c r="M1789" s="10" t="s">
        <v>31</v>
      </c>
      <c r="N1789" s="9" t="s">
        <v>730</v>
      </c>
      <c r="O1789" s="22">
        <v>0.46</v>
      </c>
      <c r="P1789" s="10" t="s">
        <v>33</v>
      </c>
      <c r="Q1789" s="10" t="s">
        <v>136</v>
      </c>
      <c r="R1789" s="10" t="s">
        <v>362</v>
      </c>
      <c r="S1789" s="10" t="s">
        <v>2120</v>
      </c>
      <c r="T1789" s="25">
        <v>34787</v>
      </c>
      <c r="U1789" s="11">
        <v>42063</v>
      </c>
      <c r="V1789" s="25">
        <f>YEAR(Table1[[#This Row],[Order Date]])</f>
        <v>2015</v>
      </c>
      <c r="W1789" s="25">
        <f>MONTH(Table1[[#This Row],[Order Date]])</f>
        <v>2</v>
      </c>
      <c r="X1789" s="25">
        <f>DAY(Table1[[#This Row],[Order Date]])</f>
        <v>28</v>
      </c>
      <c r="Y1789" s="11">
        <v>42064</v>
      </c>
      <c r="Z1789" s="25">
        <f>DATEDIF(Table1[[#This Row],[Order Date]],Table1[[#This Row],[Ship Date]],"D")</f>
        <v>1</v>
      </c>
      <c r="AA1789" s="25">
        <v>-324.73</v>
      </c>
      <c r="AB1789" s="10">
        <v>4</v>
      </c>
      <c r="AC1789" s="12">
        <v>55.08</v>
      </c>
      <c r="AD1789" s="10" t="str">
        <f>IF(Table1[[#This Row],[Profit]]&gt;0,"Profit","loss")</f>
        <v>loss</v>
      </c>
      <c r="AE1789" s="10" t="str">
        <f>_xlfn.CONCAT(Table1[[#This Row],[Customer Name]]," ",Table1[[#This Row],[Product Name]]," ",Table1[[#This Row],[Country]])</f>
        <v>Jennifer Stanton Coloredge Poster Frame United States</v>
      </c>
      <c r="AF1789" s="10" t="str">
        <f>LEFT(Table1[[#This Row],[Product Name]],4)</f>
        <v>Colo</v>
      </c>
    </row>
    <row r="1790" spans="1:32" ht="12.75" customHeight="1" x14ac:dyDescent="0.2">
      <c r="A1790" s="18">
        <v>20603</v>
      </c>
      <c r="B1790" s="25">
        <v>91041</v>
      </c>
      <c r="C1790" s="10" t="s">
        <v>47</v>
      </c>
      <c r="D1790" s="36">
        <v>0.03</v>
      </c>
      <c r="E1790" s="28">
        <v>48.58</v>
      </c>
      <c r="F1790" s="32">
        <v>3.99</v>
      </c>
      <c r="G1790" s="25">
        <v>1649</v>
      </c>
      <c r="H1790" s="10" t="s">
        <v>1659</v>
      </c>
      <c r="I1790" s="10" t="s">
        <v>27</v>
      </c>
      <c r="J1790" s="10" t="s">
        <v>28</v>
      </c>
      <c r="K1790" s="10" t="s">
        <v>29</v>
      </c>
      <c r="L1790" s="10" t="s">
        <v>257</v>
      </c>
      <c r="M1790" s="10" t="s">
        <v>59</v>
      </c>
      <c r="N1790" s="9" t="s">
        <v>1660</v>
      </c>
      <c r="O1790" s="22">
        <v>0.56000000000000005</v>
      </c>
      <c r="P1790" s="10" t="s">
        <v>33</v>
      </c>
      <c r="Q1790" s="10" t="s">
        <v>53</v>
      </c>
      <c r="R1790" s="10" t="s">
        <v>71</v>
      </c>
      <c r="S1790" s="10" t="s">
        <v>1608</v>
      </c>
      <c r="T1790" s="25">
        <v>11598</v>
      </c>
      <c r="U1790" s="11">
        <v>42059</v>
      </c>
      <c r="V1790" s="25">
        <f>YEAR(Table1[[#This Row],[Order Date]])</f>
        <v>2015</v>
      </c>
      <c r="W1790" s="25">
        <f>MONTH(Table1[[#This Row],[Order Date]])</f>
        <v>2</v>
      </c>
      <c r="X1790" s="25">
        <f>DAY(Table1[[#This Row],[Order Date]])</f>
        <v>24</v>
      </c>
      <c r="Y1790" s="11">
        <v>42061</v>
      </c>
      <c r="Z1790" s="25">
        <f>DATEDIF(Table1[[#This Row],[Order Date]],Table1[[#This Row],[Ship Date]],"D")</f>
        <v>2</v>
      </c>
      <c r="AA1790" s="25">
        <v>100.13279999999999</v>
      </c>
      <c r="AB1790" s="10">
        <v>3</v>
      </c>
      <c r="AC1790" s="12">
        <v>145.12</v>
      </c>
      <c r="AD1790" s="10" t="str">
        <f>IF(Table1[[#This Row],[Profit]]&gt;0,"Profit","loss")</f>
        <v>Profit</v>
      </c>
      <c r="AE1790" s="10" t="str">
        <f>_xlfn.CONCAT(Table1[[#This Row],[Customer Name]]," ",Table1[[#This Row],[Product Name]]," ",Table1[[#This Row],[Country]])</f>
        <v>Roy Hardison Belkin Premiere Surge Master II 8-outlet surge protector United States</v>
      </c>
      <c r="AF1790" s="10" t="str">
        <f>LEFT(Table1[[#This Row],[Product Name]],4)</f>
        <v>Belk</v>
      </c>
    </row>
    <row r="1791" spans="1:32" ht="12.75" customHeight="1" x14ac:dyDescent="0.2">
      <c r="A1791" s="18">
        <v>24016</v>
      </c>
      <c r="B1791" s="25">
        <v>91042</v>
      </c>
      <c r="C1791" s="10" t="s">
        <v>25</v>
      </c>
      <c r="D1791" s="36">
        <v>0.05</v>
      </c>
      <c r="E1791" s="28">
        <v>6.48</v>
      </c>
      <c r="F1791" s="32">
        <v>2.74</v>
      </c>
      <c r="G1791" s="25">
        <v>1650</v>
      </c>
      <c r="H1791" s="10" t="s">
        <v>1661</v>
      </c>
      <c r="I1791" s="10" t="s">
        <v>49</v>
      </c>
      <c r="J1791" s="10" t="s">
        <v>28</v>
      </c>
      <c r="K1791" s="10" t="s">
        <v>77</v>
      </c>
      <c r="L1791" s="10" t="s">
        <v>180</v>
      </c>
      <c r="M1791" s="10" t="s">
        <v>51</v>
      </c>
      <c r="N1791" s="9" t="s">
        <v>1662</v>
      </c>
      <c r="O1791" s="22">
        <v>0.71</v>
      </c>
      <c r="P1791" s="10" t="s">
        <v>33</v>
      </c>
      <c r="Q1791" s="10" t="s">
        <v>136</v>
      </c>
      <c r="R1791" s="10" t="s">
        <v>322</v>
      </c>
      <c r="S1791" s="10" t="s">
        <v>1663</v>
      </c>
      <c r="T1791" s="25">
        <v>27203</v>
      </c>
      <c r="U1791" s="11">
        <v>42133</v>
      </c>
      <c r="V1791" s="25">
        <f>YEAR(Table1[[#This Row],[Order Date]])</f>
        <v>2015</v>
      </c>
      <c r="W1791" s="25">
        <f>MONTH(Table1[[#This Row],[Order Date]])</f>
        <v>5</v>
      </c>
      <c r="X1791" s="25">
        <f>DAY(Table1[[#This Row],[Order Date]])</f>
        <v>9</v>
      </c>
      <c r="Y1791" s="11">
        <v>42133</v>
      </c>
      <c r="Z1791" s="25">
        <f>DATEDIF(Table1[[#This Row],[Order Date]],Table1[[#This Row],[Ship Date]],"D")</f>
        <v>0</v>
      </c>
      <c r="AA1791" s="25">
        <v>15.096</v>
      </c>
      <c r="AB1791" s="10">
        <v>15</v>
      </c>
      <c r="AC1791" s="12">
        <v>94.27</v>
      </c>
      <c r="AD1791" s="10" t="str">
        <f>IF(Table1[[#This Row],[Profit]]&gt;0,"Profit","loss")</f>
        <v>Profit</v>
      </c>
      <c r="AE1791" s="10" t="str">
        <f>_xlfn.CONCAT(Table1[[#This Row],[Customer Name]]," ",Table1[[#This Row],[Product Name]]," ",Table1[[#This Row],[Country]])</f>
        <v>Dan Lamm Sony MFD2HD Formatted Diskettes, 10/Pack United States</v>
      </c>
      <c r="AF1791" s="10" t="str">
        <f>LEFT(Table1[[#This Row],[Product Name]],4)</f>
        <v>Sony</v>
      </c>
    </row>
    <row r="1792" spans="1:32" ht="12.75" customHeight="1" x14ac:dyDescent="0.2">
      <c r="A1792" s="18">
        <v>24017</v>
      </c>
      <c r="B1792" s="25">
        <v>91042</v>
      </c>
      <c r="C1792" s="10" t="s">
        <v>25</v>
      </c>
      <c r="D1792" s="36">
        <v>0.09</v>
      </c>
      <c r="E1792" s="28">
        <v>12.53</v>
      </c>
      <c r="F1792" s="32">
        <v>0.5</v>
      </c>
      <c r="G1792" s="25">
        <v>1650</v>
      </c>
      <c r="H1792" s="10" t="s">
        <v>1661</v>
      </c>
      <c r="I1792" s="10" t="s">
        <v>49</v>
      </c>
      <c r="J1792" s="10" t="s">
        <v>28</v>
      </c>
      <c r="K1792" s="10" t="s">
        <v>29</v>
      </c>
      <c r="L1792" s="10" t="s">
        <v>134</v>
      </c>
      <c r="M1792" s="10" t="s">
        <v>59</v>
      </c>
      <c r="N1792" s="9" t="s">
        <v>1664</v>
      </c>
      <c r="O1792" s="22">
        <v>0.38</v>
      </c>
      <c r="P1792" s="10" t="s">
        <v>33</v>
      </c>
      <c r="Q1792" s="10" t="s">
        <v>136</v>
      </c>
      <c r="R1792" s="10" t="s">
        <v>322</v>
      </c>
      <c r="S1792" s="10" t="s">
        <v>1663</v>
      </c>
      <c r="T1792" s="25">
        <v>27203</v>
      </c>
      <c r="U1792" s="11">
        <v>42133</v>
      </c>
      <c r="V1792" s="25">
        <f>YEAR(Table1[[#This Row],[Order Date]])</f>
        <v>2015</v>
      </c>
      <c r="W1792" s="25">
        <f>MONTH(Table1[[#This Row],[Order Date]])</f>
        <v>5</v>
      </c>
      <c r="X1792" s="25">
        <f>DAY(Table1[[#This Row],[Order Date]])</f>
        <v>9</v>
      </c>
      <c r="Y1792" s="11">
        <v>42134</v>
      </c>
      <c r="Z1792" s="25">
        <f>DATEDIF(Table1[[#This Row],[Order Date]],Table1[[#This Row],[Ship Date]],"D")</f>
        <v>1</v>
      </c>
      <c r="AA1792" s="25">
        <v>14.912399999999998</v>
      </c>
      <c r="AB1792" s="10">
        <v>7</v>
      </c>
      <c r="AC1792" s="12">
        <v>82.21</v>
      </c>
      <c r="AD1792" s="10" t="str">
        <f>IF(Table1[[#This Row],[Profit]]&gt;0,"Profit","loss")</f>
        <v>Profit</v>
      </c>
      <c r="AE1792" s="10" t="str">
        <f>_xlfn.CONCAT(Table1[[#This Row],[Customer Name]]," ",Table1[[#This Row],[Product Name]]," ",Table1[[#This Row],[Country]])</f>
        <v>Dan Lamm Avery 485 United States</v>
      </c>
      <c r="AF1792" s="10" t="str">
        <f>LEFT(Table1[[#This Row],[Product Name]],4)</f>
        <v>Aver</v>
      </c>
    </row>
    <row r="1793" spans="1:32" ht="12.75" customHeight="1" x14ac:dyDescent="0.2">
      <c r="A1793" s="18">
        <v>24019</v>
      </c>
      <c r="B1793" s="25">
        <v>91042</v>
      </c>
      <c r="C1793" s="10" t="s">
        <v>25</v>
      </c>
      <c r="D1793" s="36">
        <v>0.08</v>
      </c>
      <c r="E1793" s="28">
        <v>65.989999999999995</v>
      </c>
      <c r="F1793" s="32">
        <v>8.99</v>
      </c>
      <c r="G1793" s="25">
        <v>1650</v>
      </c>
      <c r="H1793" s="10" t="s">
        <v>1661</v>
      </c>
      <c r="I1793" s="10" t="s">
        <v>27</v>
      </c>
      <c r="J1793" s="10" t="s">
        <v>28</v>
      </c>
      <c r="K1793" s="10" t="s">
        <v>77</v>
      </c>
      <c r="L1793" s="10" t="s">
        <v>78</v>
      </c>
      <c r="M1793" s="10" t="s">
        <v>59</v>
      </c>
      <c r="N1793" s="9" t="s">
        <v>1665</v>
      </c>
      <c r="O1793" s="22">
        <v>0.55000000000000004</v>
      </c>
      <c r="P1793" s="10" t="s">
        <v>33</v>
      </c>
      <c r="Q1793" s="10" t="s">
        <v>136</v>
      </c>
      <c r="R1793" s="10" t="s">
        <v>322</v>
      </c>
      <c r="S1793" s="10" t="s">
        <v>1663</v>
      </c>
      <c r="T1793" s="25">
        <v>27203</v>
      </c>
      <c r="U1793" s="11">
        <v>42133</v>
      </c>
      <c r="V1793" s="25">
        <f>YEAR(Table1[[#This Row],[Order Date]])</f>
        <v>2015</v>
      </c>
      <c r="W1793" s="25">
        <f>MONTH(Table1[[#This Row],[Order Date]])</f>
        <v>5</v>
      </c>
      <c r="X1793" s="25">
        <f>DAY(Table1[[#This Row],[Order Date]])</f>
        <v>9</v>
      </c>
      <c r="Y1793" s="11">
        <v>42135</v>
      </c>
      <c r="Z1793" s="25">
        <f>DATEDIF(Table1[[#This Row],[Order Date]],Table1[[#This Row],[Ship Date]],"D")</f>
        <v>2</v>
      </c>
      <c r="AA1793" s="25">
        <v>-135.226</v>
      </c>
      <c r="AB1793" s="10">
        <v>8</v>
      </c>
      <c r="AC1793" s="12">
        <v>417.47</v>
      </c>
      <c r="AD1793" s="10" t="str">
        <f>IF(Table1[[#This Row],[Profit]]&gt;0,"Profit","loss")</f>
        <v>loss</v>
      </c>
      <c r="AE1793" s="10" t="str">
        <f>_xlfn.CONCAT(Table1[[#This Row],[Customer Name]]," ",Table1[[#This Row],[Product Name]]," ",Table1[[#This Row],[Country]])</f>
        <v>Dan Lamm i270 United States</v>
      </c>
      <c r="AF1793" s="10" t="str">
        <f>LEFT(Table1[[#This Row],[Product Name]],4)</f>
        <v>i270</v>
      </c>
    </row>
    <row r="1794" spans="1:32" ht="12.75" customHeight="1" x14ac:dyDescent="0.2">
      <c r="A1794" s="18">
        <v>21947</v>
      </c>
      <c r="B1794" s="25">
        <v>91043</v>
      </c>
      <c r="C1794" s="10" t="s">
        <v>47</v>
      </c>
      <c r="D1794" s="36">
        <v>0.08</v>
      </c>
      <c r="E1794" s="28">
        <v>46.89</v>
      </c>
      <c r="F1794" s="32">
        <v>5.0999999999999996</v>
      </c>
      <c r="G1794" s="25">
        <v>1648</v>
      </c>
      <c r="H1794" s="10" t="s">
        <v>1657</v>
      </c>
      <c r="I1794" s="10" t="s">
        <v>49</v>
      </c>
      <c r="J1794" s="10" t="s">
        <v>28</v>
      </c>
      <c r="K1794" s="10" t="s">
        <v>29</v>
      </c>
      <c r="L1794" s="10" t="s">
        <v>257</v>
      </c>
      <c r="M1794" s="10" t="s">
        <v>86</v>
      </c>
      <c r="N1794" s="9" t="s">
        <v>1345</v>
      </c>
      <c r="O1794" s="22">
        <v>0.46</v>
      </c>
      <c r="P1794" s="10" t="s">
        <v>33</v>
      </c>
      <c r="Q1794" s="10" t="s">
        <v>61</v>
      </c>
      <c r="R1794" s="10" t="s">
        <v>178</v>
      </c>
      <c r="S1794" s="10" t="s">
        <v>1658</v>
      </c>
      <c r="T1794" s="25">
        <v>60098</v>
      </c>
      <c r="U1794" s="11">
        <v>42088</v>
      </c>
      <c r="V1794" s="25">
        <f>YEAR(Table1[[#This Row],[Order Date]])</f>
        <v>2015</v>
      </c>
      <c r="W1794" s="25">
        <f>MONTH(Table1[[#This Row],[Order Date]])</f>
        <v>3</v>
      </c>
      <c r="X1794" s="25">
        <f>DAY(Table1[[#This Row],[Order Date]])</f>
        <v>25</v>
      </c>
      <c r="Y1794" s="11">
        <v>42090</v>
      </c>
      <c r="Z1794" s="25">
        <f>DATEDIF(Table1[[#This Row],[Order Date]],Table1[[#This Row],[Ship Date]],"D")</f>
        <v>2</v>
      </c>
      <c r="AA1794" s="25">
        <v>507.63299999999998</v>
      </c>
      <c r="AB1794" s="10">
        <v>17</v>
      </c>
      <c r="AC1794" s="12">
        <v>735.7</v>
      </c>
      <c r="AD1794" s="10" t="str">
        <f>IF(Table1[[#This Row],[Profit]]&gt;0,"Profit","loss")</f>
        <v>Profit</v>
      </c>
      <c r="AE1794" s="10" t="str">
        <f>_xlfn.CONCAT(Table1[[#This Row],[Customer Name]]," ",Table1[[#This Row],[Product Name]]," ",Table1[[#This Row],[Country]])</f>
        <v>Nina Bowles Bionaire Personal Warm Mist Humidifier/Vaporizer United States</v>
      </c>
      <c r="AF1794" s="10" t="str">
        <f>LEFT(Table1[[#This Row],[Product Name]],4)</f>
        <v>Bion</v>
      </c>
    </row>
    <row r="1795" spans="1:32" ht="12.75" customHeight="1" x14ac:dyDescent="0.2">
      <c r="A1795" s="18">
        <v>21948</v>
      </c>
      <c r="B1795" s="25">
        <v>91043</v>
      </c>
      <c r="C1795" s="10" t="s">
        <v>47</v>
      </c>
      <c r="D1795" s="36">
        <v>0.05</v>
      </c>
      <c r="E1795" s="28">
        <v>12.98</v>
      </c>
      <c r="F1795" s="32">
        <v>3.14</v>
      </c>
      <c r="G1795" s="25">
        <v>1648</v>
      </c>
      <c r="H1795" s="10" t="s">
        <v>1657</v>
      </c>
      <c r="I1795" s="10" t="s">
        <v>49</v>
      </c>
      <c r="J1795" s="10" t="s">
        <v>28</v>
      </c>
      <c r="K1795" s="10" t="s">
        <v>29</v>
      </c>
      <c r="L1795" s="10" t="s">
        <v>174</v>
      </c>
      <c r="M1795" s="10" t="s">
        <v>51</v>
      </c>
      <c r="N1795" s="9" t="s">
        <v>175</v>
      </c>
      <c r="O1795" s="22">
        <v>0.6</v>
      </c>
      <c r="P1795" s="10" t="s">
        <v>33</v>
      </c>
      <c r="Q1795" s="10" t="s">
        <v>61</v>
      </c>
      <c r="R1795" s="10" t="s">
        <v>178</v>
      </c>
      <c r="S1795" s="10" t="s">
        <v>1658</v>
      </c>
      <c r="T1795" s="25">
        <v>60098</v>
      </c>
      <c r="U1795" s="11">
        <v>42088</v>
      </c>
      <c r="V1795" s="25">
        <f>YEAR(Table1[[#This Row],[Order Date]])</f>
        <v>2015</v>
      </c>
      <c r="W1795" s="25">
        <f>MONTH(Table1[[#This Row],[Order Date]])</f>
        <v>3</v>
      </c>
      <c r="X1795" s="25">
        <f>DAY(Table1[[#This Row],[Order Date]])</f>
        <v>25</v>
      </c>
      <c r="Y1795" s="11">
        <v>42088</v>
      </c>
      <c r="Z1795" s="25">
        <f>DATEDIF(Table1[[#This Row],[Order Date]],Table1[[#This Row],[Ship Date]],"D")</f>
        <v>0</v>
      </c>
      <c r="AA1795" s="25">
        <v>38.229999999999997</v>
      </c>
      <c r="AB1795" s="10">
        <v>18</v>
      </c>
      <c r="AC1795" s="12">
        <v>225.59</v>
      </c>
      <c r="AD1795" s="10" t="str">
        <f>IF(Table1[[#This Row],[Profit]]&gt;0,"Profit","loss")</f>
        <v>Profit</v>
      </c>
      <c r="AE1795" s="10" t="str">
        <f>_xlfn.CONCAT(Table1[[#This Row],[Customer Name]]," ",Table1[[#This Row],[Product Name]]," ",Table1[[#This Row],[Country]])</f>
        <v>Nina Bowles Acme® 8" Straight Scissors United States</v>
      </c>
      <c r="AF1795" s="10" t="str">
        <f>LEFT(Table1[[#This Row],[Product Name]],4)</f>
        <v>Acme</v>
      </c>
    </row>
    <row r="1796" spans="1:32" ht="12.75" customHeight="1" x14ac:dyDescent="0.2">
      <c r="A1796" s="18">
        <v>20618</v>
      </c>
      <c r="B1796" s="25">
        <v>91049</v>
      </c>
      <c r="C1796" s="10" t="s">
        <v>106</v>
      </c>
      <c r="D1796" s="36">
        <v>0</v>
      </c>
      <c r="E1796" s="28">
        <v>17.52</v>
      </c>
      <c r="F1796" s="32">
        <v>8.17</v>
      </c>
      <c r="G1796" s="25">
        <v>2801</v>
      </c>
      <c r="H1796" s="10" t="s">
        <v>2574</v>
      </c>
      <c r="I1796" s="10" t="s">
        <v>49</v>
      </c>
      <c r="J1796" s="10" t="s">
        <v>40</v>
      </c>
      <c r="K1796" s="10" t="s">
        <v>29</v>
      </c>
      <c r="L1796" s="10" t="s">
        <v>257</v>
      </c>
      <c r="M1796" s="10" t="s">
        <v>86</v>
      </c>
      <c r="N1796" s="9" t="s">
        <v>2575</v>
      </c>
      <c r="O1796" s="22">
        <v>0.5</v>
      </c>
      <c r="P1796" s="10" t="s">
        <v>33</v>
      </c>
      <c r="Q1796" s="10" t="s">
        <v>34</v>
      </c>
      <c r="R1796" s="10" t="s">
        <v>378</v>
      </c>
      <c r="S1796" s="10" t="s">
        <v>2527</v>
      </c>
      <c r="T1796" s="25">
        <v>85224</v>
      </c>
      <c r="U1796" s="11">
        <v>42183</v>
      </c>
      <c r="V1796" s="25">
        <f>YEAR(Table1[[#This Row],[Order Date]])</f>
        <v>2015</v>
      </c>
      <c r="W1796" s="25">
        <f>MONTH(Table1[[#This Row],[Order Date]])</f>
        <v>6</v>
      </c>
      <c r="X1796" s="25">
        <f>DAY(Table1[[#This Row],[Order Date]])</f>
        <v>28</v>
      </c>
      <c r="Y1796" s="11">
        <v>42188</v>
      </c>
      <c r="Z1796" s="25">
        <f>DATEDIF(Table1[[#This Row],[Order Date]],Table1[[#This Row],[Ship Date]],"D")</f>
        <v>5</v>
      </c>
      <c r="AA1796" s="25">
        <v>52.763999999999996</v>
      </c>
      <c r="AB1796" s="10">
        <v>15</v>
      </c>
      <c r="AC1796" s="12">
        <v>284.33999999999997</v>
      </c>
      <c r="AD1796" s="10" t="str">
        <f>IF(Table1[[#This Row],[Profit]]&gt;0,"Profit","loss")</f>
        <v>Profit</v>
      </c>
      <c r="AE1796" s="10" t="str">
        <f>_xlfn.CONCAT(Table1[[#This Row],[Customer Name]]," ",Table1[[#This Row],[Product Name]]," ",Table1[[#This Row],[Country]])</f>
        <v>Jimmy Wang Bionaire 99.97% HEPA Air Cleaner United States</v>
      </c>
      <c r="AF1796" s="10" t="str">
        <f>LEFT(Table1[[#This Row],[Product Name]],4)</f>
        <v>Bion</v>
      </c>
    </row>
    <row r="1797" spans="1:32" ht="12.75" customHeight="1" x14ac:dyDescent="0.2">
      <c r="A1797" s="18">
        <v>20633</v>
      </c>
      <c r="B1797" s="25">
        <v>91053</v>
      </c>
      <c r="C1797" s="10" t="s">
        <v>37</v>
      </c>
      <c r="D1797" s="36">
        <v>0.04</v>
      </c>
      <c r="E1797" s="28">
        <v>10.64</v>
      </c>
      <c r="F1797" s="32">
        <v>5.16</v>
      </c>
      <c r="G1797" s="25">
        <v>721</v>
      </c>
      <c r="H1797" s="10" t="s">
        <v>850</v>
      </c>
      <c r="I1797" s="10" t="s">
        <v>49</v>
      </c>
      <c r="J1797" s="10" t="s">
        <v>28</v>
      </c>
      <c r="K1797" s="10" t="s">
        <v>41</v>
      </c>
      <c r="L1797" s="10" t="s">
        <v>50</v>
      </c>
      <c r="M1797" s="10" t="s">
        <v>59</v>
      </c>
      <c r="N1797" s="9" t="s">
        <v>851</v>
      </c>
      <c r="O1797" s="22">
        <v>0.56999999999999995</v>
      </c>
      <c r="P1797" s="10" t="s">
        <v>33</v>
      </c>
      <c r="Q1797" s="10" t="s">
        <v>61</v>
      </c>
      <c r="R1797" s="10" t="s">
        <v>703</v>
      </c>
      <c r="S1797" s="10" t="s">
        <v>852</v>
      </c>
      <c r="T1797" s="25">
        <v>46041</v>
      </c>
      <c r="U1797" s="11">
        <v>42179</v>
      </c>
      <c r="V1797" s="25">
        <f>YEAR(Table1[[#This Row],[Order Date]])</f>
        <v>2015</v>
      </c>
      <c r="W1797" s="25">
        <f>MONTH(Table1[[#This Row],[Order Date]])</f>
        <v>6</v>
      </c>
      <c r="X1797" s="25">
        <f>DAY(Table1[[#This Row],[Order Date]])</f>
        <v>24</v>
      </c>
      <c r="Y1797" s="11">
        <v>42180</v>
      </c>
      <c r="Z1797" s="25">
        <f>DATEDIF(Table1[[#This Row],[Order Date]],Table1[[#This Row],[Ship Date]],"D")</f>
        <v>1</v>
      </c>
      <c r="AA1797" s="25">
        <v>24.095999999999997</v>
      </c>
      <c r="AB1797" s="10">
        <v>6</v>
      </c>
      <c r="AC1797" s="12">
        <v>66.900000000000006</v>
      </c>
      <c r="AD1797" s="10" t="str">
        <f>IF(Table1[[#This Row],[Profit]]&gt;0,"Profit","loss")</f>
        <v>Profit</v>
      </c>
      <c r="AE1797" s="10" t="str">
        <f>_xlfn.CONCAT(Table1[[#This Row],[Customer Name]]," ",Table1[[#This Row],[Product Name]]," ",Table1[[#This Row],[Country]])</f>
        <v>Melvin Duke Eldon Expressions Punched Metal &amp; Wood Desk Accessories, Pewter &amp; Cherry United States</v>
      </c>
      <c r="AF1797" s="10" t="str">
        <f>LEFT(Table1[[#This Row],[Product Name]],4)</f>
        <v>Eldo</v>
      </c>
    </row>
    <row r="1798" spans="1:32" ht="12.75" customHeight="1" x14ac:dyDescent="0.2">
      <c r="A1798" s="18">
        <v>20634</v>
      </c>
      <c r="B1798" s="25">
        <v>91053</v>
      </c>
      <c r="C1798" s="10" t="s">
        <v>37</v>
      </c>
      <c r="D1798" s="36">
        <v>0.03</v>
      </c>
      <c r="E1798" s="28">
        <v>2.78</v>
      </c>
      <c r="F1798" s="32">
        <v>1.34</v>
      </c>
      <c r="G1798" s="25">
        <v>721</v>
      </c>
      <c r="H1798" s="10" t="s">
        <v>850</v>
      </c>
      <c r="I1798" s="10" t="s">
        <v>27</v>
      </c>
      <c r="J1798" s="10" t="s">
        <v>28</v>
      </c>
      <c r="K1798" s="10" t="s">
        <v>29</v>
      </c>
      <c r="L1798" s="10" t="s">
        <v>30</v>
      </c>
      <c r="M1798" s="10" t="s">
        <v>31</v>
      </c>
      <c r="N1798" s="9" t="s">
        <v>853</v>
      </c>
      <c r="O1798" s="22">
        <v>0.45</v>
      </c>
      <c r="P1798" s="10" t="s">
        <v>33</v>
      </c>
      <c r="Q1798" s="10" t="s">
        <v>61</v>
      </c>
      <c r="R1798" s="10" t="s">
        <v>703</v>
      </c>
      <c r="S1798" s="10" t="s">
        <v>852</v>
      </c>
      <c r="T1798" s="25">
        <v>46041</v>
      </c>
      <c r="U1798" s="11">
        <v>42179</v>
      </c>
      <c r="V1798" s="25">
        <f>YEAR(Table1[[#This Row],[Order Date]])</f>
        <v>2015</v>
      </c>
      <c r="W1798" s="25">
        <f>MONTH(Table1[[#This Row],[Order Date]])</f>
        <v>6</v>
      </c>
      <c r="X1798" s="25">
        <f>DAY(Table1[[#This Row],[Order Date]])</f>
        <v>24</v>
      </c>
      <c r="Y1798" s="11">
        <v>42181</v>
      </c>
      <c r="Z1798" s="25">
        <f>DATEDIF(Table1[[#This Row],[Order Date]],Table1[[#This Row],[Ship Date]],"D")</f>
        <v>2</v>
      </c>
      <c r="AA1798" s="25">
        <v>6.9719999999999995</v>
      </c>
      <c r="AB1798" s="10">
        <v>15</v>
      </c>
      <c r="AC1798" s="12">
        <v>43.13</v>
      </c>
      <c r="AD1798" s="10" t="str">
        <f>IF(Table1[[#This Row],[Profit]]&gt;0,"Profit","loss")</f>
        <v>Profit</v>
      </c>
      <c r="AE1798" s="10" t="str">
        <f>_xlfn.CONCAT(Table1[[#This Row],[Customer Name]]," ",Table1[[#This Row],[Product Name]]," ",Table1[[#This Row],[Country]])</f>
        <v>Melvin Duke Prang Drawing Pencil Set United States</v>
      </c>
      <c r="AF1798" s="10" t="str">
        <f>LEFT(Table1[[#This Row],[Product Name]],4)</f>
        <v>Pran</v>
      </c>
    </row>
    <row r="1799" spans="1:32" ht="12.75" customHeight="1" x14ac:dyDescent="0.2">
      <c r="A1799" s="18">
        <v>24574</v>
      </c>
      <c r="B1799" s="25">
        <v>91054</v>
      </c>
      <c r="C1799" s="10" t="s">
        <v>56</v>
      </c>
      <c r="D1799" s="36">
        <v>0.01</v>
      </c>
      <c r="E1799" s="28">
        <v>7.28</v>
      </c>
      <c r="F1799" s="32">
        <v>11.15</v>
      </c>
      <c r="G1799" s="25">
        <v>721</v>
      </c>
      <c r="H1799" s="10" t="s">
        <v>850</v>
      </c>
      <c r="I1799" s="10" t="s">
        <v>49</v>
      </c>
      <c r="J1799" s="10" t="s">
        <v>28</v>
      </c>
      <c r="K1799" s="10" t="s">
        <v>29</v>
      </c>
      <c r="L1799" s="10" t="s">
        <v>93</v>
      </c>
      <c r="M1799" s="10" t="s">
        <v>59</v>
      </c>
      <c r="N1799" s="9" t="s">
        <v>854</v>
      </c>
      <c r="O1799" s="22">
        <v>0.37</v>
      </c>
      <c r="P1799" s="10" t="s">
        <v>33</v>
      </c>
      <c r="Q1799" s="10" t="s">
        <v>61</v>
      </c>
      <c r="R1799" s="10" t="s">
        <v>703</v>
      </c>
      <c r="S1799" s="10" t="s">
        <v>852</v>
      </c>
      <c r="T1799" s="25">
        <v>46041</v>
      </c>
      <c r="U1799" s="11">
        <v>42105</v>
      </c>
      <c r="V1799" s="25">
        <f>YEAR(Table1[[#This Row],[Order Date]])</f>
        <v>2015</v>
      </c>
      <c r="W1799" s="25">
        <f>MONTH(Table1[[#This Row],[Order Date]])</f>
        <v>4</v>
      </c>
      <c r="X1799" s="25">
        <f>DAY(Table1[[#This Row],[Order Date]])</f>
        <v>11</v>
      </c>
      <c r="Y1799" s="11">
        <v>42107</v>
      </c>
      <c r="Z1799" s="25">
        <f>DATEDIF(Table1[[#This Row],[Order Date]],Table1[[#This Row],[Ship Date]],"D")</f>
        <v>2</v>
      </c>
      <c r="AA1799" s="25">
        <v>-24.245999999999999</v>
      </c>
      <c r="AB1799" s="10">
        <v>1</v>
      </c>
      <c r="AC1799" s="12">
        <v>11.21</v>
      </c>
      <c r="AD1799" s="10" t="str">
        <f>IF(Table1[[#This Row],[Profit]]&gt;0,"Profit","loss")</f>
        <v>loss</v>
      </c>
      <c r="AE1799" s="10" t="str">
        <f>_xlfn.CONCAT(Table1[[#This Row],[Customer Name]]," ",Table1[[#This Row],[Product Name]]," ",Table1[[#This Row],[Country]])</f>
        <v>Melvin Duke Array® Parchment Paper, Assorted Colors United States</v>
      </c>
      <c r="AF1799" s="10" t="str">
        <f>LEFT(Table1[[#This Row],[Product Name]],4)</f>
        <v>Arra</v>
      </c>
    </row>
    <row r="1800" spans="1:32" ht="12.75" customHeight="1" x14ac:dyDescent="0.2">
      <c r="A1800" s="18">
        <v>20641</v>
      </c>
      <c r="B1800" s="25">
        <v>91057</v>
      </c>
      <c r="C1800" s="10" t="s">
        <v>106</v>
      </c>
      <c r="D1800" s="36">
        <v>0.04</v>
      </c>
      <c r="E1800" s="28">
        <v>8.33</v>
      </c>
      <c r="F1800" s="32">
        <v>1.99</v>
      </c>
      <c r="G1800" s="25">
        <v>321</v>
      </c>
      <c r="H1800" s="10" t="s">
        <v>427</v>
      </c>
      <c r="I1800" s="10" t="s">
        <v>49</v>
      </c>
      <c r="J1800" s="10" t="s">
        <v>114</v>
      </c>
      <c r="K1800" s="10" t="s">
        <v>77</v>
      </c>
      <c r="L1800" s="10" t="s">
        <v>180</v>
      </c>
      <c r="M1800" s="10" t="s">
        <v>51</v>
      </c>
      <c r="N1800" s="9" t="s">
        <v>414</v>
      </c>
      <c r="O1800" s="22">
        <v>0.52</v>
      </c>
      <c r="P1800" s="10" t="s">
        <v>33</v>
      </c>
      <c r="Q1800" s="10" t="s">
        <v>53</v>
      </c>
      <c r="R1800" s="10" t="s">
        <v>415</v>
      </c>
      <c r="S1800" s="10" t="s">
        <v>428</v>
      </c>
      <c r="T1800" s="25">
        <v>20854</v>
      </c>
      <c r="U1800" s="11">
        <v>42098</v>
      </c>
      <c r="V1800" s="25">
        <f>YEAR(Table1[[#This Row],[Order Date]])</f>
        <v>2015</v>
      </c>
      <c r="W1800" s="25">
        <f>MONTH(Table1[[#This Row],[Order Date]])</f>
        <v>4</v>
      </c>
      <c r="X1800" s="25">
        <f>DAY(Table1[[#This Row],[Order Date]])</f>
        <v>4</v>
      </c>
      <c r="Y1800" s="11">
        <v>42103</v>
      </c>
      <c r="Z1800" s="25">
        <f>DATEDIF(Table1[[#This Row],[Order Date]],Table1[[#This Row],[Ship Date]],"D")</f>
        <v>5</v>
      </c>
      <c r="AA1800" s="25">
        <v>9.9267999999999983</v>
      </c>
      <c r="AB1800" s="10">
        <v>11</v>
      </c>
      <c r="AC1800" s="12">
        <v>89.76</v>
      </c>
      <c r="AD1800" s="10" t="str">
        <f>IF(Table1[[#This Row],[Profit]]&gt;0,"Profit","loss")</f>
        <v>Profit</v>
      </c>
      <c r="AE1800" s="10" t="str">
        <f>_xlfn.CONCAT(Table1[[#This Row],[Customer Name]]," ",Table1[[#This Row],[Product Name]]," ",Table1[[#This Row],[Country]])</f>
        <v>Arthur Lowe Nash 80 Minute Slim Jewel Case CD-R , 10/Pack - Staples United States</v>
      </c>
      <c r="AF1800" s="10" t="str">
        <f>LEFT(Table1[[#This Row],[Product Name]],4)</f>
        <v>80 M</v>
      </c>
    </row>
    <row r="1801" spans="1:32" ht="12.75" customHeight="1" x14ac:dyDescent="0.2">
      <c r="A1801" s="18">
        <v>22145</v>
      </c>
      <c r="B1801" s="25">
        <v>91059</v>
      </c>
      <c r="C1801" s="10" t="s">
        <v>47</v>
      </c>
      <c r="D1801" s="36">
        <v>0.04</v>
      </c>
      <c r="E1801" s="28">
        <v>120.97</v>
      </c>
      <c r="F1801" s="32">
        <v>7.11</v>
      </c>
      <c r="G1801" s="25">
        <v>2030</v>
      </c>
      <c r="H1801" s="10" t="s">
        <v>1954</v>
      </c>
      <c r="I1801" s="10" t="s">
        <v>49</v>
      </c>
      <c r="J1801" s="10" t="s">
        <v>28</v>
      </c>
      <c r="K1801" s="10" t="s">
        <v>77</v>
      </c>
      <c r="L1801" s="10" t="s">
        <v>85</v>
      </c>
      <c r="M1801" s="10" t="s">
        <v>86</v>
      </c>
      <c r="N1801" s="9" t="s">
        <v>1955</v>
      </c>
      <c r="O1801" s="22">
        <v>0.36</v>
      </c>
      <c r="P1801" s="10" t="s">
        <v>33</v>
      </c>
      <c r="Q1801" s="10" t="s">
        <v>61</v>
      </c>
      <c r="R1801" s="10" t="s">
        <v>130</v>
      </c>
      <c r="S1801" s="10" t="s">
        <v>1576</v>
      </c>
      <c r="T1801" s="25">
        <v>75401</v>
      </c>
      <c r="U1801" s="11">
        <v>42080</v>
      </c>
      <c r="V1801" s="25">
        <f>YEAR(Table1[[#This Row],[Order Date]])</f>
        <v>2015</v>
      </c>
      <c r="W1801" s="25">
        <f>MONTH(Table1[[#This Row],[Order Date]])</f>
        <v>3</v>
      </c>
      <c r="X1801" s="25">
        <f>DAY(Table1[[#This Row],[Order Date]])</f>
        <v>17</v>
      </c>
      <c r="Y1801" s="11">
        <v>42080</v>
      </c>
      <c r="Z1801" s="25">
        <f>DATEDIF(Table1[[#This Row],[Order Date]],Table1[[#This Row],[Ship Date]],"D")</f>
        <v>0</v>
      </c>
      <c r="AA1801" s="25">
        <v>1320.5495999999998</v>
      </c>
      <c r="AB1801" s="10">
        <v>16</v>
      </c>
      <c r="AC1801" s="12">
        <v>1913.84</v>
      </c>
      <c r="AD1801" s="10" t="str">
        <f>IF(Table1[[#This Row],[Profit]]&gt;0,"Profit","loss")</f>
        <v>Profit</v>
      </c>
      <c r="AE1801" s="10" t="str">
        <f>_xlfn.CONCAT(Table1[[#This Row],[Customer Name]]," ",Table1[[#This Row],[Product Name]]," ",Table1[[#This Row],[Country]])</f>
        <v>Lindsay O'Connell Canon BP1200DH 12-Digit Bubble Jet Printing Calculator United States</v>
      </c>
      <c r="AF1801" s="10" t="str">
        <f>LEFT(Table1[[#This Row],[Product Name]],4)</f>
        <v>Cano</v>
      </c>
    </row>
    <row r="1802" spans="1:32" ht="12.75" customHeight="1" x14ac:dyDescent="0.2">
      <c r="A1802" s="18">
        <v>22146</v>
      </c>
      <c r="B1802" s="25">
        <v>91059</v>
      </c>
      <c r="C1802" s="10" t="s">
        <v>47</v>
      </c>
      <c r="D1802" s="36">
        <v>0</v>
      </c>
      <c r="E1802" s="28">
        <v>195.99</v>
      </c>
      <c r="F1802" s="32">
        <v>4.2</v>
      </c>
      <c r="G1802" s="25">
        <v>2030</v>
      </c>
      <c r="H1802" s="10" t="s">
        <v>1954</v>
      </c>
      <c r="I1802" s="10" t="s">
        <v>49</v>
      </c>
      <c r="J1802" s="10" t="s">
        <v>28</v>
      </c>
      <c r="K1802" s="10" t="s">
        <v>77</v>
      </c>
      <c r="L1802" s="10" t="s">
        <v>78</v>
      </c>
      <c r="M1802" s="10" t="s">
        <v>59</v>
      </c>
      <c r="N1802" s="9" t="s">
        <v>1956</v>
      </c>
      <c r="O1802" s="22">
        <v>0.6</v>
      </c>
      <c r="P1802" s="10" t="s">
        <v>33</v>
      </c>
      <c r="Q1802" s="10" t="s">
        <v>61</v>
      </c>
      <c r="R1802" s="10" t="s">
        <v>130</v>
      </c>
      <c r="S1802" s="10" t="s">
        <v>1576</v>
      </c>
      <c r="T1802" s="25">
        <v>75401</v>
      </c>
      <c r="U1802" s="11">
        <v>42080</v>
      </c>
      <c r="V1802" s="25">
        <f>YEAR(Table1[[#This Row],[Order Date]])</f>
        <v>2015</v>
      </c>
      <c r="W1802" s="25">
        <f>MONTH(Table1[[#This Row],[Order Date]])</f>
        <v>3</v>
      </c>
      <c r="X1802" s="25">
        <f>DAY(Table1[[#This Row],[Order Date]])</f>
        <v>17</v>
      </c>
      <c r="Y1802" s="11">
        <v>42082</v>
      </c>
      <c r="Z1802" s="25">
        <f>DATEDIF(Table1[[#This Row],[Order Date]],Table1[[#This Row],[Ship Date]],"D")</f>
        <v>2</v>
      </c>
      <c r="AA1802" s="25">
        <v>1585.5030000000002</v>
      </c>
      <c r="AB1802" s="10">
        <v>16</v>
      </c>
      <c r="AC1802" s="12">
        <v>2692.12</v>
      </c>
      <c r="AD1802" s="10" t="str">
        <f>IF(Table1[[#This Row],[Profit]]&gt;0,"Profit","loss")</f>
        <v>Profit</v>
      </c>
      <c r="AE1802" s="10" t="str">
        <f>_xlfn.CONCAT(Table1[[#This Row],[Customer Name]]," ",Table1[[#This Row],[Product Name]]," ",Table1[[#This Row],[Country]])</f>
        <v>Lindsay O'Connell 688 United States</v>
      </c>
      <c r="AF1802" s="10" t="str">
        <f>LEFT(Table1[[#This Row],[Product Name]],4)</f>
        <v>688</v>
      </c>
    </row>
    <row r="1803" spans="1:32" ht="12.75" customHeight="1" x14ac:dyDescent="0.2">
      <c r="A1803" s="18">
        <v>20654</v>
      </c>
      <c r="B1803" s="25">
        <v>91060</v>
      </c>
      <c r="C1803" s="10" t="s">
        <v>56</v>
      </c>
      <c r="D1803" s="36">
        <v>0.03</v>
      </c>
      <c r="E1803" s="28">
        <v>55.98</v>
      </c>
      <c r="F1803" s="32">
        <v>4.8600000000000003</v>
      </c>
      <c r="G1803" s="25">
        <v>2030</v>
      </c>
      <c r="H1803" s="10" t="s">
        <v>1954</v>
      </c>
      <c r="I1803" s="10" t="s">
        <v>49</v>
      </c>
      <c r="J1803" s="10" t="s">
        <v>28</v>
      </c>
      <c r="K1803" s="10" t="s">
        <v>29</v>
      </c>
      <c r="L1803" s="10" t="s">
        <v>93</v>
      </c>
      <c r="M1803" s="10" t="s">
        <v>59</v>
      </c>
      <c r="N1803" s="9" t="s">
        <v>612</v>
      </c>
      <c r="O1803" s="22">
        <v>0.36</v>
      </c>
      <c r="P1803" s="10" t="s">
        <v>33</v>
      </c>
      <c r="Q1803" s="10" t="s">
        <v>61</v>
      </c>
      <c r="R1803" s="10" t="s">
        <v>130</v>
      </c>
      <c r="S1803" s="10" t="s">
        <v>1576</v>
      </c>
      <c r="T1803" s="25">
        <v>75401</v>
      </c>
      <c r="U1803" s="11">
        <v>42081</v>
      </c>
      <c r="V1803" s="25">
        <f>YEAR(Table1[[#This Row],[Order Date]])</f>
        <v>2015</v>
      </c>
      <c r="W1803" s="25">
        <f>MONTH(Table1[[#This Row],[Order Date]])</f>
        <v>3</v>
      </c>
      <c r="X1803" s="25">
        <f>DAY(Table1[[#This Row],[Order Date]])</f>
        <v>18</v>
      </c>
      <c r="Y1803" s="11">
        <v>42083</v>
      </c>
      <c r="Z1803" s="25">
        <f>DATEDIF(Table1[[#This Row],[Order Date]],Table1[[#This Row],[Ship Date]],"D")</f>
        <v>2</v>
      </c>
      <c r="AA1803" s="25">
        <v>526.04219999999998</v>
      </c>
      <c r="AB1803" s="10">
        <v>13</v>
      </c>
      <c r="AC1803" s="12">
        <v>762.38</v>
      </c>
      <c r="AD1803" s="10" t="str">
        <f>IF(Table1[[#This Row],[Profit]]&gt;0,"Profit","loss")</f>
        <v>Profit</v>
      </c>
      <c r="AE1803" s="10" t="str">
        <f>_xlfn.CONCAT(Table1[[#This Row],[Customer Name]]," ",Table1[[#This Row],[Product Name]]," ",Table1[[#This Row],[Country]])</f>
        <v>Lindsay O'Connell Xerox 1908 United States</v>
      </c>
      <c r="AF1803" s="10" t="str">
        <f>LEFT(Table1[[#This Row],[Product Name]],4)</f>
        <v>Xero</v>
      </c>
    </row>
    <row r="1804" spans="1:32" ht="12.75" customHeight="1" x14ac:dyDescent="0.2">
      <c r="A1804" s="18">
        <v>20668</v>
      </c>
      <c r="B1804" s="25">
        <v>91062</v>
      </c>
      <c r="C1804" s="10" t="s">
        <v>37</v>
      </c>
      <c r="D1804" s="36">
        <v>0.05</v>
      </c>
      <c r="E1804" s="28">
        <v>2.88</v>
      </c>
      <c r="F1804" s="32">
        <v>0.5</v>
      </c>
      <c r="G1804" s="25">
        <v>485</v>
      </c>
      <c r="H1804" s="10" t="s">
        <v>589</v>
      </c>
      <c r="I1804" s="10" t="s">
        <v>49</v>
      </c>
      <c r="J1804" s="10" t="s">
        <v>28</v>
      </c>
      <c r="K1804" s="10" t="s">
        <v>29</v>
      </c>
      <c r="L1804" s="10" t="s">
        <v>134</v>
      </c>
      <c r="M1804" s="10" t="s">
        <v>59</v>
      </c>
      <c r="N1804" s="9" t="s">
        <v>590</v>
      </c>
      <c r="O1804" s="22">
        <v>0.36</v>
      </c>
      <c r="P1804" s="10" t="s">
        <v>33</v>
      </c>
      <c r="Q1804" s="10" t="s">
        <v>34</v>
      </c>
      <c r="R1804" s="10" t="s">
        <v>45</v>
      </c>
      <c r="S1804" s="10" t="s">
        <v>591</v>
      </c>
      <c r="T1804" s="25">
        <v>93727</v>
      </c>
      <c r="U1804" s="11">
        <v>42081</v>
      </c>
      <c r="V1804" s="25">
        <f>YEAR(Table1[[#This Row],[Order Date]])</f>
        <v>2015</v>
      </c>
      <c r="W1804" s="25">
        <f>MONTH(Table1[[#This Row],[Order Date]])</f>
        <v>3</v>
      </c>
      <c r="X1804" s="25">
        <f>DAY(Table1[[#This Row],[Order Date]])</f>
        <v>18</v>
      </c>
      <c r="Y1804" s="11">
        <v>42083</v>
      </c>
      <c r="Z1804" s="25">
        <f>DATEDIF(Table1[[#This Row],[Order Date]],Table1[[#This Row],[Ship Date]],"D")</f>
        <v>2</v>
      </c>
      <c r="AA1804" s="25">
        <v>6.0512999999999995</v>
      </c>
      <c r="AB1804" s="10">
        <v>3</v>
      </c>
      <c r="AC1804" s="12">
        <v>8.77</v>
      </c>
      <c r="AD1804" s="10" t="str">
        <f>IF(Table1[[#This Row],[Profit]]&gt;0,"Profit","loss")</f>
        <v>Profit</v>
      </c>
      <c r="AE1804" s="10" t="str">
        <f>_xlfn.CONCAT(Table1[[#This Row],[Customer Name]]," ",Table1[[#This Row],[Product Name]]," ",Table1[[#This Row],[Country]])</f>
        <v>Edward Leonard Avery 49 United States</v>
      </c>
      <c r="AF1804" s="10" t="str">
        <f>LEFT(Table1[[#This Row],[Product Name]],4)</f>
        <v>Aver</v>
      </c>
    </row>
    <row r="1805" spans="1:32" ht="12.75" customHeight="1" x14ac:dyDescent="0.2">
      <c r="A1805" s="18">
        <v>23394</v>
      </c>
      <c r="B1805" s="25">
        <v>91063</v>
      </c>
      <c r="C1805" s="10" t="s">
        <v>56</v>
      </c>
      <c r="D1805" s="36">
        <v>0.1</v>
      </c>
      <c r="E1805" s="28">
        <v>3.36</v>
      </c>
      <c r="F1805" s="32">
        <v>6.27</v>
      </c>
      <c r="G1805" s="25">
        <v>487</v>
      </c>
      <c r="H1805" s="10" t="s">
        <v>592</v>
      </c>
      <c r="I1805" s="10" t="s">
        <v>27</v>
      </c>
      <c r="J1805" s="10" t="s">
        <v>28</v>
      </c>
      <c r="K1805" s="10" t="s">
        <v>29</v>
      </c>
      <c r="L1805" s="10" t="s">
        <v>109</v>
      </c>
      <c r="M1805" s="10" t="s">
        <v>59</v>
      </c>
      <c r="N1805" s="9" t="s">
        <v>586</v>
      </c>
      <c r="O1805" s="22">
        <v>0.4</v>
      </c>
      <c r="P1805" s="10" t="s">
        <v>33</v>
      </c>
      <c r="Q1805" s="10" t="s">
        <v>53</v>
      </c>
      <c r="R1805" s="10" t="s">
        <v>188</v>
      </c>
      <c r="S1805" s="10" t="s">
        <v>433</v>
      </c>
      <c r="T1805" s="25">
        <v>4073</v>
      </c>
      <c r="U1805" s="11">
        <v>42142</v>
      </c>
      <c r="V1805" s="25">
        <f>YEAR(Table1[[#This Row],[Order Date]])</f>
        <v>2015</v>
      </c>
      <c r="W1805" s="25">
        <f>MONTH(Table1[[#This Row],[Order Date]])</f>
        <v>5</v>
      </c>
      <c r="X1805" s="25">
        <f>DAY(Table1[[#This Row],[Order Date]])</f>
        <v>18</v>
      </c>
      <c r="Y1805" s="11">
        <v>42143</v>
      </c>
      <c r="Z1805" s="25">
        <f>DATEDIF(Table1[[#This Row],[Order Date]],Table1[[#This Row],[Ship Date]],"D")</f>
        <v>1</v>
      </c>
      <c r="AA1805" s="25">
        <v>-67.0565</v>
      </c>
      <c r="AB1805" s="10">
        <v>5</v>
      </c>
      <c r="AC1805" s="12">
        <v>20.87</v>
      </c>
      <c r="AD1805" s="10" t="str">
        <f>IF(Table1[[#This Row],[Profit]]&gt;0,"Profit","loss")</f>
        <v>loss</v>
      </c>
      <c r="AE1805" s="10" t="str">
        <f>_xlfn.CONCAT(Table1[[#This Row],[Customer Name]]," ",Table1[[#This Row],[Product Name]]," ",Table1[[#This Row],[Country]])</f>
        <v>Molly Vincent Cardinal Poly Pocket Divider Pockets for Ring Binders United States</v>
      </c>
      <c r="AF1805" s="10" t="str">
        <f>LEFT(Table1[[#This Row],[Product Name]],4)</f>
        <v>Card</v>
      </c>
    </row>
    <row r="1806" spans="1:32" ht="12.75" customHeight="1" x14ac:dyDescent="0.2">
      <c r="A1806" s="18">
        <v>23395</v>
      </c>
      <c r="B1806" s="25">
        <v>91063</v>
      </c>
      <c r="C1806" s="10" t="s">
        <v>56</v>
      </c>
      <c r="D1806" s="36">
        <v>7.0000000000000007E-2</v>
      </c>
      <c r="E1806" s="28">
        <v>12.28</v>
      </c>
      <c r="F1806" s="32">
        <v>4.8600000000000003</v>
      </c>
      <c r="G1806" s="25">
        <v>488</v>
      </c>
      <c r="H1806" s="10" t="s">
        <v>593</v>
      </c>
      <c r="I1806" s="10" t="s">
        <v>49</v>
      </c>
      <c r="J1806" s="10" t="s">
        <v>28</v>
      </c>
      <c r="K1806" s="10" t="s">
        <v>29</v>
      </c>
      <c r="L1806" s="10" t="s">
        <v>93</v>
      </c>
      <c r="M1806" s="10" t="s">
        <v>59</v>
      </c>
      <c r="N1806" s="9" t="s">
        <v>303</v>
      </c>
      <c r="O1806" s="22">
        <v>0.38</v>
      </c>
      <c r="P1806" s="10" t="s">
        <v>33</v>
      </c>
      <c r="Q1806" s="10" t="s">
        <v>53</v>
      </c>
      <c r="R1806" s="10" t="s">
        <v>188</v>
      </c>
      <c r="S1806" s="10" t="s">
        <v>594</v>
      </c>
      <c r="T1806" s="25">
        <v>4106</v>
      </c>
      <c r="U1806" s="11">
        <v>42142</v>
      </c>
      <c r="V1806" s="25">
        <f>YEAR(Table1[[#This Row],[Order Date]])</f>
        <v>2015</v>
      </c>
      <c r="W1806" s="25">
        <f>MONTH(Table1[[#This Row],[Order Date]])</f>
        <v>5</v>
      </c>
      <c r="X1806" s="25">
        <f>DAY(Table1[[#This Row],[Order Date]])</f>
        <v>18</v>
      </c>
      <c r="Y1806" s="11">
        <v>42144</v>
      </c>
      <c r="Z1806" s="25">
        <f>DATEDIF(Table1[[#This Row],[Order Date]],Table1[[#This Row],[Ship Date]],"D")</f>
        <v>2</v>
      </c>
      <c r="AA1806" s="25">
        <v>-7.94</v>
      </c>
      <c r="AB1806" s="10">
        <v>2</v>
      </c>
      <c r="AC1806" s="12">
        <v>25.7</v>
      </c>
      <c r="AD1806" s="10" t="str">
        <f>IF(Table1[[#This Row],[Profit]]&gt;0,"Profit","loss")</f>
        <v>loss</v>
      </c>
      <c r="AE1806" s="10" t="str">
        <f>_xlfn.CONCAT(Table1[[#This Row],[Customer Name]]," ",Table1[[#This Row],[Product Name]]," ",Table1[[#This Row],[Country]])</f>
        <v>Ronnie Creech Xerox 1933 United States</v>
      </c>
      <c r="AF1806" s="10" t="str">
        <f>LEFT(Table1[[#This Row],[Product Name]],4)</f>
        <v>Xero</v>
      </c>
    </row>
    <row r="1807" spans="1:32" ht="12.75" customHeight="1" x14ac:dyDescent="0.2">
      <c r="A1807" s="18">
        <v>23393</v>
      </c>
      <c r="B1807" s="25">
        <v>91063</v>
      </c>
      <c r="C1807" s="10" t="s">
        <v>56</v>
      </c>
      <c r="D1807" s="36">
        <v>0.09</v>
      </c>
      <c r="E1807" s="28">
        <v>20.99</v>
      </c>
      <c r="F1807" s="32">
        <v>0.99</v>
      </c>
      <c r="G1807" s="25">
        <v>489</v>
      </c>
      <c r="H1807" s="10" t="s">
        <v>595</v>
      </c>
      <c r="I1807" s="10" t="s">
        <v>49</v>
      </c>
      <c r="J1807" s="10" t="s">
        <v>28</v>
      </c>
      <c r="K1807" s="10" t="s">
        <v>77</v>
      </c>
      <c r="L1807" s="10" t="s">
        <v>78</v>
      </c>
      <c r="M1807" s="10" t="s">
        <v>31</v>
      </c>
      <c r="N1807" s="9" t="s">
        <v>596</v>
      </c>
      <c r="O1807" s="22">
        <v>0.56999999999999995</v>
      </c>
      <c r="P1807" s="10" t="s">
        <v>33</v>
      </c>
      <c r="Q1807" s="10" t="s">
        <v>53</v>
      </c>
      <c r="R1807" s="10" t="s">
        <v>193</v>
      </c>
      <c r="S1807" s="10" t="s">
        <v>597</v>
      </c>
      <c r="T1807" s="25">
        <v>2062</v>
      </c>
      <c r="U1807" s="11">
        <v>42142</v>
      </c>
      <c r="V1807" s="25">
        <f>YEAR(Table1[[#This Row],[Order Date]])</f>
        <v>2015</v>
      </c>
      <c r="W1807" s="25">
        <f>MONTH(Table1[[#This Row],[Order Date]])</f>
        <v>5</v>
      </c>
      <c r="X1807" s="25">
        <f>DAY(Table1[[#This Row],[Order Date]])</f>
        <v>18</v>
      </c>
      <c r="Y1807" s="11">
        <v>42142</v>
      </c>
      <c r="Z1807" s="25">
        <f>DATEDIF(Table1[[#This Row],[Order Date]],Table1[[#This Row],[Ship Date]],"D")</f>
        <v>0</v>
      </c>
      <c r="AA1807" s="25">
        <v>122.292</v>
      </c>
      <c r="AB1807" s="10">
        <v>14</v>
      </c>
      <c r="AC1807" s="12">
        <v>229.57</v>
      </c>
      <c r="AD1807" s="10" t="str">
        <f>IF(Table1[[#This Row],[Profit]]&gt;0,"Profit","loss")</f>
        <v>Profit</v>
      </c>
      <c r="AE1807" s="10" t="str">
        <f>_xlfn.CONCAT(Table1[[#This Row],[Customer Name]]," ",Table1[[#This Row],[Product Name]]," ",Table1[[#This Row],[Country]])</f>
        <v>Eileen Cheek Accessory25 United States</v>
      </c>
      <c r="AF1807" s="10" t="str">
        <f>LEFT(Table1[[#This Row],[Product Name]],4)</f>
        <v>Acce</v>
      </c>
    </row>
    <row r="1808" spans="1:32" ht="12.75" customHeight="1" x14ac:dyDescent="0.2">
      <c r="A1808" s="18">
        <v>22798</v>
      </c>
      <c r="B1808" s="25">
        <v>91076</v>
      </c>
      <c r="C1808" s="10" t="s">
        <v>106</v>
      </c>
      <c r="D1808" s="36">
        <v>0.05</v>
      </c>
      <c r="E1808" s="28">
        <v>115.99</v>
      </c>
      <c r="F1808" s="32">
        <v>5.26</v>
      </c>
      <c r="G1808" s="25">
        <v>1690</v>
      </c>
      <c r="H1808" s="10" t="s">
        <v>1693</v>
      </c>
      <c r="I1808" s="10" t="s">
        <v>49</v>
      </c>
      <c r="J1808" s="10" t="s">
        <v>28</v>
      </c>
      <c r="K1808" s="10" t="s">
        <v>77</v>
      </c>
      <c r="L1808" s="10" t="s">
        <v>78</v>
      </c>
      <c r="M1808" s="10" t="s">
        <v>59</v>
      </c>
      <c r="N1808" s="9" t="s">
        <v>1694</v>
      </c>
      <c r="O1808" s="22">
        <v>0.56999999999999995</v>
      </c>
      <c r="P1808" s="10" t="s">
        <v>33</v>
      </c>
      <c r="Q1808" s="10" t="s">
        <v>53</v>
      </c>
      <c r="R1808" s="10" t="s">
        <v>234</v>
      </c>
      <c r="S1808" s="10" t="s">
        <v>1695</v>
      </c>
      <c r="T1808" s="25">
        <v>17112</v>
      </c>
      <c r="U1808" s="11">
        <v>42028</v>
      </c>
      <c r="V1808" s="25">
        <f>YEAR(Table1[[#This Row],[Order Date]])</f>
        <v>2015</v>
      </c>
      <c r="W1808" s="25">
        <f>MONTH(Table1[[#This Row],[Order Date]])</f>
        <v>1</v>
      </c>
      <c r="X1808" s="25">
        <f>DAY(Table1[[#This Row],[Order Date]])</f>
        <v>24</v>
      </c>
      <c r="Y1808" s="11">
        <v>42032</v>
      </c>
      <c r="Z1808" s="25">
        <f>DATEDIF(Table1[[#This Row],[Order Date]],Table1[[#This Row],[Ship Date]],"D")</f>
        <v>4</v>
      </c>
      <c r="AA1808" s="25">
        <v>616.53569999999991</v>
      </c>
      <c r="AB1808" s="10">
        <v>9</v>
      </c>
      <c r="AC1808" s="12">
        <v>893.53</v>
      </c>
      <c r="AD1808" s="10" t="str">
        <f>IF(Table1[[#This Row],[Profit]]&gt;0,"Profit","loss")</f>
        <v>Profit</v>
      </c>
      <c r="AE1808" s="10" t="str">
        <f>_xlfn.CONCAT(Table1[[#This Row],[Customer Name]]," ",Table1[[#This Row],[Product Name]]," ",Table1[[#This Row],[Country]])</f>
        <v>Neil Bailey 636 United States</v>
      </c>
      <c r="AF1808" s="10" t="str">
        <f>LEFT(Table1[[#This Row],[Product Name]],4)</f>
        <v>636</v>
      </c>
    </row>
    <row r="1809" spans="1:32" ht="12.75" customHeight="1" x14ac:dyDescent="0.2">
      <c r="A1809" s="18">
        <v>25690</v>
      </c>
      <c r="B1809" s="25">
        <v>91077</v>
      </c>
      <c r="C1809" s="10" t="s">
        <v>25</v>
      </c>
      <c r="D1809" s="36">
        <v>0</v>
      </c>
      <c r="E1809" s="28">
        <v>48.91</v>
      </c>
      <c r="F1809" s="32">
        <v>35</v>
      </c>
      <c r="G1809" s="25">
        <v>1689</v>
      </c>
      <c r="H1809" s="10" t="s">
        <v>1691</v>
      </c>
      <c r="I1809" s="10" t="s">
        <v>49</v>
      </c>
      <c r="J1809" s="10" t="s">
        <v>28</v>
      </c>
      <c r="K1809" s="10" t="s">
        <v>29</v>
      </c>
      <c r="L1809" s="10" t="s">
        <v>141</v>
      </c>
      <c r="M1809" s="10" t="s">
        <v>236</v>
      </c>
      <c r="N1809" s="9" t="s">
        <v>1692</v>
      </c>
      <c r="O1809" s="22">
        <v>0.83</v>
      </c>
      <c r="P1809" s="10" t="s">
        <v>33</v>
      </c>
      <c r="Q1809" s="10" t="s">
        <v>61</v>
      </c>
      <c r="R1809" s="10" t="s">
        <v>703</v>
      </c>
      <c r="S1809" s="10" t="s">
        <v>1623</v>
      </c>
      <c r="T1809" s="25">
        <v>46322</v>
      </c>
      <c r="U1809" s="11">
        <v>42087</v>
      </c>
      <c r="V1809" s="25">
        <f>YEAR(Table1[[#This Row],[Order Date]])</f>
        <v>2015</v>
      </c>
      <c r="W1809" s="25">
        <f>MONTH(Table1[[#This Row],[Order Date]])</f>
        <v>3</v>
      </c>
      <c r="X1809" s="25">
        <f>DAY(Table1[[#This Row],[Order Date]])</f>
        <v>24</v>
      </c>
      <c r="Y1809" s="11">
        <v>42088</v>
      </c>
      <c r="Z1809" s="25">
        <f>DATEDIF(Table1[[#This Row],[Order Date]],Table1[[#This Row],[Ship Date]],"D")</f>
        <v>1</v>
      </c>
      <c r="AA1809" s="25">
        <v>-628.38</v>
      </c>
      <c r="AB1809" s="10">
        <v>10</v>
      </c>
      <c r="AC1809" s="12">
        <v>514.79</v>
      </c>
      <c r="AD1809" s="10" t="str">
        <f>IF(Table1[[#This Row],[Profit]]&gt;0,"Profit","loss")</f>
        <v>loss</v>
      </c>
      <c r="AE1809" s="10" t="str">
        <f>_xlfn.CONCAT(Table1[[#This Row],[Customer Name]]," ",Table1[[#This Row],[Product Name]]," ",Table1[[#This Row],[Country]])</f>
        <v>Larry Church Tennsco Industrial Shelving United States</v>
      </c>
      <c r="AF1809" s="10" t="str">
        <f>LEFT(Table1[[#This Row],[Product Name]],4)</f>
        <v>Tenn</v>
      </c>
    </row>
    <row r="1810" spans="1:32" ht="12.75" customHeight="1" x14ac:dyDescent="0.2">
      <c r="A1810" s="18">
        <v>23626</v>
      </c>
      <c r="B1810" s="25">
        <v>91078</v>
      </c>
      <c r="C1810" s="10" t="s">
        <v>37</v>
      </c>
      <c r="D1810" s="36">
        <v>0.09</v>
      </c>
      <c r="E1810" s="28">
        <v>95.43</v>
      </c>
      <c r="F1810" s="32">
        <v>19.989999999999998</v>
      </c>
      <c r="G1810" s="25">
        <v>1690</v>
      </c>
      <c r="H1810" s="10" t="s">
        <v>1693</v>
      </c>
      <c r="I1810" s="10" t="s">
        <v>49</v>
      </c>
      <c r="J1810" s="10" t="s">
        <v>28</v>
      </c>
      <c r="K1810" s="10" t="s">
        <v>29</v>
      </c>
      <c r="L1810" s="10" t="s">
        <v>141</v>
      </c>
      <c r="M1810" s="10" t="s">
        <v>59</v>
      </c>
      <c r="N1810" s="9" t="s">
        <v>849</v>
      </c>
      <c r="O1810" s="22">
        <v>0.79</v>
      </c>
      <c r="P1810" s="10" t="s">
        <v>33</v>
      </c>
      <c r="Q1810" s="10" t="s">
        <v>53</v>
      </c>
      <c r="R1810" s="10" t="s">
        <v>234</v>
      </c>
      <c r="S1810" s="10" t="s">
        <v>1695</v>
      </c>
      <c r="T1810" s="25">
        <v>17112</v>
      </c>
      <c r="U1810" s="11">
        <v>42156</v>
      </c>
      <c r="V1810" s="25">
        <f>YEAR(Table1[[#This Row],[Order Date]])</f>
        <v>2015</v>
      </c>
      <c r="W1810" s="25">
        <f>MONTH(Table1[[#This Row],[Order Date]])</f>
        <v>6</v>
      </c>
      <c r="X1810" s="25">
        <f>DAY(Table1[[#This Row],[Order Date]])</f>
        <v>1</v>
      </c>
      <c r="Y1810" s="11">
        <v>42157</v>
      </c>
      <c r="Z1810" s="25">
        <f>DATEDIF(Table1[[#This Row],[Order Date]],Table1[[#This Row],[Ship Date]],"D")</f>
        <v>1</v>
      </c>
      <c r="AA1810" s="25">
        <v>-143.23500000000001</v>
      </c>
      <c r="AB1810" s="10">
        <v>22</v>
      </c>
      <c r="AC1810" s="12">
        <v>2053.6</v>
      </c>
      <c r="AD1810" s="10" t="str">
        <f>IF(Table1[[#This Row],[Profit]]&gt;0,"Profit","loss")</f>
        <v>loss</v>
      </c>
      <c r="AE1810" s="10" t="str">
        <f>_xlfn.CONCAT(Table1[[#This Row],[Customer Name]]," ",Table1[[#This Row],[Product Name]]," ",Table1[[#This Row],[Country]])</f>
        <v>Neil Bailey Fellowes Stor/Drawer® Steel Plus™ Storage Drawers United States</v>
      </c>
      <c r="AF1810" s="10" t="str">
        <f>LEFT(Table1[[#This Row],[Product Name]],4)</f>
        <v>Fell</v>
      </c>
    </row>
    <row r="1811" spans="1:32" ht="12.75" customHeight="1" x14ac:dyDescent="0.2">
      <c r="A1811" s="18">
        <v>24849</v>
      </c>
      <c r="B1811" s="25">
        <v>91086</v>
      </c>
      <c r="C1811" s="10" t="s">
        <v>56</v>
      </c>
      <c r="D1811" s="36">
        <v>0.06</v>
      </c>
      <c r="E1811" s="28">
        <v>7.04</v>
      </c>
      <c r="F1811" s="32">
        <v>2.17</v>
      </c>
      <c r="G1811" s="25">
        <v>145</v>
      </c>
      <c r="H1811" s="10" t="s">
        <v>232</v>
      </c>
      <c r="I1811" s="10" t="s">
        <v>49</v>
      </c>
      <c r="J1811" s="10" t="s">
        <v>58</v>
      </c>
      <c r="K1811" s="10" t="s">
        <v>29</v>
      </c>
      <c r="L1811" s="10" t="s">
        <v>93</v>
      </c>
      <c r="M1811" s="10" t="s">
        <v>31</v>
      </c>
      <c r="N1811" s="9" t="s">
        <v>233</v>
      </c>
      <c r="O1811" s="22">
        <v>0.38</v>
      </c>
      <c r="P1811" s="10" t="s">
        <v>33</v>
      </c>
      <c r="Q1811" s="10" t="s">
        <v>53</v>
      </c>
      <c r="R1811" s="10" t="s">
        <v>234</v>
      </c>
      <c r="S1811" s="10" t="s">
        <v>235</v>
      </c>
      <c r="T1811" s="25">
        <v>15122</v>
      </c>
      <c r="U1811" s="11">
        <v>42019</v>
      </c>
      <c r="V1811" s="25">
        <f>YEAR(Table1[[#This Row],[Order Date]])</f>
        <v>2015</v>
      </c>
      <c r="W1811" s="25">
        <f>MONTH(Table1[[#This Row],[Order Date]])</f>
        <v>1</v>
      </c>
      <c r="X1811" s="25">
        <f>DAY(Table1[[#This Row],[Order Date]])</f>
        <v>15</v>
      </c>
      <c r="Y1811" s="11">
        <v>42021</v>
      </c>
      <c r="Z1811" s="25">
        <f>DATEDIF(Table1[[#This Row],[Order Date]],Table1[[#This Row],[Ship Date]],"D")</f>
        <v>2</v>
      </c>
      <c r="AA1811" s="25">
        <v>2.4851999999999999</v>
      </c>
      <c r="AB1811" s="10">
        <v>2</v>
      </c>
      <c r="AC1811" s="12">
        <v>14.65</v>
      </c>
      <c r="AD1811" s="10" t="str">
        <f>IF(Table1[[#This Row],[Profit]]&gt;0,"Profit","loss")</f>
        <v>Profit</v>
      </c>
      <c r="AE1811" s="10" t="str">
        <f>_xlfn.CONCAT(Table1[[#This Row],[Customer Name]]," ",Table1[[#This Row],[Product Name]]," ",Table1[[#This Row],[Country]])</f>
        <v>Rhonda Ivey Wirebound Message Books, 2 7/8" x 5", 3 Forms per Page United States</v>
      </c>
      <c r="AF1811" s="10" t="str">
        <f>LEFT(Table1[[#This Row],[Product Name]],4)</f>
        <v>Wire</v>
      </c>
    </row>
    <row r="1812" spans="1:32" ht="12.75" customHeight="1" x14ac:dyDescent="0.2">
      <c r="A1812" s="18">
        <v>24803</v>
      </c>
      <c r="B1812" s="25">
        <v>91087</v>
      </c>
      <c r="C1812" s="10" t="s">
        <v>47</v>
      </c>
      <c r="D1812" s="36">
        <v>0.03</v>
      </c>
      <c r="E1812" s="28">
        <v>22.84</v>
      </c>
      <c r="F1812" s="32">
        <v>11.54</v>
      </c>
      <c r="G1812" s="25">
        <v>142</v>
      </c>
      <c r="H1812" s="10" t="s">
        <v>226</v>
      </c>
      <c r="I1812" s="10" t="s">
        <v>49</v>
      </c>
      <c r="J1812" s="10" t="s">
        <v>58</v>
      </c>
      <c r="K1812" s="10" t="s">
        <v>29</v>
      </c>
      <c r="L1812" s="10" t="s">
        <v>93</v>
      </c>
      <c r="M1812" s="10" t="s">
        <v>59</v>
      </c>
      <c r="N1812" s="9" t="s">
        <v>227</v>
      </c>
      <c r="O1812" s="22">
        <v>0.39</v>
      </c>
      <c r="P1812" s="10" t="s">
        <v>33</v>
      </c>
      <c r="Q1812" s="10" t="s">
        <v>53</v>
      </c>
      <c r="R1812" s="10" t="s">
        <v>228</v>
      </c>
      <c r="S1812" s="10" t="s">
        <v>229</v>
      </c>
      <c r="T1812" s="25">
        <v>6401</v>
      </c>
      <c r="U1812" s="11">
        <v>42157</v>
      </c>
      <c r="V1812" s="25">
        <f>YEAR(Table1[[#This Row],[Order Date]])</f>
        <v>2015</v>
      </c>
      <c r="W1812" s="25">
        <f>MONTH(Table1[[#This Row],[Order Date]])</f>
        <v>6</v>
      </c>
      <c r="X1812" s="25">
        <f>DAY(Table1[[#This Row],[Order Date]])</f>
        <v>2</v>
      </c>
      <c r="Y1812" s="11">
        <v>42158</v>
      </c>
      <c r="Z1812" s="25">
        <f>DATEDIF(Table1[[#This Row],[Order Date]],Table1[[#This Row],[Ship Date]],"D")</f>
        <v>1</v>
      </c>
      <c r="AA1812" s="25">
        <v>91.955999999999989</v>
      </c>
      <c r="AB1812" s="10">
        <v>13</v>
      </c>
      <c r="AC1812" s="12">
        <v>312.58999999999997</v>
      </c>
      <c r="AD1812" s="10" t="str">
        <f>IF(Table1[[#This Row],[Profit]]&gt;0,"Profit","loss")</f>
        <v>Profit</v>
      </c>
      <c r="AE1812" s="10" t="str">
        <f>_xlfn.CONCAT(Table1[[#This Row],[Customer Name]]," ",Table1[[#This Row],[Product Name]]," ",Table1[[#This Row],[Country]])</f>
        <v>Brooke Weeks Taylor Xerox 1964 United States</v>
      </c>
      <c r="AF1812" s="10" t="str">
        <f>LEFT(Table1[[#This Row],[Product Name]],4)</f>
        <v>Xero</v>
      </c>
    </row>
    <row r="1813" spans="1:32" ht="12.75" customHeight="1" x14ac:dyDescent="0.2">
      <c r="A1813" s="18">
        <v>24805</v>
      </c>
      <c r="B1813" s="25">
        <v>91087</v>
      </c>
      <c r="C1813" s="10" t="s">
        <v>47</v>
      </c>
      <c r="D1813" s="36">
        <v>0.05</v>
      </c>
      <c r="E1813" s="28">
        <v>10.98</v>
      </c>
      <c r="F1813" s="32">
        <v>3.37</v>
      </c>
      <c r="G1813" s="25">
        <v>144</v>
      </c>
      <c r="H1813" s="10" t="s">
        <v>230</v>
      </c>
      <c r="I1813" s="10" t="s">
        <v>49</v>
      </c>
      <c r="J1813" s="10" t="s">
        <v>58</v>
      </c>
      <c r="K1813" s="10" t="s">
        <v>29</v>
      </c>
      <c r="L1813" s="10" t="s">
        <v>174</v>
      </c>
      <c r="M1813" s="10" t="s">
        <v>51</v>
      </c>
      <c r="N1813" s="9" t="s">
        <v>225</v>
      </c>
      <c r="O1813" s="22">
        <v>0.56999999999999995</v>
      </c>
      <c r="P1813" s="10" t="s">
        <v>33</v>
      </c>
      <c r="Q1813" s="10" t="s">
        <v>53</v>
      </c>
      <c r="R1813" s="10" t="s">
        <v>193</v>
      </c>
      <c r="S1813" s="10" t="s">
        <v>231</v>
      </c>
      <c r="T1813" s="25">
        <v>2664</v>
      </c>
      <c r="U1813" s="11">
        <v>42157</v>
      </c>
      <c r="V1813" s="25">
        <f>YEAR(Table1[[#This Row],[Order Date]])</f>
        <v>2015</v>
      </c>
      <c r="W1813" s="25">
        <f>MONTH(Table1[[#This Row],[Order Date]])</f>
        <v>6</v>
      </c>
      <c r="X1813" s="25">
        <f>DAY(Table1[[#This Row],[Order Date]])</f>
        <v>2</v>
      </c>
      <c r="Y1813" s="11">
        <v>42158</v>
      </c>
      <c r="Z1813" s="25">
        <f>DATEDIF(Table1[[#This Row],[Order Date]],Table1[[#This Row],[Ship Date]],"D")</f>
        <v>1</v>
      </c>
      <c r="AA1813" s="25">
        <v>-2.544</v>
      </c>
      <c r="AB1813" s="10">
        <v>6</v>
      </c>
      <c r="AC1813" s="12">
        <v>64.400000000000006</v>
      </c>
      <c r="AD1813" s="10" t="str">
        <f>IF(Table1[[#This Row],[Profit]]&gt;0,"Profit","loss")</f>
        <v>loss</v>
      </c>
      <c r="AE1813" s="10" t="str">
        <f>_xlfn.CONCAT(Table1[[#This Row],[Customer Name]]," ",Table1[[#This Row],[Product Name]]," ",Table1[[#This Row],[Country]])</f>
        <v>Marguerite Moss Fiskars® Softgrip Scissors United States</v>
      </c>
      <c r="AF1813" s="10" t="str">
        <f>LEFT(Table1[[#This Row],[Product Name]],4)</f>
        <v>Fisk</v>
      </c>
    </row>
    <row r="1814" spans="1:32" ht="12.75" customHeight="1" x14ac:dyDescent="0.2">
      <c r="A1814" s="18">
        <v>23365</v>
      </c>
      <c r="B1814" s="25">
        <v>91088</v>
      </c>
      <c r="C1814" s="10" t="s">
        <v>37</v>
      </c>
      <c r="D1814" s="36">
        <v>0.01</v>
      </c>
      <c r="E1814" s="28">
        <v>45.98</v>
      </c>
      <c r="F1814" s="32">
        <v>4.8</v>
      </c>
      <c r="G1814" s="25">
        <v>146</v>
      </c>
      <c r="H1814" s="10" t="s">
        <v>238</v>
      </c>
      <c r="I1814" s="10" t="s">
        <v>49</v>
      </c>
      <c r="J1814" s="10" t="s">
        <v>58</v>
      </c>
      <c r="K1814" s="10" t="s">
        <v>41</v>
      </c>
      <c r="L1814" s="10" t="s">
        <v>50</v>
      </c>
      <c r="M1814" s="10" t="s">
        <v>31</v>
      </c>
      <c r="N1814" s="9" t="s">
        <v>239</v>
      </c>
      <c r="O1814" s="22">
        <v>0.68</v>
      </c>
      <c r="P1814" s="10" t="s">
        <v>33</v>
      </c>
      <c r="Q1814" s="10" t="s">
        <v>61</v>
      </c>
      <c r="R1814" s="10" t="s">
        <v>130</v>
      </c>
      <c r="S1814" s="10" t="s">
        <v>240</v>
      </c>
      <c r="T1814" s="25">
        <v>76148</v>
      </c>
      <c r="U1814" s="11">
        <v>42075</v>
      </c>
      <c r="V1814" s="25">
        <f>YEAR(Table1[[#This Row],[Order Date]])</f>
        <v>2015</v>
      </c>
      <c r="W1814" s="25">
        <f>MONTH(Table1[[#This Row],[Order Date]])</f>
        <v>3</v>
      </c>
      <c r="X1814" s="25">
        <f>DAY(Table1[[#This Row],[Order Date]])</f>
        <v>12</v>
      </c>
      <c r="Y1814" s="11">
        <v>42076</v>
      </c>
      <c r="Z1814" s="25">
        <f>DATEDIF(Table1[[#This Row],[Order Date]],Table1[[#This Row],[Ship Date]],"D")</f>
        <v>1</v>
      </c>
      <c r="AA1814" s="25">
        <v>133.5771</v>
      </c>
      <c r="AB1814" s="10">
        <v>4</v>
      </c>
      <c r="AC1814" s="12">
        <v>193.59</v>
      </c>
      <c r="AD1814" s="10" t="str">
        <f>IF(Table1[[#This Row],[Profit]]&gt;0,"Profit","loss")</f>
        <v>Profit</v>
      </c>
      <c r="AE1814" s="10" t="str">
        <f>_xlfn.CONCAT(Table1[[#This Row],[Customer Name]]," ",Table1[[#This Row],[Product Name]]," ",Table1[[#This Row],[Country]])</f>
        <v>Yvonne Fox Tenex B1-RE Series Chair Mats for Low Pile Carpets United States</v>
      </c>
      <c r="AF1814" s="10" t="str">
        <f>LEFT(Table1[[#This Row],[Product Name]],4)</f>
        <v>Tene</v>
      </c>
    </row>
    <row r="1815" spans="1:32" ht="12.75" customHeight="1" x14ac:dyDescent="0.2">
      <c r="A1815" s="18">
        <v>25582</v>
      </c>
      <c r="B1815" s="25">
        <v>91089</v>
      </c>
      <c r="C1815" s="10" t="s">
        <v>106</v>
      </c>
      <c r="D1815" s="36">
        <v>7.0000000000000007E-2</v>
      </c>
      <c r="E1815" s="28">
        <v>154.13</v>
      </c>
      <c r="F1815" s="32">
        <v>69</v>
      </c>
      <c r="G1815" s="25">
        <v>145</v>
      </c>
      <c r="H1815" s="10" t="s">
        <v>232</v>
      </c>
      <c r="I1815" s="10" t="s">
        <v>27</v>
      </c>
      <c r="J1815" s="10" t="s">
        <v>40</v>
      </c>
      <c r="K1815" s="10" t="s">
        <v>41</v>
      </c>
      <c r="L1815" s="10" t="s">
        <v>152</v>
      </c>
      <c r="M1815" s="10" t="s">
        <v>236</v>
      </c>
      <c r="N1815" s="9" t="s">
        <v>237</v>
      </c>
      <c r="O1815" s="22">
        <v>0.68</v>
      </c>
      <c r="P1815" s="10" t="s">
        <v>33</v>
      </c>
      <c r="Q1815" s="10" t="s">
        <v>53</v>
      </c>
      <c r="R1815" s="10" t="s">
        <v>234</v>
      </c>
      <c r="S1815" s="10" t="s">
        <v>235</v>
      </c>
      <c r="T1815" s="25">
        <v>15122</v>
      </c>
      <c r="U1815" s="11">
        <v>42079</v>
      </c>
      <c r="V1815" s="25">
        <f>YEAR(Table1[[#This Row],[Order Date]])</f>
        <v>2015</v>
      </c>
      <c r="W1815" s="25">
        <f>MONTH(Table1[[#This Row],[Order Date]])</f>
        <v>3</v>
      </c>
      <c r="X1815" s="25">
        <f>DAY(Table1[[#This Row],[Order Date]])</f>
        <v>16</v>
      </c>
      <c r="Y1815" s="11">
        <v>42079</v>
      </c>
      <c r="Z1815" s="25">
        <f>DATEDIF(Table1[[#This Row],[Order Date]],Table1[[#This Row],[Ship Date]],"D")</f>
        <v>0</v>
      </c>
      <c r="AA1815" s="25">
        <v>-634.73410000000013</v>
      </c>
      <c r="AB1815" s="10">
        <v>3</v>
      </c>
      <c r="AC1815" s="12">
        <v>453.62</v>
      </c>
      <c r="AD1815" s="10" t="str">
        <f>IF(Table1[[#This Row],[Profit]]&gt;0,"Profit","loss")</f>
        <v>loss</v>
      </c>
      <c r="AE1815" s="10" t="str">
        <f>_xlfn.CONCAT(Table1[[#This Row],[Customer Name]]," ",Table1[[#This Row],[Product Name]]," ",Table1[[#This Row],[Country]])</f>
        <v>Rhonda Ivey Laminate Occasional Tables United States</v>
      </c>
      <c r="AF1815" s="10" t="str">
        <f>LEFT(Table1[[#This Row],[Product Name]],4)</f>
        <v>Lami</v>
      </c>
    </row>
    <row r="1816" spans="1:32" ht="12.75" customHeight="1" x14ac:dyDescent="0.2">
      <c r="A1816" s="18">
        <v>22907</v>
      </c>
      <c r="B1816" s="25">
        <v>91090</v>
      </c>
      <c r="C1816" s="10" t="s">
        <v>56</v>
      </c>
      <c r="D1816" s="36">
        <v>0.06</v>
      </c>
      <c r="E1816" s="28">
        <v>180.98</v>
      </c>
      <c r="F1816" s="32">
        <v>26.2</v>
      </c>
      <c r="G1816" s="25">
        <v>146</v>
      </c>
      <c r="H1816" s="10" t="s">
        <v>238</v>
      </c>
      <c r="I1816" s="10" t="s">
        <v>39</v>
      </c>
      <c r="J1816" s="10" t="s">
        <v>28</v>
      </c>
      <c r="K1816" s="10" t="s">
        <v>41</v>
      </c>
      <c r="L1816" s="10" t="s">
        <v>42</v>
      </c>
      <c r="M1816" s="10" t="s">
        <v>43</v>
      </c>
      <c r="N1816" s="9" t="s">
        <v>241</v>
      </c>
      <c r="O1816" s="22">
        <v>0.59</v>
      </c>
      <c r="P1816" s="10" t="s">
        <v>33</v>
      </c>
      <c r="Q1816" s="10" t="s">
        <v>61</v>
      </c>
      <c r="R1816" s="10" t="s">
        <v>130</v>
      </c>
      <c r="S1816" s="10" t="s">
        <v>240</v>
      </c>
      <c r="T1816" s="25">
        <v>76148</v>
      </c>
      <c r="U1816" s="11">
        <v>42117</v>
      </c>
      <c r="V1816" s="25">
        <f>YEAR(Table1[[#This Row],[Order Date]])</f>
        <v>2015</v>
      </c>
      <c r="W1816" s="25">
        <f>MONTH(Table1[[#This Row],[Order Date]])</f>
        <v>4</v>
      </c>
      <c r="X1816" s="25">
        <f>DAY(Table1[[#This Row],[Order Date]])</f>
        <v>23</v>
      </c>
      <c r="Y1816" s="11">
        <v>42118</v>
      </c>
      <c r="Z1816" s="25">
        <f>DATEDIF(Table1[[#This Row],[Order Date]],Table1[[#This Row],[Ship Date]],"D")</f>
        <v>1</v>
      </c>
      <c r="AA1816" s="25">
        <v>251.40839999999997</v>
      </c>
      <c r="AB1816" s="10">
        <v>5</v>
      </c>
      <c r="AC1816" s="12">
        <v>929.57</v>
      </c>
      <c r="AD1816" s="10" t="str">
        <f>IF(Table1[[#This Row],[Profit]]&gt;0,"Profit","loss")</f>
        <v>Profit</v>
      </c>
      <c r="AE1816" s="10" t="str">
        <f>_xlfn.CONCAT(Table1[[#This Row],[Customer Name]]," ",Table1[[#This Row],[Product Name]]," ",Table1[[#This Row],[Country]])</f>
        <v>Yvonne Fox Global Ergonomic Managers Chair United States</v>
      </c>
      <c r="AF1816" s="10" t="str">
        <f>LEFT(Table1[[#This Row],[Product Name]],4)</f>
        <v>Glob</v>
      </c>
    </row>
    <row r="1817" spans="1:32" ht="12.75" customHeight="1" x14ac:dyDescent="0.2">
      <c r="A1817" s="18">
        <v>22562</v>
      </c>
      <c r="B1817" s="25">
        <v>91108</v>
      </c>
      <c r="C1817" s="10" t="s">
        <v>37</v>
      </c>
      <c r="D1817" s="36">
        <v>0.1</v>
      </c>
      <c r="E1817" s="28">
        <v>14.28</v>
      </c>
      <c r="F1817" s="32">
        <v>2.99</v>
      </c>
      <c r="G1817" s="25">
        <v>2430</v>
      </c>
      <c r="H1817" s="10" t="s">
        <v>2281</v>
      </c>
      <c r="I1817" s="10" t="s">
        <v>49</v>
      </c>
      <c r="J1817" s="10" t="s">
        <v>40</v>
      </c>
      <c r="K1817" s="10" t="s">
        <v>29</v>
      </c>
      <c r="L1817" s="10" t="s">
        <v>109</v>
      </c>
      <c r="M1817" s="10" t="s">
        <v>59</v>
      </c>
      <c r="N1817" s="9" t="s">
        <v>1713</v>
      </c>
      <c r="O1817" s="22">
        <v>0.39</v>
      </c>
      <c r="P1817" s="10" t="s">
        <v>33</v>
      </c>
      <c r="Q1817" s="10" t="s">
        <v>61</v>
      </c>
      <c r="R1817" s="10" t="s">
        <v>130</v>
      </c>
      <c r="S1817" s="10" t="s">
        <v>2282</v>
      </c>
      <c r="T1817" s="25">
        <v>76541</v>
      </c>
      <c r="U1817" s="11">
        <v>42087</v>
      </c>
      <c r="V1817" s="25">
        <f>YEAR(Table1[[#This Row],[Order Date]])</f>
        <v>2015</v>
      </c>
      <c r="W1817" s="25">
        <f>MONTH(Table1[[#This Row],[Order Date]])</f>
        <v>3</v>
      </c>
      <c r="X1817" s="25">
        <f>DAY(Table1[[#This Row],[Order Date]])</f>
        <v>24</v>
      </c>
      <c r="Y1817" s="11">
        <v>42088</v>
      </c>
      <c r="Z1817" s="25">
        <f>DATEDIF(Table1[[#This Row],[Order Date]],Table1[[#This Row],[Ship Date]],"D")</f>
        <v>1</v>
      </c>
      <c r="AA1817" s="25">
        <v>104.9145</v>
      </c>
      <c r="AB1817" s="10">
        <v>11</v>
      </c>
      <c r="AC1817" s="12">
        <v>152.05000000000001</v>
      </c>
      <c r="AD1817" s="10" t="str">
        <f>IF(Table1[[#This Row],[Profit]]&gt;0,"Profit","loss")</f>
        <v>Profit</v>
      </c>
      <c r="AE1817" s="10" t="str">
        <f>_xlfn.CONCAT(Table1[[#This Row],[Customer Name]]," ",Table1[[#This Row],[Product Name]]," ",Table1[[#This Row],[Country]])</f>
        <v>Kimberly Reilly Avery Premier Heavy-Duty Binder with Round Locking Rings United States</v>
      </c>
      <c r="AF1817" s="10" t="str">
        <f>LEFT(Table1[[#This Row],[Product Name]],4)</f>
        <v>Aver</v>
      </c>
    </row>
    <row r="1818" spans="1:32" ht="12.75" customHeight="1" x14ac:dyDescent="0.2">
      <c r="A1818" s="18">
        <v>22105</v>
      </c>
      <c r="B1818" s="25">
        <v>91109</v>
      </c>
      <c r="C1818" s="10" t="s">
        <v>37</v>
      </c>
      <c r="D1818" s="36">
        <v>0.04</v>
      </c>
      <c r="E1818" s="28">
        <v>7.08</v>
      </c>
      <c r="F1818" s="32">
        <v>2.35</v>
      </c>
      <c r="G1818" s="25">
        <v>2430</v>
      </c>
      <c r="H1818" s="10" t="s">
        <v>2281</v>
      </c>
      <c r="I1818" s="10" t="s">
        <v>49</v>
      </c>
      <c r="J1818" s="10" t="s">
        <v>40</v>
      </c>
      <c r="K1818" s="10" t="s">
        <v>29</v>
      </c>
      <c r="L1818" s="10" t="s">
        <v>30</v>
      </c>
      <c r="M1818" s="10" t="s">
        <v>31</v>
      </c>
      <c r="N1818" s="9" t="s">
        <v>1144</v>
      </c>
      <c r="O1818" s="22">
        <v>0.47</v>
      </c>
      <c r="P1818" s="10" t="s">
        <v>33</v>
      </c>
      <c r="Q1818" s="10" t="s">
        <v>61</v>
      </c>
      <c r="R1818" s="10" t="s">
        <v>130</v>
      </c>
      <c r="S1818" s="10" t="s">
        <v>2282</v>
      </c>
      <c r="T1818" s="25">
        <v>76541</v>
      </c>
      <c r="U1818" s="11">
        <v>42104</v>
      </c>
      <c r="V1818" s="25">
        <f>YEAR(Table1[[#This Row],[Order Date]])</f>
        <v>2015</v>
      </c>
      <c r="W1818" s="25">
        <f>MONTH(Table1[[#This Row],[Order Date]])</f>
        <v>4</v>
      </c>
      <c r="X1818" s="25">
        <f>DAY(Table1[[#This Row],[Order Date]])</f>
        <v>10</v>
      </c>
      <c r="Y1818" s="11">
        <v>42105</v>
      </c>
      <c r="Z1818" s="25">
        <f>DATEDIF(Table1[[#This Row],[Order Date]],Table1[[#This Row],[Ship Date]],"D")</f>
        <v>1</v>
      </c>
      <c r="AA1818" s="25">
        <v>24.59</v>
      </c>
      <c r="AB1818" s="10">
        <v>7</v>
      </c>
      <c r="AC1818" s="12">
        <v>49.1</v>
      </c>
      <c r="AD1818" s="10" t="str">
        <f>IF(Table1[[#This Row],[Profit]]&gt;0,"Profit","loss")</f>
        <v>Profit</v>
      </c>
      <c r="AE1818" s="10" t="str">
        <f>_xlfn.CONCAT(Table1[[#This Row],[Customer Name]]," ",Table1[[#This Row],[Product Name]]," ",Table1[[#This Row],[Country]])</f>
        <v>Kimberly Reilly SANFORD Major Accent™ Highlighters United States</v>
      </c>
      <c r="AF1818" s="10" t="str">
        <f>LEFT(Table1[[#This Row],[Product Name]],4)</f>
        <v>SANF</v>
      </c>
    </row>
    <row r="1819" spans="1:32" ht="12.75" customHeight="1" x14ac:dyDescent="0.2">
      <c r="A1819" s="18">
        <v>20731</v>
      </c>
      <c r="B1819" s="25">
        <v>91110</v>
      </c>
      <c r="C1819" s="10" t="s">
        <v>106</v>
      </c>
      <c r="D1819" s="36">
        <v>0.03</v>
      </c>
      <c r="E1819" s="28">
        <v>140.99</v>
      </c>
      <c r="F1819" s="32">
        <v>4.2</v>
      </c>
      <c r="G1819" s="25">
        <v>2430</v>
      </c>
      <c r="H1819" s="10" t="s">
        <v>2281</v>
      </c>
      <c r="I1819" s="10" t="s">
        <v>49</v>
      </c>
      <c r="J1819" s="10" t="s">
        <v>40</v>
      </c>
      <c r="K1819" s="10" t="s">
        <v>77</v>
      </c>
      <c r="L1819" s="10" t="s">
        <v>78</v>
      </c>
      <c r="M1819" s="10" t="s">
        <v>59</v>
      </c>
      <c r="N1819" s="9" t="s">
        <v>2283</v>
      </c>
      <c r="O1819" s="22">
        <v>0.59</v>
      </c>
      <c r="P1819" s="10" t="s">
        <v>33</v>
      </c>
      <c r="Q1819" s="10" t="s">
        <v>61</v>
      </c>
      <c r="R1819" s="10" t="s">
        <v>130</v>
      </c>
      <c r="S1819" s="10" t="s">
        <v>2282</v>
      </c>
      <c r="T1819" s="25">
        <v>76541</v>
      </c>
      <c r="U1819" s="11">
        <v>42092</v>
      </c>
      <c r="V1819" s="25">
        <f>YEAR(Table1[[#This Row],[Order Date]])</f>
        <v>2015</v>
      </c>
      <c r="W1819" s="25">
        <f>MONTH(Table1[[#This Row],[Order Date]])</f>
        <v>3</v>
      </c>
      <c r="X1819" s="25">
        <f>DAY(Table1[[#This Row],[Order Date]])</f>
        <v>29</v>
      </c>
      <c r="Y1819" s="11">
        <v>42100</v>
      </c>
      <c r="Z1819" s="25">
        <f>DATEDIF(Table1[[#This Row],[Order Date]],Table1[[#This Row],[Ship Date]],"D")</f>
        <v>8</v>
      </c>
      <c r="AA1819" s="25">
        <v>-458.74400000000003</v>
      </c>
      <c r="AB1819" s="10">
        <v>2</v>
      </c>
      <c r="AC1819" s="12">
        <v>246.44</v>
      </c>
      <c r="AD1819" s="10" t="str">
        <f>IF(Table1[[#This Row],[Profit]]&gt;0,"Profit","loss")</f>
        <v>loss</v>
      </c>
      <c r="AE1819" s="10" t="str">
        <f>_xlfn.CONCAT(Table1[[#This Row],[Customer Name]]," ",Table1[[#This Row],[Product Name]]," ",Table1[[#This Row],[Country]])</f>
        <v>Kimberly Reilly 7160 United States</v>
      </c>
      <c r="AF1819" s="10" t="str">
        <f>LEFT(Table1[[#This Row],[Product Name]],4)</f>
        <v>7160</v>
      </c>
    </row>
    <row r="1820" spans="1:32" ht="12.75" customHeight="1" x14ac:dyDescent="0.2">
      <c r="A1820" s="18">
        <v>23735</v>
      </c>
      <c r="B1820" s="25">
        <v>91115</v>
      </c>
      <c r="C1820" s="10" t="s">
        <v>25</v>
      </c>
      <c r="D1820" s="36">
        <v>0</v>
      </c>
      <c r="E1820" s="28">
        <v>65.989999999999995</v>
      </c>
      <c r="F1820" s="32">
        <v>8.99</v>
      </c>
      <c r="G1820" s="25">
        <v>1466</v>
      </c>
      <c r="H1820" s="10" t="s">
        <v>1505</v>
      </c>
      <c r="I1820" s="10" t="s">
        <v>49</v>
      </c>
      <c r="J1820" s="10" t="s">
        <v>58</v>
      </c>
      <c r="K1820" s="10" t="s">
        <v>77</v>
      </c>
      <c r="L1820" s="10" t="s">
        <v>78</v>
      </c>
      <c r="M1820" s="10" t="s">
        <v>59</v>
      </c>
      <c r="N1820" s="9" t="s">
        <v>1042</v>
      </c>
      <c r="O1820" s="22">
        <v>0.56000000000000005</v>
      </c>
      <c r="P1820" s="10" t="s">
        <v>33</v>
      </c>
      <c r="Q1820" s="10" t="s">
        <v>61</v>
      </c>
      <c r="R1820" s="10" t="s">
        <v>496</v>
      </c>
      <c r="S1820" s="10" t="s">
        <v>443</v>
      </c>
      <c r="T1820" s="25">
        <v>68601</v>
      </c>
      <c r="U1820" s="11">
        <v>42166</v>
      </c>
      <c r="V1820" s="25">
        <f>YEAR(Table1[[#This Row],[Order Date]])</f>
        <v>2015</v>
      </c>
      <c r="W1820" s="25">
        <f>MONTH(Table1[[#This Row],[Order Date]])</f>
        <v>6</v>
      </c>
      <c r="X1820" s="25">
        <f>DAY(Table1[[#This Row],[Order Date]])</f>
        <v>11</v>
      </c>
      <c r="Y1820" s="11">
        <v>42168</v>
      </c>
      <c r="Z1820" s="25">
        <f>DATEDIF(Table1[[#This Row],[Order Date]],Table1[[#This Row],[Ship Date]],"D")</f>
        <v>2</v>
      </c>
      <c r="AA1820" s="25">
        <v>253.30319999999998</v>
      </c>
      <c r="AB1820" s="10">
        <v>10</v>
      </c>
      <c r="AC1820" s="12">
        <v>575.07000000000005</v>
      </c>
      <c r="AD1820" s="10" t="str">
        <f>IF(Table1[[#This Row],[Profit]]&gt;0,"Profit","loss")</f>
        <v>Profit</v>
      </c>
      <c r="AE1820" s="10" t="str">
        <f>_xlfn.CONCAT(Table1[[#This Row],[Customer Name]]," ",Table1[[#This Row],[Product Name]]," ",Table1[[#This Row],[Country]])</f>
        <v>Wesley Reid 5180 United States</v>
      </c>
      <c r="AF1820" s="10" t="str">
        <f>LEFT(Table1[[#This Row],[Product Name]],4)</f>
        <v>5180</v>
      </c>
    </row>
    <row r="1821" spans="1:32" ht="12.75" customHeight="1" x14ac:dyDescent="0.2">
      <c r="A1821" s="18">
        <v>25917</v>
      </c>
      <c r="B1821" s="25">
        <v>91116</v>
      </c>
      <c r="C1821" s="10" t="s">
        <v>106</v>
      </c>
      <c r="D1821" s="36">
        <v>0.04</v>
      </c>
      <c r="E1821" s="28">
        <v>130.97999999999999</v>
      </c>
      <c r="F1821" s="32">
        <v>54.74</v>
      </c>
      <c r="G1821" s="25">
        <v>1466</v>
      </c>
      <c r="H1821" s="10" t="s">
        <v>1505</v>
      </c>
      <c r="I1821" s="10" t="s">
        <v>39</v>
      </c>
      <c r="J1821" s="10" t="s">
        <v>58</v>
      </c>
      <c r="K1821" s="10" t="s">
        <v>41</v>
      </c>
      <c r="L1821" s="10" t="s">
        <v>191</v>
      </c>
      <c r="M1821" s="10" t="s">
        <v>121</v>
      </c>
      <c r="N1821" s="9" t="s">
        <v>405</v>
      </c>
      <c r="O1821" s="22">
        <v>0.69</v>
      </c>
      <c r="P1821" s="10" t="s">
        <v>33</v>
      </c>
      <c r="Q1821" s="10" t="s">
        <v>61</v>
      </c>
      <c r="R1821" s="10" t="s">
        <v>496</v>
      </c>
      <c r="S1821" s="10" t="s">
        <v>443</v>
      </c>
      <c r="T1821" s="25">
        <v>68601</v>
      </c>
      <c r="U1821" s="11">
        <v>42167</v>
      </c>
      <c r="V1821" s="25">
        <f>YEAR(Table1[[#This Row],[Order Date]])</f>
        <v>2015</v>
      </c>
      <c r="W1821" s="25">
        <f>MONTH(Table1[[#This Row],[Order Date]])</f>
        <v>6</v>
      </c>
      <c r="X1821" s="25">
        <f>DAY(Table1[[#This Row],[Order Date]])</f>
        <v>12</v>
      </c>
      <c r="Y1821" s="11">
        <v>42167</v>
      </c>
      <c r="Z1821" s="25">
        <f>DATEDIF(Table1[[#This Row],[Order Date]],Table1[[#This Row],[Ship Date]],"D")</f>
        <v>0</v>
      </c>
      <c r="AA1821" s="25">
        <v>-723.78399999999999</v>
      </c>
      <c r="AB1821" s="10">
        <v>14</v>
      </c>
      <c r="AC1821" s="12">
        <v>1781.66</v>
      </c>
      <c r="AD1821" s="10" t="str">
        <f>IF(Table1[[#This Row],[Profit]]&gt;0,"Profit","loss")</f>
        <v>loss</v>
      </c>
      <c r="AE1821" s="10" t="str">
        <f>_xlfn.CONCAT(Table1[[#This Row],[Customer Name]]," ",Table1[[#This Row],[Product Name]]," ",Table1[[#This Row],[Country]])</f>
        <v>Wesley Reid O'Sullivan Elevations Bookcase, Cherry Finish United States</v>
      </c>
      <c r="AF1821" s="10" t="str">
        <f>LEFT(Table1[[#This Row],[Product Name]],4)</f>
        <v>O'Su</v>
      </c>
    </row>
    <row r="1822" spans="1:32" ht="12.75" customHeight="1" x14ac:dyDescent="0.2">
      <c r="A1822" s="18">
        <v>25915</v>
      </c>
      <c r="B1822" s="25">
        <v>91116</v>
      </c>
      <c r="C1822" s="10" t="s">
        <v>106</v>
      </c>
      <c r="D1822" s="36">
        <v>0.04</v>
      </c>
      <c r="E1822" s="28">
        <v>105.29</v>
      </c>
      <c r="F1822" s="32">
        <v>10.119999999999999</v>
      </c>
      <c r="G1822" s="25">
        <v>1469</v>
      </c>
      <c r="H1822" s="10" t="s">
        <v>1506</v>
      </c>
      <c r="I1822" s="10" t="s">
        <v>49</v>
      </c>
      <c r="J1822" s="10" t="s">
        <v>58</v>
      </c>
      <c r="K1822" s="10" t="s">
        <v>41</v>
      </c>
      <c r="L1822" s="10" t="s">
        <v>50</v>
      </c>
      <c r="M1822" s="10" t="s">
        <v>236</v>
      </c>
      <c r="N1822" s="9" t="s">
        <v>1507</v>
      </c>
      <c r="O1822" s="22">
        <v>0.79</v>
      </c>
      <c r="P1822" s="10" t="s">
        <v>33</v>
      </c>
      <c r="Q1822" s="10" t="s">
        <v>34</v>
      </c>
      <c r="R1822" s="10" t="s">
        <v>212</v>
      </c>
      <c r="S1822" s="10" t="s">
        <v>1508</v>
      </c>
      <c r="T1822" s="25">
        <v>84015</v>
      </c>
      <c r="U1822" s="11">
        <v>42167</v>
      </c>
      <c r="V1822" s="25">
        <f>YEAR(Table1[[#This Row],[Order Date]])</f>
        <v>2015</v>
      </c>
      <c r="W1822" s="25">
        <f>MONTH(Table1[[#This Row],[Order Date]])</f>
        <v>6</v>
      </c>
      <c r="X1822" s="25">
        <f>DAY(Table1[[#This Row],[Order Date]])</f>
        <v>12</v>
      </c>
      <c r="Y1822" s="11">
        <v>42171</v>
      </c>
      <c r="Z1822" s="25">
        <f>DATEDIF(Table1[[#This Row],[Order Date]],Table1[[#This Row],[Ship Date]],"D")</f>
        <v>4</v>
      </c>
      <c r="AA1822" s="25">
        <v>589.18799999999999</v>
      </c>
      <c r="AB1822" s="10">
        <v>9</v>
      </c>
      <c r="AC1822" s="12">
        <v>940.64</v>
      </c>
      <c r="AD1822" s="10" t="str">
        <f>IF(Table1[[#This Row],[Profit]]&gt;0,"Profit","loss")</f>
        <v>Profit</v>
      </c>
      <c r="AE1822" s="10" t="str">
        <f>_xlfn.CONCAT(Table1[[#This Row],[Customer Name]]," ",Table1[[#This Row],[Product Name]]," ",Table1[[#This Row],[Country]])</f>
        <v>Vicki Zhu Daniels Eldon Antistatic Chair Mats for Low to Medium Pile Carpets United States</v>
      </c>
      <c r="AF1822" s="10" t="str">
        <f>LEFT(Table1[[#This Row],[Product Name]],4)</f>
        <v>Eldo</v>
      </c>
    </row>
    <row r="1823" spans="1:32" ht="12.75" customHeight="1" x14ac:dyDescent="0.2">
      <c r="A1823" s="18">
        <v>25916</v>
      </c>
      <c r="B1823" s="25">
        <v>91116</v>
      </c>
      <c r="C1823" s="10" t="s">
        <v>106</v>
      </c>
      <c r="D1823" s="36">
        <v>7.0000000000000007E-2</v>
      </c>
      <c r="E1823" s="28">
        <v>31.76</v>
      </c>
      <c r="F1823" s="32">
        <v>45.51</v>
      </c>
      <c r="G1823" s="25">
        <v>1469</v>
      </c>
      <c r="H1823" s="10" t="s">
        <v>1506</v>
      </c>
      <c r="I1823" s="10" t="s">
        <v>39</v>
      </c>
      <c r="J1823" s="10" t="s">
        <v>58</v>
      </c>
      <c r="K1823" s="10" t="s">
        <v>41</v>
      </c>
      <c r="L1823" s="10" t="s">
        <v>152</v>
      </c>
      <c r="M1823" s="10" t="s">
        <v>121</v>
      </c>
      <c r="N1823" s="9" t="s">
        <v>369</v>
      </c>
      <c r="O1823" s="22">
        <v>0.65</v>
      </c>
      <c r="P1823" s="10" t="s">
        <v>33</v>
      </c>
      <c r="Q1823" s="10" t="s">
        <v>34</v>
      </c>
      <c r="R1823" s="10" t="s">
        <v>212</v>
      </c>
      <c r="S1823" s="10" t="s">
        <v>1508</v>
      </c>
      <c r="T1823" s="25">
        <v>84015</v>
      </c>
      <c r="U1823" s="11">
        <v>42167</v>
      </c>
      <c r="V1823" s="25">
        <f>YEAR(Table1[[#This Row],[Order Date]])</f>
        <v>2015</v>
      </c>
      <c r="W1823" s="25">
        <f>MONTH(Table1[[#This Row],[Order Date]])</f>
        <v>6</v>
      </c>
      <c r="X1823" s="25">
        <f>DAY(Table1[[#This Row],[Order Date]])</f>
        <v>12</v>
      </c>
      <c r="Y1823" s="11">
        <v>42169</v>
      </c>
      <c r="Z1823" s="25">
        <f>DATEDIF(Table1[[#This Row],[Order Date]],Table1[[#This Row],[Ship Date]],"D")</f>
        <v>2</v>
      </c>
      <c r="AA1823" s="25">
        <v>-1314.992</v>
      </c>
      <c r="AB1823" s="10">
        <v>18</v>
      </c>
      <c r="AC1823" s="12">
        <v>439.27</v>
      </c>
      <c r="AD1823" s="10" t="str">
        <f>IF(Table1[[#This Row],[Profit]]&gt;0,"Profit","loss")</f>
        <v>loss</v>
      </c>
      <c r="AE1823" s="10" t="str">
        <f>_xlfn.CONCAT(Table1[[#This Row],[Customer Name]]," ",Table1[[#This Row],[Product Name]]," ",Table1[[#This Row],[Country]])</f>
        <v>Vicki Zhu Daniels Hon iLevel™ Computer Training Table United States</v>
      </c>
      <c r="AF1823" s="10" t="str">
        <f>LEFT(Table1[[#This Row],[Product Name]],4)</f>
        <v xml:space="preserve">Hon </v>
      </c>
    </row>
    <row r="1824" spans="1:32" ht="12.75" customHeight="1" x14ac:dyDescent="0.2">
      <c r="A1824" s="18">
        <v>23557</v>
      </c>
      <c r="B1824" s="25">
        <v>91122</v>
      </c>
      <c r="C1824" s="10" t="s">
        <v>37</v>
      </c>
      <c r="D1824" s="36">
        <v>0.06</v>
      </c>
      <c r="E1824" s="28">
        <v>4.7699999999999996</v>
      </c>
      <c r="F1824" s="32">
        <v>2.39</v>
      </c>
      <c r="G1824" s="25">
        <v>2391</v>
      </c>
      <c r="H1824" s="10" t="s">
        <v>2249</v>
      </c>
      <c r="I1824" s="10" t="s">
        <v>49</v>
      </c>
      <c r="J1824" s="10" t="s">
        <v>28</v>
      </c>
      <c r="K1824" s="10" t="s">
        <v>77</v>
      </c>
      <c r="L1824" s="10" t="s">
        <v>180</v>
      </c>
      <c r="M1824" s="10" t="s">
        <v>51</v>
      </c>
      <c r="N1824" s="9" t="s">
        <v>2250</v>
      </c>
      <c r="O1824" s="22">
        <v>0.72</v>
      </c>
      <c r="P1824" s="10" t="s">
        <v>33</v>
      </c>
      <c r="Q1824" s="10" t="s">
        <v>53</v>
      </c>
      <c r="R1824" s="10" t="s">
        <v>71</v>
      </c>
      <c r="S1824" s="10" t="s">
        <v>2251</v>
      </c>
      <c r="T1824" s="25">
        <v>11572</v>
      </c>
      <c r="U1824" s="11">
        <v>42149</v>
      </c>
      <c r="V1824" s="25">
        <f>YEAR(Table1[[#This Row],[Order Date]])</f>
        <v>2015</v>
      </c>
      <c r="W1824" s="25">
        <f>MONTH(Table1[[#This Row],[Order Date]])</f>
        <v>5</v>
      </c>
      <c r="X1824" s="25">
        <f>DAY(Table1[[#This Row],[Order Date]])</f>
        <v>25</v>
      </c>
      <c r="Y1824" s="11">
        <v>42150</v>
      </c>
      <c r="Z1824" s="25">
        <f>DATEDIF(Table1[[#This Row],[Order Date]],Table1[[#This Row],[Ship Date]],"D")</f>
        <v>1</v>
      </c>
      <c r="AA1824" s="25">
        <v>-45.64</v>
      </c>
      <c r="AB1824" s="10">
        <v>9</v>
      </c>
      <c r="AC1824" s="12">
        <v>42.46</v>
      </c>
      <c r="AD1824" s="10" t="str">
        <f>IF(Table1[[#This Row],[Profit]]&gt;0,"Profit","loss")</f>
        <v>loss</v>
      </c>
      <c r="AE1824" s="10" t="str">
        <f>_xlfn.CONCAT(Table1[[#This Row],[Customer Name]]," ",Table1[[#This Row],[Product Name]]," ",Table1[[#This Row],[Country]])</f>
        <v>Jacob McNeill Imation Primaris 3.5" 2HD Unformatted Diskettes, 10/Pack United States</v>
      </c>
      <c r="AF1824" s="10" t="str">
        <f>LEFT(Table1[[#This Row],[Product Name]],4)</f>
        <v>Imat</v>
      </c>
    </row>
    <row r="1825" spans="1:32" ht="12.75" customHeight="1" x14ac:dyDescent="0.2">
      <c r="A1825" s="18">
        <v>23558</v>
      </c>
      <c r="B1825" s="25">
        <v>91122</v>
      </c>
      <c r="C1825" s="10" t="s">
        <v>37</v>
      </c>
      <c r="D1825" s="36">
        <v>0.1</v>
      </c>
      <c r="E1825" s="28">
        <v>27.18</v>
      </c>
      <c r="F1825" s="32">
        <v>8.23</v>
      </c>
      <c r="G1825" s="25">
        <v>2391</v>
      </c>
      <c r="H1825" s="10" t="s">
        <v>2249</v>
      </c>
      <c r="I1825" s="10" t="s">
        <v>49</v>
      </c>
      <c r="J1825" s="10" t="s">
        <v>28</v>
      </c>
      <c r="K1825" s="10" t="s">
        <v>29</v>
      </c>
      <c r="L1825" s="10" t="s">
        <v>69</v>
      </c>
      <c r="M1825" s="10" t="s">
        <v>59</v>
      </c>
      <c r="N1825" s="9" t="s">
        <v>2252</v>
      </c>
      <c r="O1825" s="22">
        <v>0.38</v>
      </c>
      <c r="P1825" s="10" t="s">
        <v>33</v>
      </c>
      <c r="Q1825" s="10" t="s">
        <v>53</v>
      </c>
      <c r="R1825" s="10" t="s">
        <v>71</v>
      </c>
      <c r="S1825" s="10" t="s">
        <v>2251</v>
      </c>
      <c r="T1825" s="25">
        <v>11572</v>
      </c>
      <c r="U1825" s="11">
        <v>42149</v>
      </c>
      <c r="V1825" s="25">
        <f>YEAR(Table1[[#This Row],[Order Date]])</f>
        <v>2015</v>
      </c>
      <c r="W1825" s="25">
        <f>MONTH(Table1[[#This Row],[Order Date]])</f>
        <v>5</v>
      </c>
      <c r="X1825" s="25">
        <f>DAY(Table1[[#This Row],[Order Date]])</f>
        <v>25</v>
      </c>
      <c r="Y1825" s="11">
        <v>42151</v>
      </c>
      <c r="Z1825" s="25">
        <f>DATEDIF(Table1[[#This Row],[Order Date]],Table1[[#This Row],[Ship Date]],"D")</f>
        <v>2</v>
      </c>
      <c r="AA1825" s="25">
        <v>204.49</v>
      </c>
      <c r="AB1825" s="10">
        <v>12</v>
      </c>
      <c r="AC1825" s="12">
        <v>314.06</v>
      </c>
      <c r="AD1825" s="10" t="str">
        <f>IF(Table1[[#This Row],[Profit]]&gt;0,"Profit","loss")</f>
        <v>Profit</v>
      </c>
      <c r="AE1825" s="10" t="str">
        <f>_xlfn.CONCAT(Table1[[#This Row],[Customer Name]]," ",Table1[[#This Row],[Product Name]]," ",Table1[[#This Row],[Country]])</f>
        <v>Jacob McNeill Tyvek ® Top-Opening Peel &amp; Seel Envelopes, Plain White United States</v>
      </c>
      <c r="AF1825" s="10" t="str">
        <f>LEFT(Table1[[#This Row],[Product Name]],4)</f>
        <v>Tyve</v>
      </c>
    </row>
    <row r="1826" spans="1:32" ht="12.75" customHeight="1" x14ac:dyDescent="0.2">
      <c r="A1826" s="18">
        <v>21462</v>
      </c>
      <c r="B1826" s="25">
        <v>91123</v>
      </c>
      <c r="C1826" s="10" t="s">
        <v>37</v>
      </c>
      <c r="D1826" s="36">
        <v>0</v>
      </c>
      <c r="E1826" s="28">
        <v>999.99</v>
      </c>
      <c r="F1826" s="32">
        <v>13.99</v>
      </c>
      <c r="G1826" s="25">
        <v>2391</v>
      </c>
      <c r="H1826" s="10" t="s">
        <v>2249</v>
      </c>
      <c r="I1826" s="10" t="s">
        <v>49</v>
      </c>
      <c r="J1826" s="10" t="s">
        <v>28</v>
      </c>
      <c r="K1826" s="10" t="s">
        <v>77</v>
      </c>
      <c r="L1826" s="10" t="s">
        <v>85</v>
      </c>
      <c r="M1826" s="10" t="s">
        <v>86</v>
      </c>
      <c r="N1826" s="9" t="s">
        <v>530</v>
      </c>
      <c r="O1826" s="22">
        <v>0.36</v>
      </c>
      <c r="P1826" s="10" t="s">
        <v>33</v>
      </c>
      <c r="Q1826" s="10" t="s">
        <v>53</v>
      </c>
      <c r="R1826" s="10" t="s">
        <v>71</v>
      </c>
      <c r="S1826" s="10" t="s">
        <v>2251</v>
      </c>
      <c r="T1826" s="25">
        <v>11572</v>
      </c>
      <c r="U1826" s="11">
        <v>42159</v>
      </c>
      <c r="V1826" s="25">
        <f>YEAR(Table1[[#This Row],[Order Date]])</f>
        <v>2015</v>
      </c>
      <c r="W1826" s="25">
        <f>MONTH(Table1[[#This Row],[Order Date]])</f>
        <v>6</v>
      </c>
      <c r="X1826" s="25">
        <f>DAY(Table1[[#This Row],[Order Date]])</f>
        <v>4</v>
      </c>
      <c r="Y1826" s="11">
        <v>42161</v>
      </c>
      <c r="Z1826" s="25">
        <f>DATEDIF(Table1[[#This Row],[Order Date]],Table1[[#This Row],[Ship Date]],"D")</f>
        <v>2</v>
      </c>
      <c r="AA1826" s="25">
        <v>-1455.9971999999998</v>
      </c>
      <c r="AB1826" s="10">
        <v>1</v>
      </c>
      <c r="AC1826" s="12">
        <v>1009.99</v>
      </c>
      <c r="AD1826" s="10" t="str">
        <f>IF(Table1[[#This Row],[Profit]]&gt;0,"Profit","loss")</f>
        <v>loss</v>
      </c>
      <c r="AE1826" s="10" t="str">
        <f>_xlfn.CONCAT(Table1[[#This Row],[Customer Name]]," ",Table1[[#This Row],[Product Name]]," ",Table1[[#This Row],[Country]])</f>
        <v>Jacob McNeill Polycom Soundstation EX Audio-Conferencing Telephone, Black United States</v>
      </c>
      <c r="AF1826" s="10" t="str">
        <f>LEFT(Table1[[#This Row],[Product Name]],4)</f>
        <v>Poly</v>
      </c>
    </row>
    <row r="1827" spans="1:32" ht="12.75" customHeight="1" x14ac:dyDescent="0.2">
      <c r="A1827" s="18">
        <v>21463</v>
      </c>
      <c r="B1827" s="25">
        <v>91123</v>
      </c>
      <c r="C1827" s="10" t="s">
        <v>37</v>
      </c>
      <c r="D1827" s="36">
        <v>0.05</v>
      </c>
      <c r="E1827" s="28">
        <v>6.48</v>
      </c>
      <c r="F1827" s="32">
        <v>5.14</v>
      </c>
      <c r="G1827" s="25">
        <v>2391</v>
      </c>
      <c r="H1827" s="10" t="s">
        <v>2249</v>
      </c>
      <c r="I1827" s="10" t="s">
        <v>27</v>
      </c>
      <c r="J1827" s="10" t="s">
        <v>28</v>
      </c>
      <c r="K1827" s="10" t="s">
        <v>29</v>
      </c>
      <c r="L1827" s="10" t="s">
        <v>93</v>
      </c>
      <c r="M1827" s="10" t="s">
        <v>59</v>
      </c>
      <c r="N1827" s="9" t="s">
        <v>938</v>
      </c>
      <c r="O1827" s="22">
        <v>0.37</v>
      </c>
      <c r="P1827" s="10" t="s">
        <v>33</v>
      </c>
      <c r="Q1827" s="10" t="s">
        <v>53</v>
      </c>
      <c r="R1827" s="10" t="s">
        <v>71</v>
      </c>
      <c r="S1827" s="10" t="s">
        <v>2251</v>
      </c>
      <c r="T1827" s="25">
        <v>11572</v>
      </c>
      <c r="U1827" s="11">
        <v>42159</v>
      </c>
      <c r="V1827" s="25">
        <f>YEAR(Table1[[#This Row],[Order Date]])</f>
        <v>2015</v>
      </c>
      <c r="W1827" s="25">
        <f>MONTH(Table1[[#This Row],[Order Date]])</f>
        <v>6</v>
      </c>
      <c r="X1827" s="25">
        <f>DAY(Table1[[#This Row],[Order Date]])</f>
        <v>4</v>
      </c>
      <c r="Y1827" s="11">
        <v>42160</v>
      </c>
      <c r="Z1827" s="25">
        <f>DATEDIF(Table1[[#This Row],[Order Date]],Table1[[#This Row],[Ship Date]],"D")</f>
        <v>1</v>
      </c>
      <c r="AA1827" s="25">
        <v>-22.56</v>
      </c>
      <c r="AB1827" s="10">
        <v>13</v>
      </c>
      <c r="AC1827" s="12">
        <v>92.16</v>
      </c>
      <c r="AD1827" s="10" t="str">
        <f>IF(Table1[[#This Row],[Profit]]&gt;0,"Profit","loss")</f>
        <v>loss</v>
      </c>
      <c r="AE1827" s="10" t="str">
        <f>_xlfn.CONCAT(Table1[[#This Row],[Customer Name]]," ",Table1[[#This Row],[Product Name]]," ",Table1[[#This Row],[Country]])</f>
        <v>Jacob McNeill Xerox 23 United States</v>
      </c>
      <c r="AF1827" s="10" t="str">
        <f>LEFT(Table1[[#This Row],[Product Name]],4)</f>
        <v>Xero</v>
      </c>
    </row>
    <row r="1828" spans="1:32" ht="12.75" customHeight="1" x14ac:dyDescent="0.2">
      <c r="A1828" s="18">
        <v>21517</v>
      </c>
      <c r="B1828" s="25">
        <v>91127</v>
      </c>
      <c r="C1828" s="10" t="s">
        <v>37</v>
      </c>
      <c r="D1828" s="36">
        <v>0.03</v>
      </c>
      <c r="E1828" s="28">
        <v>1270.99</v>
      </c>
      <c r="F1828" s="32">
        <v>19.989999999999998</v>
      </c>
      <c r="G1828" s="25">
        <v>524</v>
      </c>
      <c r="H1828" s="10" t="s">
        <v>630</v>
      </c>
      <c r="I1828" s="10" t="s">
        <v>49</v>
      </c>
      <c r="J1828" s="10" t="s">
        <v>114</v>
      </c>
      <c r="K1828" s="10" t="s">
        <v>29</v>
      </c>
      <c r="L1828" s="10" t="s">
        <v>109</v>
      </c>
      <c r="M1828" s="10" t="s">
        <v>59</v>
      </c>
      <c r="N1828" s="9" t="s">
        <v>631</v>
      </c>
      <c r="O1828" s="22">
        <v>0.35</v>
      </c>
      <c r="P1828" s="10" t="s">
        <v>33</v>
      </c>
      <c r="Q1828" s="10" t="s">
        <v>136</v>
      </c>
      <c r="R1828" s="10" t="s">
        <v>244</v>
      </c>
      <c r="S1828" s="10" t="s">
        <v>632</v>
      </c>
      <c r="T1828" s="25">
        <v>37922</v>
      </c>
      <c r="U1828" s="11">
        <v>42024</v>
      </c>
      <c r="V1828" s="25">
        <f>YEAR(Table1[[#This Row],[Order Date]])</f>
        <v>2015</v>
      </c>
      <c r="W1828" s="25">
        <f>MONTH(Table1[[#This Row],[Order Date]])</f>
        <v>1</v>
      </c>
      <c r="X1828" s="25">
        <f>DAY(Table1[[#This Row],[Order Date]])</f>
        <v>20</v>
      </c>
      <c r="Y1828" s="11">
        <v>42026</v>
      </c>
      <c r="Z1828" s="25">
        <f>DATEDIF(Table1[[#This Row],[Order Date]],Table1[[#This Row],[Ship Date]],"D")</f>
        <v>2</v>
      </c>
      <c r="AA1828" s="25">
        <v>363.55199999999996</v>
      </c>
      <c r="AB1828" s="10">
        <v>2</v>
      </c>
      <c r="AC1828" s="12">
        <v>2589.0100000000002</v>
      </c>
      <c r="AD1828" s="10" t="str">
        <f>IF(Table1[[#This Row],[Profit]]&gt;0,"Profit","loss")</f>
        <v>Profit</v>
      </c>
      <c r="AE1828" s="10" t="str">
        <f>_xlfn.CONCAT(Table1[[#This Row],[Customer Name]]," ",Table1[[#This Row],[Product Name]]," ",Table1[[#This Row],[Country]])</f>
        <v>Gina McKnight Fellowes PB500 Electric Punch Plastic Comb Binding Machine with Manual Bind United States</v>
      </c>
      <c r="AF1828" s="10" t="str">
        <f>LEFT(Table1[[#This Row],[Product Name]],4)</f>
        <v>Fell</v>
      </c>
    </row>
    <row r="1829" spans="1:32" ht="12.75" customHeight="1" x14ac:dyDescent="0.2">
      <c r="A1829" s="18">
        <v>21518</v>
      </c>
      <c r="B1829" s="25">
        <v>91127</v>
      </c>
      <c r="C1829" s="10" t="s">
        <v>37</v>
      </c>
      <c r="D1829" s="36">
        <v>7.0000000000000007E-2</v>
      </c>
      <c r="E1829" s="28">
        <v>2036.48</v>
      </c>
      <c r="F1829" s="32">
        <v>14.7</v>
      </c>
      <c r="G1829" s="25">
        <v>524</v>
      </c>
      <c r="H1829" s="10" t="s">
        <v>630</v>
      </c>
      <c r="I1829" s="10" t="s">
        <v>39</v>
      </c>
      <c r="J1829" s="10" t="s">
        <v>114</v>
      </c>
      <c r="K1829" s="10" t="s">
        <v>77</v>
      </c>
      <c r="L1829" s="10" t="s">
        <v>85</v>
      </c>
      <c r="M1829" s="10" t="s">
        <v>43</v>
      </c>
      <c r="N1829" s="9" t="s">
        <v>633</v>
      </c>
      <c r="O1829" s="22">
        <v>0.55000000000000004</v>
      </c>
      <c r="P1829" s="10" t="s">
        <v>33</v>
      </c>
      <c r="Q1829" s="10" t="s">
        <v>136</v>
      </c>
      <c r="R1829" s="10" t="s">
        <v>244</v>
      </c>
      <c r="S1829" s="10" t="s">
        <v>632</v>
      </c>
      <c r="T1829" s="25">
        <v>37922</v>
      </c>
      <c r="U1829" s="11">
        <v>42024</v>
      </c>
      <c r="V1829" s="25">
        <f>YEAR(Table1[[#This Row],[Order Date]])</f>
        <v>2015</v>
      </c>
      <c r="W1829" s="25">
        <f>MONTH(Table1[[#This Row],[Order Date]])</f>
        <v>1</v>
      </c>
      <c r="X1829" s="25">
        <f>DAY(Table1[[#This Row],[Order Date]])</f>
        <v>20</v>
      </c>
      <c r="Y1829" s="11">
        <v>42026</v>
      </c>
      <c r="Z1829" s="25">
        <f>DATEDIF(Table1[[#This Row],[Order Date]],Table1[[#This Row],[Ship Date]],"D")</f>
        <v>2</v>
      </c>
      <c r="AA1829" s="25">
        <v>-11.536000000000001</v>
      </c>
      <c r="AB1829" s="10">
        <v>1</v>
      </c>
      <c r="AC1829" s="12">
        <v>1893.93</v>
      </c>
      <c r="AD1829" s="10" t="str">
        <f>IF(Table1[[#This Row],[Profit]]&gt;0,"Profit","loss")</f>
        <v>loss</v>
      </c>
      <c r="AE1829" s="10" t="str">
        <f>_xlfn.CONCAT(Table1[[#This Row],[Customer Name]]," ",Table1[[#This Row],[Product Name]]," ",Table1[[#This Row],[Country]])</f>
        <v>Gina McKnight Lexmark 4227 Plus Dot Matrix Printer United States</v>
      </c>
      <c r="AF1829" s="10" t="str">
        <f>LEFT(Table1[[#This Row],[Product Name]],4)</f>
        <v>Lexm</v>
      </c>
    </row>
    <row r="1830" spans="1:32" ht="12.75" customHeight="1" x14ac:dyDescent="0.2">
      <c r="A1830" s="18">
        <v>24627</v>
      </c>
      <c r="B1830" s="25">
        <v>91130</v>
      </c>
      <c r="C1830" s="10" t="s">
        <v>106</v>
      </c>
      <c r="D1830" s="36">
        <v>0.04</v>
      </c>
      <c r="E1830" s="28">
        <v>125.99</v>
      </c>
      <c r="F1830" s="32">
        <v>8.99</v>
      </c>
      <c r="G1830" s="25">
        <v>358</v>
      </c>
      <c r="H1830" s="10" t="s">
        <v>464</v>
      </c>
      <c r="I1830" s="10" t="s">
        <v>49</v>
      </c>
      <c r="J1830" s="10" t="s">
        <v>28</v>
      </c>
      <c r="K1830" s="10" t="s">
        <v>77</v>
      </c>
      <c r="L1830" s="10" t="s">
        <v>78</v>
      </c>
      <c r="M1830" s="10" t="s">
        <v>59</v>
      </c>
      <c r="N1830" s="9" t="s">
        <v>465</v>
      </c>
      <c r="O1830" s="22">
        <v>0.59</v>
      </c>
      <c r="P1830" s="10" t="s">
        <v>33</v>
      </c>
      <c r="Q1830" s="10" t="s">
        <v>53</v>
      </c>
      <c r="R1830" s="10" t="s">
        <v>234</v>
      </c>
      <c r="S1830" s="10" t="s">
        <v>466</v>
      </c>
      <c r="T1830" s="25">
        <v>19406</v>
      </c>
      <c r="U1830" s="11">
        <v>42013</v>
      </c>
      <c r="V1830" s="25">
        <f>YEAR(Table1[[#This Row],[Order Date]])</f>
        <v>2015</v>
      </c>
      <c r="W1830" s="25">
        <f>MONTH(Table1[[#This Row],[Order Date]])</f>
        <v>1</v>
      </c>
      <c r="X1830" s="25">
        <f>DAY(Table1[[#This Row],[Order Date]])</f>
        <v>9</v>
      </c>
      <c r="Y1830" s="11">
        <v>42020</v>
      </c>
      <c r="Z1830" s="25">
        <f>DATEDIF(Table1[[#This Row],[Order Date]],Table1[[#This Row],[Ship Date]],"D")</f>
        <v>7</v>
      </c>
      <c r="AA1830" s="25">
        <v>-627.82191999999998</v>
      </c>
      <c r="AB1830" s="10">
        <v>1</v>
      </c>
      <c r="AC1830" s="12">
        <v>107.95</v>
      </c>
      <c r="AD1830" s="10" t="str">
        <f>IF(Table1[[#This Row],[Profit]]&gt;0,"Profit","loss")</f>
        <v>loss</v>
      </c>
      <c r="AE1830" s="10" t="str">
        <f>_xlfn.CONCAT(Table1[[#This Row],[Customer Name]]," ",Table1[[#This Row],[Product Name]]," ",Table1[[#This Row],[Country]])</f>
        <v>Chris F Brandt M70 United States</v>
      </c>
      <c r="AF1830" s="10" t="str">
        <f>LEFT(Table1[[#This Row],[Product Name]],4)</f>
        <v>M70</v>
      </c>
    </row>
    <row r="1831" spans="1:32" ht="12.75" customHeight="1" x14ac:dyDescent="0.2">
      <c r="A1831" s="18">
        <v>20760</v>
      </c>
      <c r="B1831" s="25">
        <v>91131</v>
      </c>
      <c r="C1831" s="10" t="s">
        <v>47</v>
      </c>
      <c r="D1831" s="36">
        <v>7.0000000000000007E-2</v>
      </c>
      <c r="E1831" s="28">
        <v>124.49</v>
      </c>
      <c r="F1831" s="32">
        <v>51.94</v>
      </c>
      <c r="G1831" s="25">
        <v>357</v>
      </c>
      <c r="H1831" s="10" t="s">
        <v>461</v>
      </c>
      <c r="I1831" s="10" t="s">
        <v>39</v>
      </c>
      <c r="J1831" s="10" t="s">
        <v>28</v>
      </c>
      <c r="K1831" s="10" t="s">
        <v>41</v>
      </c>
      <c r="L1831" s="10" t="s">
        <v>152</v>
      </c>
      <c r="M1831" s="10" t="s">
        <v>121</v>
      </c>
      <c r="N1831" s="9" t="s">
        <v>462</v>
      </c>
      <c r="O1831" s="22">
        <v>0.63</v>
      </c>
      <c r="P1831" s="10" t="s">
        <v>33</v>
      </c>
      <c r="Q1831" s="10" t="s">
        <v>34</v>
      </c>
      <c r="R1831" s="10" t="s">
        <v>378</v>
      </c>
      <c r="S1831" s="10" t="s">
        <v>463</v>
      </c>
      <c r="T1831" s="25">
        <v>86401</v>
      </c>
      <c r="U1831" s="11">
        <v>42148</v>
      </c>
      <c r="V1831" s="25">
        <f>YEAR(Table1[[#This Row],[Order Date]])</f>
        <v>2015</v>
      </c>
      <c r="W1831" s="25">
        <f>MONTH(Table1[[#This Row],[Order Date]])</f>
        <v>5</v>
      </c>
      <c r="X1831" s="25">
        <f>DAY(Table1[[#This Row],[Order Date]])</f>
        <v>24</v>
      </c>
      <c r="Y1831" s="11">
        <v>42149</v>
      </c>
      <c r="Z1831" s="25">
        <f>DATEDIF(Table1[[#This Row],[Order Date]],Table1[[#This Row],[Ship Date]],"D")</f>
        <v>1</v>
      </c>
      <c r="AA1831" s="25">
        <v>1074.44</v>
      </c>
      <c r="AB1831" s="10">
        <v>14</v>
      </c>
      <c r="AC1831" s="12">
        <v>1714.93</v>
      </c>
      <c r="AD1831" s="10" t="str">
        <f>IF(Table1[[#This Row],[Profit]]&gt;0,"Profit","loss")</f>
        <v>Profit</v>
      </c>
      <c r="AE1831" s="10" t="str">
        <f>_xlfn.CONCAT(Table1[[#This Row],[Customer Name]]," ",Table1[[#This Row],[Product Name]]," ",Table1[[#This Row],[Country]])</f>
        <v>Barbara McNamara Bevis 36 x 72 Conference Tables United States</v>
      </c>
      <c r="AF1831" s="10" t="str">
        <f>LEFT(Table1[[#This Row],[Product Name]],4)</f>
        <v>Bevi</v>
      </c>
    </row>
    <row r="1832" spans="1:32" ht="12.75" customHeight="1" x14ac:dyDescent="0.2">
      <c r="A1832" s="18">
        <v>22015</v>
      </c>
      <c r="B1832" s="25">
        <v>91144</v>
      </c>
      <c r="C1832" s="10" t="s">
        <v>47</v>
      </c>
      <c r="D1832" s="36">
        <v>0.09</v>
      </c>
      <c r="E1832" s="28">
        <v>154.13</v>
      </c>
      <c r="F1832" s="32">
        <v>69</v>
      </c>
      <c r="G1832" s="25">
        <v>605</v>
      </c>
      <c r="H1832" s="10" t="s">
        <v>720</v>
      </c>
      <c r="I1832" s="10" t="s">
        <v>27</v>
      </c>
      <c r="J1832" s="10" t="s">
        <v>28</v>
      </c>
      <c r="K1832" s="10" t="s">
        <v>41</v>
      </c>
      <c r="L1832" s="10" t="s">
        <v>152</v>
      </c>
      <c r="M1832" s="10" t="s">
        <v>236</v>
      </c>
      <c r="N1832" s="9" t="s">
        <v>237</v>
      </c>
      <c r="O1832" s="22">
        <v>0.68</v>
      </c>
      <c r="P1832" s="10" t="s">
        <v>33</v>
      </c>
      <c r="Q1832" s="10" t="s">
        <v>53</v>
      </c>
      <c r="R1832" s="10" t="s">
        <v>71</v>
      </c>
      <c r="S1832" s="10" t="s">
        <v>721</v>
      </c>
      <c r="T1832" s="25">
        <v>11795</v>
      </c>
      <c r="U1832" s="11">
        <v>42077</v>
      </c>
      <c r="V1832" s="25">
        <f>YEAR(Table1[[#This Row],[Order Date]])</f>
        <v>2015</v>
      </c>
      <c r="W1832" s="25">
        <f>MONTH(Table1[[#This Row],[Order Date]])</f>
        <v>3</v>
      </c>
      <c r="X1832" s="25">
        <f>DAY(Table1[[#This Row],[Order Date]])</f>
        <v>14</v>
      </c>
      <c r="Y1832" s="11">
        <v>42078</v>
      </c>
      <c r="Z1832" s="25">
        <f>DATEDIF(Table1[[#This Row],[Order Date]],Table1[[#This Row],[Ship Date]],"D")</f>
        <v>1</v>
      </c>
      <c r="AA1832" s="25">
        <v>-1763.7477000000003</v>
      </c>
      <c r="AB1832" s="10">
        <v>10</v>
      </c>
      <c r="AC1832" s="12">
        <v>1494.63</v>
      </c>
      <c r="AD1832" s="10" t="str">
        <f>IF(Table1[[#This Row],[Profit]]&gt;0,"Profit","loss")</f>
        <v>loss</v>
      </c>
      <c r="AE1832" s="10" t="str">
        <f>_xlfn.CONCAT(Table1[[#This Row],[Customer Name]]," ",Table1[[#This Row],[Product Name]]," ",Table1[[#This Row],[Country]])</f>
        <v>Alison Peters Wooten Laminate Occasional Tables United States</v>
      </c>
      <c r="AF1832" s="10" t="str">
        <f>LEFT(Table1[[#This Row],[Product Name]],4)</f>
        <v>Lami</v>
      </c>
    </row>
    <row r="1833" spans="1:32" ht="12.75" customHeight="1" x14ac:dyDescent="0.2">
      <c r="A1833" s="18">
        <v>20976</v>
      </c>
      <c r="B1833" s="25">
        <v>91166</v>
      </c>
      <c r="C1833" s="10" t="s">
        <v>56</v>
      </c>
      <c r="D1833" s="36">
        <v>0.01</v>
      </c>
      <c r="E1833" s="28">
        <v>6.48</v>
      </c>
      <c r="F1833" s="32">
        <v>6.57</v>
      </c>
      <c r="G1833" s="25">
        <v>2587</v>
      </c>
      <c r="H1833" s="10" t="s">
        <v>2417</v>
      </c>
      <c r="I1833" s="10" t="s">
        <v>27</v>
      </c>
      <c r="J1833" s="10" t="s">
        <v>40</v>
      </c>
      <c r="K1833" s="10" t="s">
        <v>29</v>
      </c>
      <c r="L1833" s="10" t="s">
        <v>93</v>
      </c>
      <c r="M1833" s="10" t="s">
        <v>59</v>
      </c>
      <c r="N1833" s="9" t="s">
        <v>2418</v>
      </c>
      <c r="O1833" s="22">
        <v>0.37</v>
      </c>
      <c r="P1833" s="10" t="s">
        <v>33</v>
      </c>
      <c r="Q1833" s="10" t="s">
        <v>61</v>
      </c>
      <c r="R1833" s="10" t="s">
        <v>1858</v>
      </c>
      <c r="S1833" s="10" t="s">
        <v>2419</v>
      </c>
      <c r="T1833" s="25">
        <v>54220</v>
      </c>
      <c r="U1833" s="11">
        <v>42063</v>
      </c>
      <c r="V1833" s="25">
        <f>YEAR(Table1[[#This Row],[Order Date]])</f>
        <v>2015</v>
      </c>
      <c r="W1833" s="25">
        <f>MONTH(Table1[[#This Row],[Order Date]])</f>
        <v>2</v>
      </c>
      <c r="X1833" s="25">
        <f>DAY(Table1[[#This Row],[Order Date]])</f>
        <v>28</v>
      </c>
      <c r="Y1833" s="11">
        <v>42063</v>
      </c>
      <c r="Z1833" s="25">
        <f>DATEDIF(Table1[[#This Row],[Order Date]],Table1[[#This Row],[Ship Date]],"D")</f>
        <v>0</v>
      </c>
      <c r="AA1833" s="25">
        <v>-46.5244</v>
      </c>
      <c r="AB1833" s="10">
        <v>18</v>
      </c>
      <c r="AC1833" s="12">
        <v>127.83</v>
      </c>
      <c r="AD1833" s="10" t="str">
        <f>IF(Table1[[#This Row],[Profit]]&gt;0,"Profit","loss")</f>
        <v>loss</v>
      </c>
      <c r="AE1833" s="10" t="str">
        <f>_xlfn.CONCAT(Table1[[#This Row],[Customer Name]]," ",Table1[[#This Row],[Product Name]]," ",Table1[[#This Row],[Country]])</f>
        <v>Eugene H Walsh Xerox 20 United States</v>
      </c>
      <c r="AF1833" s="10" t="str">
        <f>LEFT(Table1[[#This Row],[Product Name]],4)</f>
        <v>Xero</v>
      </c>
    </row>
    <row r="1834" spans="1:32" ht="12.75" customHeight="1" x14ac:dyDescent="0.2">
      <c r="A1834" s="18">
        <v>20810</v>
      </c>
      <c r="B1834" s="25">
        <v>91167</v>
      </c>
      <c r="C1834" s="10" t="s">
        <v>37</v>
      </c>
      <c r="D1834" s="36">
        <v>0.02</v>
      </c>
      <c r="E1834" s="28">
        <v>22.72</v>
      </c>
      <c r="F1834" s="32">
        <v>8.99</v>
      </c>
      <c r="G1834" s="25">
        <v>2587</v>
      </c>
      <c r="H1834" s="10" t="s">
        <v>2417</v>
      </c>
      <c r="I1834" s="10" t="s">
        <v>49</v>
      </c>
      <c r="J1834" s="10" t="s">
        <v>40</v>
      </c>
      <c r="K1834" s="10" t="s">
        <v>41</v>
      </c>
      <c r="L1834" s="10" t="s">
        <v>50</v>
      </c>
      <c r="M1834" s="10" t="s">
        <v>51</v>
      </c>
      <c r="N1834" s="9" t="s">
        <v>782</v>
      </c>
      <c r="O1834" s="22">
        <v>0.44</v>
      </c>
      <c r="P1834" s="10" t="s">
        <v>33</v>
      </c>
      <c r="Q1834" s="10" t="s">
        <v>61</v>
      </c>
      <c r="R1834" s="10" t="s">
        <v>1858</v>
      </c>
      <c r="S1834" s="10" t="s">
        <v>2419</v>
      </c>
      <c r="T1834" s="25">
        <v>54220</v>
      </c>
      <c r="U1834" s="11">
        <v>42181</v>
      </c>
      <c r="V1834" s="25">
        <f>YEAR(Table1[[#This Row],[Order Date]])</f>
        <v>2015</v>
      </c>
      <c r="W1834" s="25">
        <f>MONTH(Table1[[#This Row],[Order Date]])</f>
        <v>6</v>
      </c>
      <c r="X1834" s="25">
        <f>DAY(Table1[[#This Row],[Order Date]])</f>
        <v>26</v>
      </c>
      <c r="Y1834" s="11">
        <v>42181</v>
      </c>
      <c r="Z1834" s="25">
        <f>DATEDIF(Table1[[#This Row],[Order Date]],Table1[[#This Row],[Ship Date]],"D")</f>
        <v>0</v>
      </c>
      <c r="AA1834" s="25">
        <v>200.01719999999997</v>
      </c>
      <c r="AB1834" s="10">
        <v>12</v>
      </c>
      <c r="AC1834" s="12">
        <v>289.88</v>
      </c>
      <c r="AD1834" s="10" t="str">
        <f>IF(Table1[[#This Row],[Profit]]&gt;0,"Profit","loss")</f>
        <v>Profit</v>
      </c>
      <c r="AE1834" s="10" t="str">
        <f>_xlfn.CONCAT(Table1[[#This Row],[Customer Name]]," ",Table1[[#This Row],[Product Name]]," ",Table1[[#This Row],[Country]])</f>
        <v>Eugene H Walsh Executive Impressions 14" Two-Color Numerals Wall Clock United States</v>
      </c>
      <c r="AF1834" s="10" t="str">
        <f>LEFT(Table1[[#This Row],[Product Name]],4)</f>
        <v>Exec</v>
      </c>
    </row>
    <row r="1835" spans="1:32" ht="12.75" customHeight="1" x14ac:dyDescent="0.2">
      <c r="A1835" s="18">
        <v>20811</v>
      </c>
      <c r="B1835" s="25">
        <v>91174</v>
      </c>
      <c r="C1835" s="10" t="s">
        <v>56</v>
      </c>
      <c r="D1835" s="36">
        <v>0.05</v>
      </c>
      <c r="E1835" s="28">
        <v>59.78</v>
      </c>
      <c r="F1835" s="32">
        <v>10.29</v>
      </c>
      <c r="G1835" s="25">
        <v>539</v>
      </c>
      <c r="H1835" s="10" t="s">
        <v>640</v>
      </c>
      <c r="I1835" s="10" t="s">
        <v>49</v>
      </c>
      <c r="J1835" s="10" t="s">
        <v>58</v>
      </c>
      <c r="K1835" s="10" t="s">
        <v>29</v>
      </c>
      <c r="L1835" s="10" t="s">
        <v>109</v>
      </c>
      <c r="M1835" s="10" t="s">
        <v>59</v>
      </c>
      <c r="N1835" s="9" t="s">
        <v>641</v>
      </c>
      <c r="O1835" s="22">
        <v>0.39</v>
      </c>
      <c r="P1835" s="10" t="s">
        <v>33</v>
      </c>
      <c r="Q1835" s="10" t="s">
        <v>61</v>
      </c>
      <c r="R1835" s="10" t="s">
        <v>178</v>
      </c>
      <c r="S1835" s="10" t="s">
        <v>540</v>
      </c>
      <c r="T1835" s="25">
        <v>61801</v>
      </c>
      <c r="U1835" s="11">
        <v>42138</v>
      </c>
      <c r="V1835" s="25">
        <f>YEAR(Table1[[#This Row],[Order Date]])</f>
        <v>2015</v>
      </c>
      <c r="W1835" s="25">
        <f>MONTH(Table1[[#This Row],[Order Date]])</f>
        <v>5</v>
      </c>
      <c r="X1835" s="25">
        <f>DAY(Table1[[#This Row],[Order Date]])</f>
        <v>14</v>
      </c>
      <c r="Y1835" s="11">
        <v>42139</v>
      </c>
      <c r="Z1835" s="25">
        <f>DATEDIF(Table1[[#This Row],[Order Date]],Table1[[#This Row],[Ship Date]],"D")</f>
        <v>1</v>
      </c>
      <c r="AA1835" s="25">
        <v>159.52970000000005</v>
      </c>
      <c r="AB1835" s="10">
        <v>7</v>
      </c>
      <c r="AC1835" s="12">
        <v>414.49</v>
      </c>
      <c r="AD1835" s="10" t="str">
        <f>IF(Table1[[#This Row],[Profit]]&gt;0,"Profit","loss")</f>
        <v>Profit</v>
      </c>
      <c r="AE1835" s="10" t="str">
        <f>_xlfn.CONCAT(Table1[[#This Row],[Customer Name]]," ",Table1[[#This Row],[Product Name]]," ",Table1[[#This Row],[Country]])</f>
        <v>Alice Coley GBC Recycled Regency Composition Covers United States</v>
      </c>
      <c r="AF1835" s="10" t="str">
        <f>LEFT(Table1[[#This Row],[Product Name]],4)</f>
        <v xml:space="preserve">GBC </v>
      </c>
    </row>
    <row r="1836" spans="1:32" ht="12.75" customHeight="1" x14ac:dyDescent="0.2">
      <c r="A1836" s="18">
        <v>20812</v>
      </c>
      <c r="B1836" s="25">
        <v>91174</v>
      </c>
      <c r="C1836" s="10" t="s">
        <v>56</v>
      </c>
      <c r="D1836" s="36">
        <v>0.08</v>
      </c>
      <c r="E1836" s="28">
        <v>20.99</v>
      </c>
      <c r="F1836" s="32">
        <v>1.25</v>
      </c>
      <c r="G1836" s="25">
        <v>540</v>
      </c>
      <c r="H1836" s="10" t="s">
        <v>642</v>
      </c>
      <c r="I1836" s="10" t="s">
        <v>49</v>
      </c>
      <c r="J1836" s="10" t="s">
        <v>58</v>
      </c>
      <c r="K1836" s="10" t="s">
        <v>77</v>
      </c>
      <c r="L1836" s="10" t="s">
        <v>78</v>
      </c>
      <c r="M1836" s="10" t="s">
        <v>51</v>
      </c>
      <c r="N1836" s="9" t="s">
        <v>643</v>
      </c>
      <c r="O1836" s="22">
        <v>0.83</v>
      </c>
      <c r="P1836" s="10" t="s">
        <v>33</v>
      </c>
      <c r="Q1836" s="10" t="s">
        <v>61</v>
      </c>
      <c r="R1836" s="10" t="s">
        <v>178</v>
      </c>
      <c r="S1836" s="10" t="s">
        <v>644</v>
      </c>
      <c r="T1836" s="25">
        <v>60061</v>
      </c>
      <c r="U1836" s="11">
        <v>42138</v>
      </c>
      <c r="V1836" s="25">
        <f>YEAR(Table1[[#This Row],[Order Date]])</f>
        <v>2015</v>
      </c>
      <c r="W1836" s="25">
        <f>MONTH(Table1[[#This Row],[Order Date]])</f>
        <v>5</v>
      </c>
      <c r="X1836" s="25">
        <f>DAY(Table1[[#This Row],[Order Date]])</f>
        <v>14</v>
      </c>
      <c r="Y1836" s="11">
        <v>42140</v>
      </c>
      <c r="Z1836" s="25">
        <f>DATEDIF(Table1[[#This Row],[Order Date]],Table1[[#This Row],[Ship Date]],"D")</f>
        <v>2</v>
      </c>
      <c r="AA1836" s="25">
        <v>15.371400000000008</v>
      </c>
      <c r="AB1836" s="10">
        <v>28</v>
      </c>
      <c r="AC1836" s="12">
        <v>469.69</v>
      </c>
      <c r="AD1836" s="10" t="str">
        <f>IF(Table1[[#This Row],[Profit]]&gt;0,"Profit","loss")</f>
        <v>Profit</v>
      </c>
      <c r="AE1836" s="10" t="str">
        <f>_xlfn.CONCAT(Table1[[#This Row],[Customer Name]]," ",Table1[[#This Row],[Product Name]]," ",Table1[[#This Row],[Country]])</f>
        <v>Ruth Lamm Accessory29 United States</v>
      </c>
      <c r="AF1836" s="10" t="str">
        <f>LEFT(Table1[[#This Row],[Product Name]],4)</f>
        <v>Acce</v>
      </c>
    </row>
    <row r="1837" spans="1:32" ht="12.75" customHeight="1" x14ac:dyDescent="0.2">
      <c r="A1837" s="18">
        <v>24783</v>
      </c>
      <c r="B1837" s="25">
        <v>91175</v>
      </c>
      <c r="C1837" s="10" t="s">
        <v>56</v>
      </c>
      <c r="D1837" s="36">
        <v>0.05</v>
      </c>
      <c r="E1837" s="28">
        <v>204.1</v>
      </c>
      <c r="F1837" s="32">
        <v>13.99</v>
      </c>
      <c r="G1837" s="25">
        <v>540</v>
      </c>
      <c r="H1837" s="10" t="s">
        <v>642</v>
      </c>
      <c r="I1837" s="10" t="s">
        <v>49</v>
      </c>
      <c r="J1837" s="10" t="s">
        <v>58</v>
      </c>
      <c r="K1837" s="10" t="s">
        <v>77</v>
      </c>
      <c r="L1837" s="10" t="s">
        <v>85</v>
      </c>
      <c r="M1837" s="10" t="s">
        <v>86</v>
      </c>
      <c r="N1837" s="9" t="s">
        <v>645</v>
      </c>
      <c r="O1837" s="22">
        <v>0.37</v>
      </c>
      <c r="P1837" s="10" t="s">
        <v>33</v>
      </c>
      <c r="Q1837" s="10" t="s">
        <v>61</v>
      </c>
      <c r="R1837" s="10" t="s">
        <v>178</v>
      </c>
      <c r="S1837" s="10" t="s">
        <v>644</v>
      </c>
      <c r="T1837" s="25">
        <v>60061</v>
      </c>
      <c r="U1837" s="11">
        <v>42147</v>
      </c>
      <c r="V1837" s="25">
        <f>YEAR(Table1[[#This Row],[Order Date]])</f>
        <v>2015</v>
      </c>
      <c r="W1837" s="25">
        <f>MONTH(Table1[[#This Row],[Order Date]])</f>
        <v>5</v>
      </c>
      <c r="X1837" s="25">
        <f>DAY(Table1[[#This Row],[Order Date]])</f>
        <v>23</v>
      </c>
      <c r="Y1837" s="11">
        <v>42149</v>
      </c>
      <c r="Z1837" s="25">
        <f>DATEDIF(Table1[[#This Row],[Order Date]],Table1[[#This Row],[Ship Date]],"D")</f>
        <v>2</v>
      </c>
      <c r="AA1837" s="25">
        <v>5924.1122999999998</v>
      </c>
      <c r="AB1837" s="10">
        <v>41</v>
      </c>
      <c r="AC1837" s="12">
        <v>8585.67</v>
      </c>
      <c r="AD1837" s="10" t="str">
        <f>IF(Table1[[#This Row],[Profit]]&gt;0,"Profit","loss")</f>
        <v>Profit</v>
      </c>
      <c r="AE1837" s="10" t="str">
        <f>_xlfn.CONCAT(Table1[[#This Row],[Customer Name]]," ",Table1[[#This Row],[Product Name]]," ",Table1[[#This Row],[Country]])</f>
        <v>Ruth Lamm Soundgear Copyboard Conference Phone, Optional Battery United States</v>
      </c>
      <c r="AF1837" s="10" t="str">
        <f>LEFT(Table1[[#This Row],[Product Name]],4)</f>
        <v>Soun</v>
      </c>
    </row>
    <row r="1838" spans="1:32" ht="12.75" customHeight="1" x14ac:dyDescent="0.2">
      <c r="A1838" s="18">
        <v>20816</v>
      </c>
      <c r="B1838" s="25">
        <v>91180</v>
      </c>
      <c r="C1838" s="10" t="s">
        <v>47</v>
      </c>
      <c r="D1838" s="36">
        <v>0.09</v>
      </c>
      <c r="E1838" s="28">
        <v>100.98</v>
      </c>
      <c r="F1838" s="32">
        <v>35.840000000000003</v>
      </c>
      <c r="G1838" s="25">
        <v>2987</v>
      </c>
      <c r="H1838" s="10" t="s">
        <v>2710</v>
      </c>
      <c r="I1838" s="10" t="s">
        <v>39</v>
      </c>
      <c r="J1838" s="10" t="s">
        <v>40</v>
      </c>
      <c r="K1838" s="10" t="s">
        <v>41</v>
      </c>
      <c r="L1838" s="10" t="s">
        <v>191</v>
      </c>
      <c r="M1838" s="10" t="s">
        <v>121</v>
      </c>
      <c r="N1838" s="9" t="s">
        <v>260</v>
      </c>
      <c r="O1838" s="22">
        <v>0.62</v>
      </c>
      <c r="P1838" s="10" t="s">
        <v>33</v>
      </c>
      <c r="Q1838" s="10" t="s">
        <v>61</v>
      </c>
      <c r="R1838" s="10" t="s">
        <v>330</v>
      </c>
      <c r="S1838" s="10" t="s">
        <v>2711</v>
      </c>
      <c r="T1838" s="25">
        <v>50265</v>
      </c>
      <c r="U1838" s="11">
        <v>42183</v>
      </c>
      <c r="V1838" s="25">
        <f>YEAR(Table1[[#This Row],[Order Date]])</f>
        <v>2015</v>
      </c>
      <c r="W1838" s="25">
        <f>MONTH(Table1[[#This Row],[Order Date]])</f>
        <v>6</v>
      </c>
      <c r="X1838" s="25">
        <f>DAY(Table1[[#This Row],[Order Date]])</f>
        <v>28</v>
      </c>
      <c r="Y1838" s="11">
        <v>42183</v>
      </c>
      <c r="Z1838" s="25">
        <f>DATEDIF(Table1[[#This Row],[Order Date]],Table1[[#This Row],[Ship Date]],"D")</f>
        <v>0</v>
      </c>
      <c r="AA1838" s="25">
        <v>-103.624</v>
      </c>
      <c r="AB1838" s="10">
        <v>17</v>
      </c>
      <c r="AC1838" s="12">
        <v>1700.38</v>
      </c>
      <c r="AD1838" s="10" t="str">
        <f>IF(Table1[[#This Row],[Profit]]&gt;0,"Profit","loss")</f>
        <v>loss</v>
      </c>
      <c r="AE1838" s="10" t="str">
        <f>_xlfn.CONCAT(Table1[[#This Row],[Customer Name]]," ",Table1[[#This Row],[Product Name]]," ",Table1[[#This Row],[Country]])</f>
        <v>Natalie Watts Bush Westfield Collection Bookcases, Fully Assembled United States</v>
      </c>
      <c r="AF1838" s="10" t="str">
        <f>LEFT(Table1[[#This Row],[Product Name]],4)</f>
        <v>Bush</v>
      </c>
    </row>
    <row r="1839" spans="1:32" ht="12.75" customHeight="1" x14ac:dyDescent="0.2">
      <c r="A1839" s="18">
        <v>20817</v>
      </c>
      <c r="B1839" s="25">
        <v>91180</v>
      </c>
      <c r="C1839" s="10" t="s">
        <v>47</v>
      </c>
      <c r="D1839" s="36">
        <v>0.1</v>
      </c>
      <c r="E1839" s="28">
        <v>5.78</v>
      </c>
      <c r="F1839" s="32">
        <v>7.96</v>
      </c>
      <c r="G1839" s="25">
        <v>2987</v>
      </c>
      <c r="H1839" s="10" t="s">
        <v>2710</v>
      </c>
      <c r="I1839" s="10" t="s">
        <v>49</v>
      </c>
      <c r="J1839" s="10" t="s">
        <v>40</v>
      </c>
      <c r="K1839" s="10" t="s">
        <v>29</v>
      </c>
      <c r="L1839" s="10" t="s">
        <v>93</v>
      </c>
      <c r="M1839" s="10" t="s">
        <v>59</v>
      </c>
      <c r="N1839" s="9" t="s">
        <v>2712</v>
      </c>
      <c r="O1839" s="22">
        <v>0.36</v>
      </c>
      <c r="P1839" s="10" t="s">
        <v>33</v>
      </c>
      <c r="Q1839" s="10" t="s">
        <v>61</v>
      </c>
      <c r="R1839" s="10" t="s">
        <v>330</v>
      </c>
      <c r="S1839" s="10" t="s">
        <v>2711</v>
      </c>
      <c r="T1839" s="25">
        <v>50265</v>
      </c>
      <c r="U1839" s="11">
        <v>42183</v>
      </c>
      <c r="V1839" s="25">
        <f>YEAR(Table1[[#This Row],[Order Date]])</f>
        <v>2015</v>
      </c>
      <c r="W1839" s="25">
        <f>MONTH(Table1[[#This Row],[Order Date]])</f>
        <v>6</v>
      </c>
      <c r="X1839" s="25">
        <f>DAY(Table1[[#This Row],[Order Date]])</f>
        <v>28</v>
      </c>
      <c r="Y1839" s="11">
        <v>42183</v>
      </c>
      <c r="Z1839" s="25">
        <f>DATEDIF(Table1[[#This Row],[Order Date]],Table1[[#This Row],[Ship Date]],"D")</f>
        <v>0</v>
      </c>
      <c r="AA1839" s="25">
        <v>-57.823999999999998</v>
      </c>
      <c r="AB1839" s="10">
        <v>6</v>
      </c>
      <c r="AC1839" s="12">
        <v>35.96</v>
      </c>
      <c r="AD1839" s="10" t="str">
        <f>IF(Table1[[#This Row],[Profit]]&gt;0,"Profit","loss")</f>
        <v>loss</v>
      </c>
      <c r="AE1839" s="10" t="str">
        <f>_xlfn.CONCAT(Table1[[#This Row],[Customer Name]]," ",Table1[[#This Row],[Product Name]]," ",Table1[[#This Row],[Country]])</f>
        <v>Natalie Watts Xerox 196 United States</v>
      </c>
      <c r="AF1839" s="10" t="str">
        <f>LEFT(Table1[[#This Row],[Product Name]],4)</f>
        <v>Xero</v>
      </c>
    </row>
    <row r="1840" spans="1:32" ht="12.75" customHeight="1" x14ac:dyDescent="0.2">
      <c r="A1840" s="18">
        <v>24774</v>
      </c>
      <c r="B1840" s="25">
        <v>91194</v>
      </c>
      <c r="C1840" s="10" t="s">
        <v>37</v>
      </c>
      <c r="D1840" s="36">
        <v>0.04</v>
      </c>
      <c r="E1840" s="28">
        <v>29.18</v>
      </c>
      <c r="F1840" s="32">
        <v>8.5500000000000007</v>
      </c>
      <c r="G1840" s="25">
        <v>868</v>
      </c>
      <c r="H1840" s="10" t="s">
        <v>984</v>
      </c>
      <c r="I1840" s="10" t="s">
        <v>27</v>
      </c>
      <c r="J1840" s="10" t="s">
        <v>28</v>
      </c>
      <c r="K1840" s="10" t="s">
        <v>41</v>
      </c>
      <c r="L1840" s="10" t="s">
        <v>50</v>
      </c>
      <c r="M1840" s="10" t="s">
        <v>59</v>
      </c>
      <c r="N1840" s="9" t="s">
        <v>985</v>
      </c>
      <c r="O1840" s="22">
        <v>0.42</v>
      </c>
      <c r="P1840" s="10" t="s">
        <v>33</v>
      </c>
      <c r="Q1840" s="10" t="s">
        <v>61</v>
      </c>
      <c r="R1840" s="10" t="s">
        <v>62</v>
      </c>
      <c r="S1840" s="10" t="s">
        <v>986</v>
      </c>
      <c r="T1840" s="25">
        <v>55126</v>
      </c>
      <c r="U1840" s="11">
        <v>42060</v>
      </c>
      <c r="V1840" s="25">
        <f>YEAR(Table1[[#This Row],[Order Date]])</f>
        <v>2015</v>
      </c>
      <c r="W1840" s="25">
        <f>MONTH(Table1[[#This Row],[Order Date]])</f>
        <v>2</v>
      </c>
      <c r="X1840" s="25">
        <f>DAY(Table1[[#This Row],[Order Date]])</f>
        <v>25</v>
      </c>
      <c r="Y1840" s="11">
        <v>42062</v>
      </c>
      <c r="Z1840" s="25">
        <f>DATEDIF(Table1[[#This Row],[Order Date]],Table1[[#This Row],[Ship Date]],"D")</f>
        <v>2</v>
      </c>
      <c r="AA1840" s="25">
        <v>201.7353</v>
      </c>
      <c r="AB1840" s="10">
        <v>10</v>
      </c>
      <c r="AC1840" s="12">
        <v>292.37</v>
      </c>
      <c r="AD1840" s="10" t="str">
        <f>IF(Table1[[#This Row],[Profit]]&gt;0,"Profit","loss")</f>
        <v>Profit</v>
      </c>
      <c r="AE1840" s="10" t="str">
        <f>_xlfn.CONCAT(Table1[[#This Row],[Customer Name]]," ",Table1[[#This Row],[Product Name]]," ",Table1[[#This Row],[Country]])</f>
        <v>Sharon Ellis Deflect-o SuperTray™ Unbreakable Stackable Tray, Letter, Black United States</v>
      </c>
      <c r="AF1840" s="10" t="str">
        <f>LEFT(Table1[[#This Row],[Product Name]],4)</f>
        <v>Defl</v>
      </c>
    </row>
    <row r="1841" spans="1:32" ht="12.75" customHeight="1" x14ac:dyDescent="0.2">
      <c r="A1841" s="18">
        <v>24775</v>
      </c>
      <c r="B1841" s="25">
        <v>91194</v>
      </c>
      <c r="C1841" s="10" t="s">
        <v>37</v>
      </c>
      <c r="D1841" s="36">
        <v>0</v>
      </c>
      <c r="E1841" s="28">
        <v>80.98</v>
      </c>
      <c r="F1841" s="32">
        <v>35</v>
      </c>
      <c r="G1841" s="25">
        <v>868</v>
      </c>
      <c r="H1841" s="10" t="s">
        <v>984</v>
      </c>
      <c r="I1841" s="10" t="s">
        <v>49</v>
      </c>
      <c r="J1841" s="10" t="s">
        <v>28</v>
      </c>
      <c r="K1841" s="10" t="s">
        <v>29</v>
      </c>
      <c r="L1841" s="10" t="s">
        <v>141</v>
      </c>
      <c r="M1841" s="10" t="s">
        <v>236</v>
      </c>
      <c r="N1841" s="9" t="s">
        <v>987</v>
      </c>
      <c r="O1841" s="22">
        <v>0.83</v>
      </c>
      <c r="P1841" s="10" t="s">
        <v>33</v>
      </c>
      <c r="Q1841" s="10" t="s">
        <v>61</v>
      </c>
      <c r="R1841" s="10" t="s">
        <v>62</v>
      </c>
      <c r="S1841" s="10" t="s">
        <v>986</v>
      </c>
      <c r="T1841" s="25">
        <v>55126</v>
      </c>
      <c r="U1841" s="11">
        <v>42060</v>
      </c>
      <c r="V1841" s="25">
        <f>YEAR(Table1[[#This Row],[Order Date]])</f>
        <v>2015</v>
      </c>
      <c r="W1841" s="25">
        <f>MONTH(Table1[[#This Row],[Order Date]])</f>
        <v>2</v>
      </c>
      <c r="X1841" s="25">
        <f>DAY(Table1[[#This Row],[Order Date]])</f>
        <v>25</v>
      </c>
      <c r="Y1841" s="11">
        <v>42062</v>
      </c>
      <c r="Z1841" s="25">
        <f>DATEDIF(Table1[[#This Row],[Order Date]],Table1[[#This Row],[Ship Date]],"D")</f>
        <v>2</v>
      </c>
      <c r="AA1841" s="25">
        <v>-684.78</v>
      </c>
      <c r="AB1841" s="10">
        <v>8</v>
      </c>
      <c r="AC1841" s="12">
        <v>682.79</v>
      </c>
      <c r="AD1841" s="10" t="str">
        <f>IF(Table1[[#This Row],[Profit]]&gt;0,"Profit","loss")</f>
        <v>loss</v>
      </c>
      <c r="AE1841" s="10" t="str">
        <f>_xlfn.CONCAT(Table1[[#This Row],[Customer Name]]," ",Table1[[#This Row],[Product Name]]," ",Table1[[#This Row],[Country]])</f>
        <v>Sharon Ellis Carina 42"Hx23 3/4"W Media Storage Unit United States</v>
      </c>
      <c r="AF1841" s="10" t="str">
        <f>LEFT(Table1[[#This Row],[Product Name]],4)</f>
        <v>Cari</v>
      </c>
    </row>
    <row r="1842" spans="1:32" ht="12.75" customHeight="1" x14ac:dyDescent="0.2">
      <c r="A1842" s="18">
        <v>24763</v>
      </c>
      <c r="B1842" s="25">
        <v>91195</v>
      </c>
      <c r="C1842" s="10" t="s">
        <v>47</v>
      </c>
      <c r="D1842" s="36">
        <v>0.06</v>
      </c>
      <c r="E1842" s="28">
        <v>6.48</v>
      </c>
      <c r="F1842" s="32">
        <v>8.8800000000000008</v>
      </c>
      <c r="G1842" s="25">
        <v>868</v>
      </c>
      <c r="H1842" s="10" t="s">
        <v>984</v>
      </c>
      <c r="I1842" s="10" t="s">
        <v>49</v>
      </c>
      <c r="J1842" s="10" t="s">
        <v>28</v>
      </c>
      <c r="K1842" s="10" t="s">
        <v>29</v>
      </c>
      <c r="L1842" s="10" t="s">
        <v>93</v>
      </c>
      <c r="M1842" s="10" t="s">
        <v>59</v>
      </c>
      <c r="N1842" s="9" t="s">
        <v>988</v>
      </c>
      <c r="O1842" s="22">
        <v>0.37</v>
      </c>
      <c r="P1842" s="10" t="s">
        <v>33</v>
      </c>
      <c r="Q1842" s="10" t="s">
        <v>61</v>
      </c>
      <c r="R1842" s="10" t="s">
        <v>62</v>
      </c>
      <c r="S1842" s="10" t="s">
        <v>986</v>
      </c>
      <c r="T1842" s="25">
        <v>55126</v>
      </c>
      <c r="U1842" s="11">
        <v>42069</v>
      </c>
      <c r="V1842" s="25">
        <f>YEAR(Table1[[#This Row],[Order Date]])</f>
        <v>2015</v>
      </c>
      <c r="W1842" s="25">
        <f>MONTH(Table1[[#This Row],[Order Date]])</f>
        <v>3</v>
      </c>
      <c r="X1842" s="25">
        <f>DAY(Table1[[#This Row],[Order Date]])</f>
        <v>6</v>
      </c>
      <c r="Y1842" s="11">
        <v>42070</v>
      </c>
      <c r="Z1842" s="25">
        <f>DATEDIF(Table1[[#This Row],[Order Date]],Table1[[#This Row],[Ship Date]],"D")</f>
        <v>1</v>
      </c>
      <c r="AA1842" s="25">
        <v>-237.47</v>
      </c>
      <c r="AB1842" s="10">
        <v>20</v>
      </c>
      <c r="AC1842" s="12">
        <v>125.77</v>
      </c>
      <c r="AD1842" s="10" t="str">
        <f>IF(Table1[[#This Row],[Profit]]&gt;0,"Profit","loss")</f>
        <v>loss</v>
      </c>
      <c r="AE1842" s="10" t="str">
        <f>_xlfn.CONCAT(Table1[[#This Row],[Customer Name]]," ",Table1[[#This Row],[Product Name]]," ",Table1[[#This Row],[Country]])</f>
        <v>Sharon Ellis Xerox 224 United States</v>
      </c>
      <c r="AF1842" s="10" t="str">
        <f>LEFT(Table1[[#This Row],[Product Name]],4)</f>
        <v>Xero</v>
      </c>
    </row>
    <row r="1843" spans="1:32" ht="12.75" customHeight="1" x14ac:dyDescent="0.2">
      <c r="A1843" s="18">
        <v>24764</v>
      </c>
      <c r="B1843" s="25">
        <v>91195</v>
      </c>
      <c r="C1843" s="10" t="s">
        <v>47</v>
      </c>
      <c r="D1843" s="36">
        <v>0.09</v>
      </c>
      <c r="E1843" s="28">
        <v>349.45</v>
      </c>
      <c r="F1843" s="32">
        <v>60</v>
      </c>
      <c r="G1843" s="25">
        <v>868</v>
      </c>
      <c r="H1843" s="10" t="s">
        <v>984</v>
      </c>
      <c r="I1843" s="10" t="s">
        <v>39</v>
      </c>
      <c r="J1843" s="10" t="s">
        <v>28</v>
      </c>
      <c r="K1843" s="10" t="s">
        <v>41</v>
      </c>
      <c r="L1843" s="10" t="s">
        <v>152</v>
      </c>
      <c r="M1843" s="10" t="s">
        <v>43</v>
      </c>
      <c r="N1843" s="9" t="s">
        <v>989</v>
      </c>
      <c r="O1843" s="25">
        <f ca="1">IF(O1843="",0,O1843)</f>
        <v>0</v>
      </c>
      <c r="P1843" s="10" t="s">
        <v>33</v>
      </c>
      <c r="Q1843" s="10" t="s">
        <v>61</v>
      </c>
      <c r="R1843" s="10" t="s">
        <v>62</v>
      </c>
      <c r="S1843" s="10" t="s">
        <v>986</v>
      </c>
      <c r="T1843" s="25">
        <v>55126</v>
      </c>
      <c r="U1843" s="11">
        <v>42069</v>
      </c>
      <c r="V1843" s="25">
        <f>YEAR(Table1[[#This Row],[Order Date]])</f>
        <v>2015</v>
      </c>
      <c r="W1843" s="25">
        <f>MONTH(Table1[[#This Row],[Order Date]])</f>
        <v>3</v>
      </c>
      <c r="X1843" s="25">
        <f>DAY(Table1[[#This Row],[Order Date]])</f>
        <v>6</v>
      </c>
      <c r="Y1843" s="11">
        <v>42070</v>
      </c>
      <c r="Z1843" s="25">
        <f>DATEDIF(Table1[[#This Row],[Order Date]],Table1[[#This Row],[Ship Date]],"D")</f>
        <v>1</v>
      </c>
      <c r="AA1843" s="25">
        <v>-2946.0509999999999</v>
      </c>
      <c r="AB1843" s="10">
        <v>12</v>
      </c>
      <c r="AC1843" s="12">
        <v>3918.98</v>
      </c>
      <c r="AD1843" s="10" t="str">
        <f>IF(Table1[[#This Row],[Profit]]&gt;0,"Profit","loss")</f>
        <v>loss</v>
      </c>
      <c r="AE1843" s="10" t="str">
        <f>_xlfn.CONCAT(Table1[[#This Row],[Customer Name]]," ",Table1[[#This Row],[Product Name]]," ",Table1[[#This Row],[Country]])</f>
        <v>Sharon Ellis SAFCO PlanMaster Heigh-Adjustable Drafting Table Base, 43w x 30d x 30-37h, Black United States</v>
      </c>
      <c r="AF1843" s="10" t="str">
        <f>LEFT(Table1[[#This Row],[Product Name]],4)</f>
        <v>SAFC</v>
      </c>
    </row>
    <row r="1844" spans="1:32" ht="12.75" customHeight="1" x14ac:dyDescent="0.2">
      <c r="A1844" s="18">
        <v>20855</v>
      </c>
      <c r="B1844" s="25">
        <v>91200</v>
      </c>
      <c r="C1844" s="10" t="s">
        <v>37</v>
      </c>
      <c r="D1844" s="36">
        <v>0.09</v>
      </c>
      <c r="E1844" s="28">
        <v>27.75</v>
      </c>
      <c r="F1844" s="32">
        <v>19.989999999999998</v>
      </c>
      <c r="G1844" s="25">
        <v>750</v>
      </c>
      <c r="H1844" s="10" t="s">
        <v>879</v>
      </c>
      <c r="I1844" s="10" t="s">
        <v>49</v>
      </c>
      <c r="J1844" s="10" t="s">
        <v>28</v>
      </c>
      <c r="K1844" s="10" t="s">
        <v>29</v>
      </c>
      <c r="L1844" s="10" t="s">
        <v>141</v>
      </c>
      <c r="M1844" s="10" t="s">
        <v>59</v>
      </c>
      <c r="N1844" s="9" t="s">
        <v>880</v>
      </c>
      <c r="O1844" s="22">
        <v>0.67</v>
      </c>
      <c r="P1844" s="10" t="s">
        <v>33</v>
      </c>
      <c r="Q1844" s="10" t="s">
        <v>136</v>
      </c>
      <c r="R1844" s="10" t="s">
        <v>613</v>
      </c>
      <c r="S1844" s="10" t="s">
        <v>881</v>
      </c>
      <c r="T1844" s="25">
        <v>41042</v>
      </c>
      <c r="U1844" s="11">
        <v>42016</v>
      </c>
      <c r="V1844" s="25">
        <f>YEAR(Table1[[#This Row],[Order Date]])</f>
        <v>2015</v>
      </c>
      <c r="W1844" s="25">
        <f>MONTH(Table1[[#This Row],[Order Date]])</f>
        <v>1</v>
      </c>
      <c r="X1844" s="25">
        <f>DAY(Table1[[#This Row],[Order Date]])</f>
        <v>12</v>
      </c>
      <c r="Y1844" s="11">
        <v>42017</v>
      </c>
      <c r="Z1844" s="25">
        <f>DATEDIF(Table1[[#This Row],[Order Date]],Table1[[#This Row],[Ship Date]],"D")</f>
        <v>1</v>
      </c>
      <c r="AA1844" s="25">
        <v>-224.64400000000001</v>
      </c>
      <c r="AB1844" s="10">
        <v>10</v>
      </c>
      <c r="AC1844" s="12">
        <v>257.52</v>
      </c>
      <c r="AD1844" s="10" t="str">
        <f>IF(Table1[[#This Row],[Profit]]&gt;0,"Profit","loss")</f>
        <v>loss</v>
      </c>
      <c r="AE1844" s="10" t="str">
        <f>_xlfn.CONCAT(Table1[[#This Row],[Customer Name]]," ",Table1[[#This Row],[Product Name]]," ",Table1[[#This Row],[Country]])</f>
        <v>Jordan Wilkinson Fellowes Super Stor/Drawer® United States</v>
      </c>
      <c r="AF1844" s="10" t="str">
        <f>LEFT(Table1[[#This Row],[Product Name]],4)</f>
        <v>Fell</v>
      </c>
    </row>
    <row r="1845" spans="1:32" ht="12.75" customHeight="1" x14ac:dyDescent="0.2">
      <c r="A1845" s="18">
        <v>23629</v>
      </c>
      <c r="B1845" s="25">
        <v>91201</v>
      </c>
      <c r="C1845" s="10" t="s">
        <v>106</v>
      </c>
      <c r="D1845" s="36">
        <v>0.06</v>
      </c>
      <c r="E1845" s="28">
        <v>130.97999999999999</v>
      </c>
      <c r="F1845" s="32">
        <v>54.74</v>
      </c>
      <c r="G1845" s="25">
        <v>751</v>
      </c>
      <c r="H1845" s="10" t="s">
        <v>882</v>
      </c>
      <c r="I1845" s="10" t="s">
        <v>39</v>
      </c>
      <c r="J1845" s="10" t="s">
        <v>28</v>
      </c>
      <c r="K1845" s="10" t="s">
        <v>41</v>
      </c>
      <c r="L1845" s="10" t="s">
        <v>191</v>
      </c>
      <c r="M1845" s="10" t="s">
        <v>121</v>
      </c>
      <c r="N1845" s="9" t="s">
        <v>405</v>
      </c>
      <c r="O1845" s="22">
        <v>0.69</v>
      </c>
      <c r="P1845" s="10" t="s">
        <v>33</v>
      </c>
      <c r="Q1845" s="10" t="s">
        <v>136</v>
      </c>
      <c r="R1845" s="10" t="s">
        <v>613</v>
      </c>
      <c r="S1845" s="10" t="s">
        <v>883</v>
      </c>
      <c r="T1845" s="25">
        <v>40324</v>
      </c>
      <c r="U1845" s="11">
        <v>42062</v>
      </c>
      <c r="V1845" s="25">
        <f>YEAR(Table1[[#This Row],[Order Date]])</f>
        <v>2015</v>
      </c>
      <c r="W1845" s="25">
        <f>MONTH(Table1[[#This Row],[Order Date]])</f>
        <v>2</v>
      </c>
      <c r="X1845" s="25">
        <f>DAY(Table1[[#This Row],[Order Date]])</f>
        <v>27</v>
      </c>
      <c r="Y1845" s="11">
        <v>42069</v>
      </c>
      <c r="Z1845" s="25">
        <f>DATEDIF(Table1[[#This Row],[Order Date]],Table1[[#This Row],[Ship Date]],"D")</f>
        <v>7</v>
      </c>
      <c r="AA1845" s="25">
        <v>14.76</v>
      </c>
      <c r="AB1845" s="10">
        <v>3</v>
      </c>
      <c r="AC1845" s="12">
        <v>411.64</v>
      </c>
      <c r="AD1845" s="10" t="str">
        <f>IF(Table1[[#This Row],[Profit]]&gt;0,"Profit","loss")</f>
        <v>Profit</v>
      </c>
      <c r="AE1845" s="10" t="str">
        <f>_xlfn.CONCAT(Table1[[#This Row],[Customer Name]]," ",Table1[[#This Row],[Product Name]]," ",Table1[[#This Row],[Country]])</f>
        <v>David Wrenn O'Sullivan Elevations Bookcase, Cherry Finish United States</v>
      </c>
      <c r="AF1845" s="10" t="str">
        <f>LEFT(Table1[[#This Row],[Product Name]],4)</f>
        <v>O'Su</v>
      </c>
    </row>
    <row r="1846" spans="1:32" ht="12.75" customHeight="1" x14ac:dyDescent="0.2">
      <c r="A1846" s="18">
        <v>20870</v>
      </c>
      <c r="B1846" s="25">
        <v>91209</v>
      </c>
      <c r="C1846" s="10" t="s">
        <v>25</v>
      </c>
      <c r="D1846" s="36">
        <v>0.1</v>
      </c>
      <c r="E1846" s="28">
        <v>4.13</v>
      </c>
      <c r="F1846" s="32">
        <v>0.99</v>
      </c>
      <c r="G1846" s="25">
        <v>1354</v>
      </c>
      <c r="H1846" s="10" t="s">
        <v>1419</v>
      </c>
      <c r="I1846" s="10" t="s">
        <v>49</v>
      </c>
      <c r="J1846" s="10" t="s">
        <v>114</v>
      </c>
      <c r="K1846" s="10" t="s">
        <v>29</v>
      </c>
      <c r="L1846" s="10" t="s">
        <v>134</v>
      </c>
      <c r="M1846" s="10" t="s">
        <v>59</v>
      </c>
      <c r="N1846" s="9" t="s">
        <v>1420</v>
      </c>
      <c r="O1846" s="22">
        <v>0.39</v>
      </c>
      <c r="P1846" s="10" t="s">
        <v>33</v>
      </c>
      <c r="Q1846" s="10" t="s">
        <v>61</v>
      </c>
      <c r="R1846" s="10" t="s">
        <v>130</v>
      </c>
      <c r="S1846" s="10" t="s">
        <v>1421</v>
      </c>
      <c r="T1846" s="25">
        <v>76086</v>
      </c>
      <c r="U1846" s="11">
        <v>42046</v>
      </c>
      <c r="V1846" s="25">
        <f>YEAR(Table1[[#This Row],[Order Date]])</f>
        <v>2015</v>
      </c>
      <c r="W1846" s="25">
        <f>MONTH(Table1[[#This Row],[Order Date]])</f>
        <v>2</v>
      </c>
      <c r="X1846" s="25">
        <f>DAY(Table1[[#This Row],[Order Date]])</f>
        <v>11</v>
      </c>
      <c r="Y1846" s="11">
        <v>42046</v>
      </c>
      <c r="Z1846" s="25">
        <f>DATEDIF(Table1[[#This Row],[Order Date]],Table1[[#This Row],[Ship Date]],"D")</f>
        <v>0</v>
      </c>
      <c r="AA1846" s="25">
        <v>-1.0712000000000002</v>
      </c>
      <c r="AB1846" s="10">
        <v>2</v>
      </c>
      <c r="AC1846" s="12">
        <v>8.3000000000000007</v>
      </c>
      <c r="AD1846" s="10" t="str">
        <f>IF(Table1[[#This Row],[Profit]]&gt;0,"Profit","loss")</f>
        <v>loss</v>
      </c>
      <c r="AE1846" s="10" t="str">
        <f>_xlfn.CONCAT(Table1[[#This Row],[Customer Name]]," ",Table1[[#This Row],[Product Name]]," ",Table1[[#This Row],[Country]])</f>
        <v>Aaron Dillon Avery 491 United States</v>
      </c>
      <c r="AF1846" s="10" t="str">
        <f>LEFT(Table1[[#This Row],[Product Name]],4)</f>
        <v>Aver</v>
      </c>
    </row>
    <row r="1847" spans="1:32" ht="12.75" customHeight="1" x14ac:dyDescent="0.2">
      <c r="A1847" s="18">
        <v>20871</v>
      </c>
      <c r="B1847" s="25">
        <v>91209</v>
      </c>
      <c r="C1847" s="10" t="s">
        <v>25</v>
      </c>
      <c r="D1847" s="36">
        <v>0.04</v>
      </c>
      <c r="E1847" s="28">
        <v>4.9800000000000004</v>
      </c>
      <c r="F1847" s="32">
        <v>0.49</v>
      </c>
      <c r="G1847" s="25">
        <v>1354</v>
      </c>
      <c r="H1847" s="10" t="s">
        <v>1419</v>
      </c>
      <c r="I1847" s="10" t="s">
        <v>49</v>
      </c>
      <c r="J1847" s="10" t="s">
        <v>114</v>
      </c>
      <c r="K1847" s="10" t="s">
        <v>29</v>
      </c>
      <c r="L1847" s="10" t="s">
        <v>134</v>
      </c>
      <c r="M1847" s="10" t="s">
        <v>59</v>
      </c>
      <c r="N1847" s="9" t="s">
        <v>1422</v>
      </c>
      <c r="O1847" s="22">
        <v>0.39</v>
      </c>
      <c r="P1847" s="10" t="s">
        <v>33</v>
      </c>
      <c r="Q1847" s="10" t="s">
        <v>61</v>
      </c>
      <c r="R1847" s="10" t="s">
        <v>130</v>
      </c>
      <c r="S1847" s="10" t="s">
        <v>1421</v>
      </c>
      <c r="T1847" s="25">
        <v>76086</v>
      </c>
      <c r="U1847" s="11">
        <v>42046</v>
      </c>
      <c r="V1847" s="25">
        <f>YEAR(Table1[[#This Row],[Order Date]])</f>
        <v>2015</v>
      </c>
      <c r="W1847" s="25">
        <f>MONTH(Table1[[#This Row],[Order Date]])</f>
        <v>2</v>
      </c>
      <c r="X1847" s="25">
        <f>DAY(Table1[[#This Row],[Order Date]])</f>
        <v>11</v>
      </c>
      <c r="Y1847" s="11">
        <v>42048</v>
      </c>
      <c r="Z1847" s="25">
        <f>DATEDIF(Table1[[#This Row],[Order Date]],Table1[[#This Row],[Ship Date]],"D")</f>
        <v>2</v>
      </c>
      <c r="AA1847" s="25">
        <v>4.4104000000000001</v>
      </c>
      <c r="AB1847" s="10">
        <v>2</v>
      </c>
      <c r="AC1847" s="12">
        <v>10.039999999999999</v>
      </c>
      <c r="AD1847" s="10" t="str">
        <f>IF(Table1[[#This Row],[Profit]]&gt;0,"Profit","loss")</f>
        <v>Profit</v>
      </c>
      <c r="AE1847" s="10" t="str">
        <f>_xlfn.CONCAT(Table1[[#This Row],[Customer Name]]," ",Table1[[#This Row],[Product Name]]," ",Table1[[#This Row],[Country]])</f>
        <v>Aaron Dillon Avery White Multi-Purpose Labels United States</v>
      </c>
      <c r="AF1847" s="10" t="str">
        <f>LEFT(Table1[[#This Row],[Product Name]],4)</f>
        <v>Aver</v>
      </c>
    </row>
    <row r="1848" spans="1:32" ht="12.75" customHeight="1" x14ac:dyDescent="0.2">
      <c r="A1848" s="18">
        <v>20874</v>
      </c>
      <c r="B1848" s="25">
        <v>91212</v>
      </c>
      <c r="C1848" s="10" t="s">
        <v>47</v>
      </c>
      <c r="D1848" s="36">
        <v>0.1</v>
      </c>
      <c r="E1848" s="28">
        <v>18.97</v>
      </c>
      <c r="F1848" s="32">
        <v>9.0299999999999994</v>
      </c>
      <c r="G1848" s="25">
        <v>657</v>
      </c>
      <c r="H1848" s="10" t="s">
        <v>774</v>
      </c>
      <c r="I1848" s="10" t="s">
        <v>49</v>
      </c>
      <c r="J1848" s="10" t="s">
        <v>114</v>
      </c>
      <c r="K1848" s="10" t="s">
        <v>29</v>
      </c>
      <c r="L1848" s="10" t="s">
        <v>93</v>
      </c>
      <c r="M1848" s="10" t="s">
        <v>59</v>
      </c>
      <c r="N1848" s="9" t="s">
        <v>775</v>
      </c>
      <c r="O1848" s="22">
        <v>0.37</v>
      </c>
      <c r="P1848" s="10" t="s">
        <v>33</v>
      </c>
      <c r="Q1848" s="10" t="s">
        <v>53</v>
      </c>
      <c r="R1848" s="10" t="s">
        <v>193</v>
      </c>
      <c r="S1848" s="10" t="s">
        <v>776</v>
      </c>
      <c r="T1848" s="25">
        <v>1540</v>
      </c>
      <c r="U1848" s="11">
        <v>42023</v>
      </c>
      <c r="V1848" s="25">
        <f>YEAR(Table1[[#This Row],[Order Date]])</f>
        <v>2015</v>
      </c>
      <c r="W1848" s="25">
        <f>MONTH(Table1[[#This Row],[Order Date]])</f>
        <v>1</v>
      </c>
      <c r="X1848" s="25">
        <f>DAY(Table1[[#This Row],[Order Date]])</f>
        <v>19</v>
      </c>
      <c r="Y1848" s="11">
        <v>42025</v>
      </c>
      <c r="Z1848" s="25">
        <f>DATEDIF(Table1[[#This Row],[Order Date]],Table1[[#This Row],[Ship Date]],"D")</f>
        <v>2</v>
      </c>
      <c r="AA1848" s="25">
        <v>-24.204799999999999</v>
      </c>
      <c r="AB1848" s="10">
        <v>1</v>
      </c>
      <c r="AC1848" s="12">
        <v>19.73</v>
      </c>
      <c r="AD1848" s="10" t="str">
        <f>IF(Table1[[#This Row],[Profit]]&gt;0,"Profit","loss")</f>
        <v>loss</v>
      </c>
      <c r="AE1848" s="10" t="str">
        <f>_xlfn.CONCAT(Table1[[#This Row],[Customer Name]]," ",Table1[[#This Row],[Product Name]]," ",Table1[[#This Row],[Country]])</f>
        <v>Derek McCormick Computer Printout Paper with Letter-Trim Perforations United States</v>
      </c>
      <c r="AF1848" s="10" t="str">
        <f>LEFT(Table1[[#This Row],[Product Name]],4)</f>
        <v>Comp</v>
      </c>
    </row>
    <row r="1849" spans="1:32" ht="12.75" customHeight="1" x14ac:dyDescent="0.2">
      <c r="A1849" s="18">
        <v>20875</v>
      </c>
      <c r="B1849" s="25">
        <v>91212</v>
      </c>
      <c r="C1849" s="10" t="s">
        <v>47</v>
      </c>
      <c r="D1849" s="36">
        <v>0</v>
      </c>
      <c r="E1849" s="28">
        <v>119.99</v>
      </c>
      <c r="F1849" s="32">
        <v>56.14</v>
      </c>
      <c r="G1849" s="25">
        <v>659</v>
      </c>
      <c r="H1849" s="10" t="s">
        <v>777</v>
      </c>
      <c r="I1849" s="10" t="s">
        <v>39</v>
      </c>
      <c r="J1849" s="10" t="s">
        <v>114</v>
      </c>
      <c r="K1849" s="10" t="s">
        <v>77</v>
      </c>
      <c r="L1849" s="10" t="s">
        <v>85</v>
      </c>
      <c r="M1849" s="10" t="s">
        <v>121</v>
      </c>
      <c r="N1849" s="9" t="s">
        <v>318</v>
      </c>
      <c r="O1849" s="22">
        <v>0.39</v>
      </c>
      <c r="P1849" s="10" t="s">
        <v>33</v>
      </c>
      <c r="Q1849" s="10" t="s">
        <v>53</v>
      </c>
      <c r="R1849" s="10" t="s">
        <v>149</v>
      </c>
      <c r="S1849" s="10" t="s">
        <v>778</v>
      </c>
      <c r="T1849" s="25">
        <v>5403</v>
      </c>
      <c r="U1849" s="11">
        <v>42023</v>
      </c>
      <c r="V1849" s="25">
        <f>YEAR(Table1[[#This Row],[Order Date]])</f>
        <v>2015</v>
      </c>
      <c r="W1849" s="25">
        <f>MONTH(Table1[[#This Row],[Order Date]])</f>
        <v>1</v>
      </c>
      <c r="X1849" s="25">
        <f>DAY(Table1[[#This Row],[Order Date]])</f>
        <v>19</v>
      </c>
      <c r="Y1849" s="11">
        <v>42024</v>
      </c>
      <c r="Z1849" s="25">
        <f>DATEDIF(Table1[[#This Row],[Order Date]],Table1[[#This Row],[Ship Date]],"D")</f>
        <v>1</v>
      </c>
      <c r="AA1849" s="25">
        <v>-126.05777999999999</v>
      </c>
      <c r="AB1849" s="10">
        <v>5</v>
      </c>
      <c r="AC1849" s="12">
        <v>615.54</v>
      </c>
      <c r="AD1849" s="10" t="str">
        <f>IF(Table1[[#This Row],[Profit]]&gt;0,"Profit","loss")</f>
        <v>loss</v>
      </c>
      <c r="AE1849" s="10" t="str">
        <f>_xlfn.CONCAT(Table1[[#This Row],[Customer Name]]," ",Table1[[#This Row],[Product Name]]," ",Table1[[#This Row],[Country]])</f>
        <v>Marjorie Arthur Hewlett-Packard 2600DN Business Color Inkjet Printer United States</v>
      </c>
      <c r="AF1849" s="10" t="str">
        <f>LEFT(Table1[[#This Row],[Product Name]],4)</f>
        <v>Hewl</v>
      </c>
    </row>
    <row r="1850" spans="1:32" ht="12.75" customHeight="1" x14ac:dyDescent="0.2">
      <c r="A1850" s="18">
        <v>25055</v>
      </c>
      <c r="B1850" s="25">
        <v>91213</v>
      </c>
      <c r="C1850" s="10" t="s">
        <v>37</v>
      </c>
      <c r="D1850" s="36">
        <v>0</v>
      </c>
      <c r="E1850" s="28">
        <v>2.78</v>
      </c>
      <c r="F1850" s="32">
        <v>1.49</v>
      </c>
      <c r="G1850" s="25">
        <v>653</v>
      </c>
      <c r="H1850" s="10" t="s">
        <v>771</v>
      </c>
      <c r="I1850" s="10" t="s">
        <v>27</v>
      </c>
      <c r="J1850" s="10" t="s">
        <v>114</v>
      </c>
      <c r="K1850" s="10" t="s">
        <v>29</v>
      </c>
      <c r="L1850" s="10" t="s">
        <v>109</v>
      </c>
      <c r="M1850" s="10" t="s">
        <v>59</v>
      </c>
      <c r="N1850" s="9" t="s">
        <v>772</v>
      </c>
      <c r="O1850" s="22">
        <v>0.36</v>
      </c>
      <c r="P1850" s="10" t="s">
        <v>33</v>
      </c>
      <c r="Q1850" s="10" t="s">
        <v>34</v>
      </c>
      <c r="R1850" s="10" t="s">
        <v>45</v>
      </c>
      <c r="S1850" s="10" t="s">
        <v>773</v>
      </c>
      <c r="T1850" s="25">
        <v>91730</v>
      </c>
      <c r="U1850" s="11">
        <v>42110</v>
      </c>
      <c r="V1850" s="25">
        <f>YEAR(Table1[[#This Row],[Order Date]])</f>
        <v>2015</v>
      </c>
      <c r="W1850" s="25">
        <f>MONTH(Table1[[#This Row],[Order Date]])</f>
        <v>4</v>
      </c>
      <c r="X1850" s="25">
        <f>DAY(Table1[[#This Row],[Order Date]])</f>
        <v>16</v>
      </c>
      <c r="Y1850" s="11">
        <v>42111</v>
      </c>
      <c r="Z1850" s="25">
        <f>DATEDIF(Table1[[#This Row],[Order Date]],Table1[[#This Row],[Ship Date]],"D")</f>
        <v>1</v>
      </c>
      <c r="AA1850" s="25">
        <v>20.6448</v>
      </c>
      <c r="AB1850" s="10">
        <v>9</v>
      </c>
      <c r="AC1850" s="12">
        <v>29.92</v>
      </c>
      <c r="AD1850" s="10" t="str">
        <f>IF(Table1[[#This Row],[Profit]]&gt;0,"Profit","loss")</f>
        <v>Profit</v>
      </c>
      <c r="AE1850" s="10" t="str">
        <f>_xlfn.CONCAT(Table1[[#This Row],[Customer Name]]," ",Table1[[#This Row],[Product Name]]," ",Table1[[#This Row],[Country]])</f>
        <v>Ann Katz Wilson Jones Suede Grain Vinyl Binders United States</v>
      </c>
      <c r="AF1850" s="10" t="str">
        <f>LEFT(Table1[[#This Row],[Product Name]],4)</f>
        <v>Wils</v>
      </c>
    </row>
    <row r="1851" spans="1:32" ht="12.75" customHeight="1" x14ac:dyDescent="0.2">
      <c r="A1851" s="18">
        <v>21085</v>
      </c>
      <c r="B1851" s="25">
        <v>91219</v>
      </c>
      <c r="C1851" s="10" t="s">
        <v>106</v>
      </c>
      <c r="D1851" s="36">
        <v>7.0000000000000007E-2</v>
      </c>
      <c r="E1851" s="28">
        <v>49.43</v>
      </c>
      <c r="F1851" s="32">
        <v>19.989999999999998</v>
      </c>
      <c r="G1851" s="25">
        <v>3089</v>
      </c>
      <c r="H1851" s="10" t="s">
        <v>2785</v>
      </c>
      <c r="I1851" s="10" t="s">
        <v>49</v>
      </c>
      <c r="J1851" s="10" t="s">
        <v>28</v>
      </c>
      <c r="K1851" s="10" t="s">
        <v>29</v>
      </c>
      <c r="L1851" s="10" t="s">
        <v>257</v>
      </c>
      <c r="M1851" s="10" t="s">
        <v>59</v>
      </c>
      <c r="N1851" s="9" t="s">
        <v>2786</v>
      </c>
      <c r="O1851" s="22">
        <v>0.56999999999999995</v>
      </c>
      <c r="P1851" s="10" t="s">
        <v>33</v>
      </c>
      <c r="Q1851" s="10" t="s">
        <v>61</v>
      </c>
      <c r="R1851" s="10" t="s">
        <v>183</v>
      </c>
      <c r="S1851" s="10" t="s">
        <v>2755</v>
      </c>
      <c r="T1851" s="25">
        <v>66209</v>
      </c>
      <c r="U1851" s="11">
        <v>42028</v>
      </c>
      <c r="V1851" s="25">
        <f>YEAR(Table1[[#This Row],[Order Date]])</f>
        <v>2015</v>
      </c>
      <c r="W1851" s="25">
        <f>MONTH(Table1[[#This Row],[Order Date]])</f>
        <v>1</v>
      </c>
      <c r="X1851" s="25">
        <f>DAY(Table1[[#This Row],[Order Date]])</f>
        <v>24</v>
      </c>
      <c r="Y1851" s="11">
        <v>42033</v>
      </c>
      <c r="Z1851" s="25">
        <f>DATEDIF(Table1[[#This Row],[Order Date]],Table1[[#This Row],[Ship Date]],"D")</f>
        <v>5</v>
      </c>
      <c r="AA1851" s="25">
        <v>-122.77</v>
      </c>
      <c r="AB1851" s="10">
        <v>6</v>
      </c>
      <c r="AC1851" s="12">
        <v>281.82</v>
      </c>
      <c r="AD1851" s="10" t="str">
        <f>IF(Table1[[#This Row],[Profit]]&gt;0,"Profit","loss")</f>
        <v>loss</v>
      </c>
      <c r="AE1851" s="10" t="str">
        <f>_xlfn.CONCAT(Table1[[#This Row],[Customer Name]]," ",Table1[[#This Row],[Product Name]]," ",Table1[[#This Row],[Country]])</f>
        <v>Sandy Cannon Eureka Hand Vacuum, Bagless United States</v>
      </c>
      <c r="AF1851" s="10" t="str">
        <f>LEFT(Table1[[#This Row],[Product Name]],4)</f>
        <v>Eure</v>
      </c>
    </row>
    <row r="1852" spans="1:32" ht="12.75" customHeight="1" x14ac:dyDescent="0.2">
      <c r="A1852" s="18">
        <v>24122</v>
      </c>
      <c r="B1852" s="25">
        <v>91228</v>
      </c>
      <c r="C1852" s="10" t="s">
        <v>47</v>
      </c>
      <c r="D1852" s="36">
        <v>0.03</v>
      </c>
      <c r="E1852" s="28">
        <v>350.98</v>
      </c>
      <c r="F1852" s="32">
        <v>30</v>
      </c>
      <c r="G1852" s="25">
        <v>2776</v>
      </c>
      <c r="H1852" s="10" t="s">
        <v>2546</v>
      </c>
      <c r="I1852" s="10" t="s">
        <v>39</v>
      </c>
      <c r="J1852" s="10" t="s">
        <v>114</v>
      </c>
      <c r="K1852" s="10" t="s">
        <v>41</v>
      </c>
      <c r="L1852" s="10" t="s">
        <v>42</v>
      </c>
      <c r="M1852" s="10" t="s">
        <v>43</v>
      </c>
      <c r="N1852" s="9" t="s">
        <v>862</v>
      </c>
      <c r="O1852" s="22">
        <v>0.61</v>
      </c>
      <c r="P1852" s="10" t="s">
        <v>33</v>
      </c>
      <c r="Q1852" s="10" t="s">
        <v>53</v>
      </c>
      <c r="R1852" s="10" t="s">
        <v>415</v>
      </c>
      <c r="S1852" s="10" t="s">
        <v>2547</v>
      </c>
      <c r="T1852" s="25">
        <v>20877</v>
      </c>
      <c r="U1852" s="11">
        <v>42016</v>
      </c>
      <c r="V1852" s="25">
        <f>YEAR(Table1[[#This Row],[Order Date]])</f>
        <v>2015</v>
      </c>
      <c r="W1852" s="25">
        <f>MONTH(Table1[[#This Row],[Order Date]])</f>
        <v>1</v>
      </c>
      <c r="X1852" s="25">
        <f>DAY(Table1[[#This Row],[Order Date]])</f>
        <v>12</v>
      </c>
      <c r="Y1852" s="11">
        <v>42019</v>
      </c>
      <c r="Z1852" s="25">
        <f>DATEDIF(Table1[[#This Row],[Order Date]],Table1[[#This Row],[Ship Date]],"D")</f>
        <v>3</v>
      </c>
      <c r="AA1852" s="25">
        <v>2692.4420999999998</v>
      </c>
      <c r="AB1852" s="10">
        <v>11</v>
      </c>
      <c r="AC1852" s="12">
        <v>3902.09</v>
      </c>
      <c r="AD1852" s="10" t="str">
        <f>IF(Table1[[#This Row],[Profit]]&gt;0,"Profit","loss")</f>
        <v>Profit</v>
      </c>
      <c r="AE1852" s="10" t="str">
        <f>_xlfn.CONCAT(Table1[[#This Row],[Customer Name]]," ",Table1[[#This Row],[Product Name]]," ",Table1[[#This Row],[Country]])</f>
        <v>April Henson Office Star - Professional Matrix Back Chair with 2-to-1 Synchro Tilt and Mesh Fabric Seat United States</v>
      </c>
      <c r="AF1852" s="10" t="str">
        <f>LEFT(Table1[[#This Row],[Product Name]],4)</f>
        <v>Offi</v>
      </c>
    </row>
    <row r="1853" spans="1:32" ht="12.75" customHeight="1" x14ac:dyDescent="0.2">
      <c r="A1853" s="18">
        <v>24123</v>
      </c>
      <c r="B1853" s="25">
        <v>91228</v>
      </c>
      <c r="C1853" s="10" t="s">
        <v>47</v>
      </c>
      <c r="D1853" s="36">
        <v>0.04</v>
      </c>
      <c r="E1853" s="28">
        <v>1.68</v>
      </c>
      <c r="F1853" s="32">
        <v>1</v>
      </c>
      <c r="G1853" s="25">
        <v>2776</v>
      </c>
      <c r="H1853" s="10" t="s">
        <v>2546</v>
      </c>
      <c r="I1853" s="10" t="s">
        <v>49</v>
      </c>
      <c r="J1853" s="10" t="s">
        <v>114</v>
      </c>
      <c r="K1853" s="10" t="s">
        <v>29</v>
      </c>
      <c r="L1853" s="10" t="s">
        <v>30</v>
      </c>
      <c r="M1853" s="10" t="s">
        <v>31</v>
      </c>
      <c r="N1853" s="9" t="s">
        <v>2548</v>
      </c>
      <c r="O1853" s="22">
        <v>0.35</v>
      </c>
      <c r="P1853" s="10" t="s">
        <v>33</v>
      </c>
      <c r="Q1853" s="10" t="s">
        <v>53</v>
      </c>
      <c r="R1853" s="10" t="s">
        <v>415</v>
      </c>
      <c r="S1853" s="10" t="s">
        <v>2547</v>
      </c>
      <c r="T1853" s="25">
        <v>20877</v>
      </c>
      <c r="U1853" s="11">
        <v>42016</v>
      </c>
      <c r="V1853" s="25">
        <f>YEAR(Table1[[#This Row],[Order Date]])</f>
        <v>2015</v>
      </c>
      <c r="W1853" s="25">
        <f>MONTH(Table1[[#This Row],[Order Date]])</f>
        <v>1</v>
      </c>
      <c r="X1853" s="25">
        <f>DAY(Table1[[#This Row],[Order Date]])</f>
        <v>12</v>
      </c>
      <c r="Y1853" s="11">
        <v>42018</v>
      </c>
      <c r="Z1853" s="25">
        <f>DATEDIF(Table1[[#This Row],[Order Date]],Table1[[#This Row],[Ship Date]],"D")</f>
        <v>2</v>
      </c>
      <c r="AA1853" s="25">
        <v>2.0672000000000001</v>
      </c>
      <c r="AB1853" s="10">
        <v>8</v>
      </c>
      <c r="AC1853" s="12">
        <v>14.18</v>
      </c>
      <c r="AD1853" s="10" t="str">
        <f>IF(Table1[[#This Row],[Profit]]&gt;0,"Profit","loss")</f>
        <v>Profit</v>
      </c>
      <c r="AE1853" s="10" t="str">
        <f>_xlfn.CONCAT(Table1[[#This Row],[Customer Name]]," ",Table1[[#This Row],[Product Name]]," ",Table1[[#This Row],[Country]])</f>
        <v>April Henson Prang Dustless Chalk Sticks United States</v>
      </c>
      <c r="AF1853" s="10" t="str">
        <f>LEFT(Table1[[#This Row],[Product Name]],4)</f>
        <v>Pran</v>
      </c>
    </row>
    <row r="1854" spans="1:32" ht="12.75" customHeight="1" x14ac:dyDescent="0.2">
      <c r="A1854" s="18">
        <v>20956</v>
      </c>
      <c r="B1854" s="25">
        <v>91229</v>
      </c>
      <c r="C1854" s="10" t="s">
        <v>106</v>
      </c>
      <c r="D1854" s="36">
        <v>7.0000000000000007E-2</v>
      </c>
      <c r="E1854" s="28">
        <v>574.74</v>
      </c>
      <c r="F1854" s="32">
        <v>24.49</v>
      </c>
      <c r="G1854" s="25">
        <v>2775</v>
      </c>
      <c r="H1854" s="10" t="s">
        <v>2544</v>
      </c>
      <c r="I1854" s="10" t="s">
        <v>49</v>
      </c>
      <c r="J1854" s="10" t="s">
        <v>114</v>
      </c>
      <c r="K1854" s="10" t="s">
        <v>77</v>
      </c>
      <c r="L1854" s="10" t="s">
        <v>85</v>
      </c>
      <c r="M1854" s="10" t="s">
        <v>236</v>
      </c>
      <c r="N1854" s="9" t="s">
        <v>269</v>
      </c>
      <c r="O1854" s="22">
        <v>0.37</v>
      </c>
      <c r="P1854" s="10" t="s">
        <v>33</v>
      </c>
      <c r="Q1854" s="10" t="s">
        <v>61</v>
      </c>
      <c r="R1854" s="10" t="s">
        <v>178</v>
      </c>
      <c r="S1854" s="10" t="s">
        <v>2545</v>
      </c>
      <c r="T1854" s="25">
        <v>60131</v>
      </c>
      <c r="U1854" s="11">
        <v>42034</v>
      </c>
      <c r="V1854" s="25">
        <f>YEAR(Table1[[#This Row],[Order Date]])</f>
        <v>2015</v>
      </c>
      <c r="W1854" s="25">
        <f>MONTH(Table1[[#This Row],[Order Date]])</f>
        <v>1</v>
      </c>
      <c r="X1854" s="25">
        <f>DAY(Table1[[#This Row],[Order Date]])</f>
        <v>30</v>
      </c>
      <c r="Y1854" s="11">
        <v>42039</v>
      </c>
      <c r="Z1854" s="25">
        <f>DATEDIF(Table1[[#This Row],[Order Date]],Table1[[#This Row],[Ship Date]],"D")</f>
        <v>5</v>
      </c>
      <c r="AA1854" s="25">
        <v>2860.9331999999995</v>
      </c>
      <c r="AB1854" s="10">
        <v>8</v>
      </c>
      <c r="AC1854" s="12">
        <v>4146.28</v>
      </c>
      <c r="AD1854" s="10" t="str">
        <f>IF(Table1[[#This Row],[Profit]]&gt;0,"Profit","loss")</f>
        <v>Profit</v>
      </c>
      <c r="AE1854" s="10" t="str">
        <f>_xlfn.CONCAT(Table1[[#This Row],[Customer Name]]," ",Table1[[#This Row],[Product Name]]," ",Table1[[#This Row],[Country]])</f>
        <v>Theodore Rubin Polycom ViaVideo™ Desktop Video Communications Unit United States</v>
      </c>
      <c r="AF1854" s="10" t="str">
        <f>LEFT(Table1[[#This Row],[Product Name]],4)</f>
        <v>Poly</v>
      </c>
    </row>
    <row r="1855" spans="1:32" ht="12.75" customHeight="1" x14ac:dyDescent="0.2">
      <c r="A1855" s="18">
        <v>21806</v>
      </c>
      <c r="B1855" s="25">
        <v>91235</v>
      </c>
      <c r="C1855" s="10" t="s">
        <v>25</v>
      </c>
      <c r="D1855" s="36">
        <v>0.06</v>
      </c>
      <c r="E1855" s="28">
        <v>99.99</v>
      </c>
      <c r="F1855" s="32">
        <v>19.989999999999998</v>
      </c>
      <c r="G1855" s="25">
        <v>1484</v>
      </c>
      <c r="H1855" s="10" t="s">
        <v>1521</v>
      </c>
      <c r="I1855" s="10" t="s">
        <v>49</v>
      </c>
      <c r="J1855" s="10" t="s">
        <v>40</v>
      </c>
      <c r="K1855" s="10" t="s">
        <v>77</v>
      </c>
      <c r="L1855" s="10" t="s">
        <v>180</v>
      </c>
      <c r="M1855" s="10" t="s">
        <v>59</v>
      </c>
      <c r="N1855" s="9" t="s">
        <v>1151</v>
      </c>
      <c r="O1855" s="22">
        <v>0.52</v>
      </c>
      <c r="P1855" s="10" t="s">
        <v>33</v>
      </c>
      <c r="Q1855" s="10" t="s">
        <v>61</v>
      </c>
      <c r="R1855" s="10" t="s">
        <v>178</v>
      </c>
      <c r="S1855" s="10" t="s">
        <v>1522</v>
      </c>
      <c r="T1855" s="25">
        <v>60016</v>
      </c>
      <c r="U1855" s="11">
        <v>42074</v>
      </c>
      <c r="V1855" s="25">
        <f>YEAR(Table1[[#This Row],[Order Date]])</f>
        <v>2015</v>
      </c>
      <c r="W1855" s="25">
        <f>MONTH(Table1[[#This Row],[Order Date]])</f>
        <v>3</v>
      </c>
      <c r="X1855" s="25">
        <f>DAY(Table1[[#This Row],[Order Date]])</f>
        <v>11</v>
      </c>
      <c r="Y1855" s="11">
        <v>42077</v>
      </c>
      <c r="Z1855" s="25">
        <f>DATEDIF(Table1[[#This Row],[Order Date]],Table1[[#This Row],[Ship Date]],"D")</f>
        <v>3</v>
      </c>
      <c r="AA1855" s="25">
        <v>-127.56</v>
      </c>
      <c r="AB1855" s="10">
        <v>3</v>
      </c>
      <c r="AC1855" s="12">
        <v>290.24</v>
      </c>
      <c r="AD1855" s="10" t="str">
        <f>IF(Table1[[#This Row],[Profit]]&gt;0,"Profit","loss")</f>
        <v>loss</v>
      </c>
      <c r="AE1855" s="10" t="str">
        <f>_xlfn.CONCAT(Table1[[#This Row],[Customer Name]]," ",Table1[[#This Row],[Product Name]]," ",Table1[[#This Row],[Country]])</f>
        <v>Alison Stewart US Robotics 56K V.92 External Faxmodem United States</v>
      </c>
      <c r="AF1855" s="10" t="str">
        <f>LEFT(Table1[[#This Row],[Product Name]],4)</f>
        <v>US R</v>
      </c>
    </row>
    <row r="1856" spans="1:32" ht="12.75" customHeight="1" x14ac:dyDescent="0.2">
      <c r="A1856" s="18">
        <v>21807</v>
      </c>
      <c r="B1856" s="25">
        <v>91235</v>
      </c>
      <c r="C1856" s="10" t="s">
        <v>25</v>
      </c>
      <c r="D1856" s="36">
        <v>0</v>
      </c>
      <c r="E1856" s="28">
        <v>193.17</v>
      </c>
      <c r="F1856" s="32">
        <v>19.989999999999998</v>
      </c>
      <c r="G1856" s="25">
        <v>1484</v>
      </c>
      <c r="H1856" s="10" t="s">
        <v>1521</v>
      </c>
      <c r="I1856" s="10" t="s">
        <v>49</v>
      </c>
      <c r="J1856" s="10" t="s">
        <v>40</v>
      </c>
      <c r="K1856" s="10" t="s">
        <v>29</v>
      </c>
      <c r="L1856" s="10" t="s">
        <v>141</v>
      </c>
      <c r="M1856" s="10" t="s">
        <v>59</v>
      </c>
      <c r="N1856" s="9" t="s">
        <v>1523</v>
      </c>
      <c r="O1856" s="22">
        <v>0.71</v>
      </c>
      <c r="P1856" s="10" t="s">
        <v>33</v>
      </c>
      <c r="Q1856" s="10" t="s">
        <v>61</v>
      </c>
      <c r="R1856" s="10" t="s">
        <v>178</v>
      </c>
      <c r="S1856" s="10" t="s">
        <v>1522</v>
      </c>
      <c r="T1856" s="25">
        <v>60016</v>
      </c>
      <c r="U1856" s="11">
        <v>42074</v>
      </c>
      <c r="V1856" s="25">
        <f>YEAR(Table1[[#This Row],[Order Date]])</f>
        <v>2015</v>
      </c>
      <c r="W1856" s="25">
        <f>MONTH(Table1[[#This Row],[Order Date]])</f>
        <v>3</v>
      </c>
      <c r="X1856" s="25">
        <f>DAY(Table1[[#This Row],[Order Date]])</f>
        <v>11</v>
      </c>
      <c r="Y1856" s="11">
        <v>42075</v>
      </c>
      <c r="Z1856" s="25">
        <f>DATEDIF(Table1[[#This Row],[Order Date]],Table1[[#This Row],[Ship Date]],"D")</f>
        <v>1</v>
      </c>
      <c r="AA1856" s="25">
        <v>282.18</v>
      </c>
      <c r="AB1856" s="10">
        <v>5</v>
      </c>
      <c r="AC1856" s="12">
        <v>971.4</v>
      </c>
      <c r="AD1856" s="10" t="str">
        <f>IF(Table1[[#This Row],[Profit]]&gt;0,"Profit","loss")</f>
        <v>Profit</v>
      </c>
      <c r="AE1856" s="10" t="str">
        <f>_xlfn.CONCAT(Table1[[#This Row],[Customer Name]]," ",Table1[[#This Row],[Product Name]]," ",Table1[[#This Row],[Country]])</f>
        <v>Alison Stewart Fellowes Staxonsteel® Drawer Files United States</v>
      </c>
      <c r="AF1856" s="10" t="str">
        <f>LEFT(Table1[[#This Row],[Product Name]],4)</f>
        <v>Fell</v>
      </c>
    </row>
    <row r="1857" spans="1:32" ht="12.75" customHeight="1" x14ac:dyDescent="0.2">
      <c r="A1857" s="18">
        <v>21808</v>
      </c>
      <c r="B1857" s="25">
        <v>91235</v>
      </c>
      <c r="C1857" s="10" t="s">
        <v>25</v>
      </c>
      <c r="D1857" s="36">
        <v>0.08</v>
      </c>
      <c r="E1857" s="28">
        <v>20.99</v>
      </c>
      <c r="F1857" s="32">
        <v>3.3</v>
      </c>
      <c r="G1857" s="25">
        <v>1484</v>
      </c>
      <c r="H1857" s="10" t="s">
        <v>1521</v>
      </c>
      <c r="I1857" s="10" t="s">
        <v>27</v>
      </c>
      <c r="J1857" s="10" t="s">
        <v>40</v>
      </c>
      <c r="K1857" s="10" t="s">
        <v>77</v>
      </c>
      <c r="L1857" s="10" t="s">
        <v>78</v>
      </c>
      <c r="M1857" s="10" t="s">
        <v>51</v>
      </c>
      <c r="N1857" s="9" t="s">
        <v>895</v>
      </c>
      <c r="O1857" s="22">
        <v>0.81</v>
      </c>
      <c r="P1857" s="10" t="s">
        <v>33</v>
      </c>
      <c r="Q1857" s="10" t="s">
        <v>61</v>
      </c>
      <c r="R1857" s="10" t="s">
        <v>178</v>
      </c>
      <c r="S1857" s="10" t="s">
        <v>1522</v>
      </c>
      <c r="T1857" s="25">
        <v>60016</v>
      </c>
      <c r="U1857" s="11">
        <v>42074</v>
      </c>
      <c r="V1857" s="25">
        <f>YEAR(Table1[[#This Row],[Order Date]])</f>
        <v>2015</v>
      </c>
      <c r="W1857" s="25">
        <f>MONTH(Table1[[#This Row],[Order Date]])</f>
        <v>3</v>
      </c>
      <c r="X1857" s="25">
        <f>DAY(Table1[[#This Row],[Order Date]])</f>
        <v>11</v>
      </c>
      <c r="Y1857" s="11">
        <v>42074</v>
      </c>
      <c r="Z1857" s="25">
        <f>DATEDIF(Table1[[#This Row],[Order Date]],Table1[[#This Row],[Ship Date]],"D")</f>
        <v>0</v>
      </c>
      <c r="AA1857" s="25">
        <v>-96.337999999999994</v>
      </c>
      <c r="AB1857" s="10">
        <v>11</v>
      </c>
      <c r="AC1857" s="12">
        <v>193.51</v>
      </c>
      <c r="AD1857" s="10" t="str">
        <f>IF(Table1[[#This Row],[Profit]]&gt;0,"Profit","loss")</f>
        <v>loss</v>
      </c>
      <c r="AE1857" s="10" t="str">
        <f>_xlfn.CONCAT(Table1[[#This Row],[Customer Name]]," ",Table1[[#This Row],[Product Name]]," ",Table1[[#This Row],[Country]])</f>
        <v>Alison Stewart Accessory39 United States</v>
      </c>
      <c r="AF1857" s="10" t="str">
        <f>LEFT(Table1[[#This Row],[Product Name]],4)</f>
        <v>Acce</v>
      </c>
    </row>
    <row r="1858" spans="1:32" ht="12.75" customHeight="1" x14ac:dyDescent="0.2">
      <c r="A1858" s="18">
        <v>22763</v>
      </c>
      <c r="B1858" s="25">
        <v>91236</v>
      </c>
      <c r="C1858" s="10" t="s">
        <v>37</v>
      </c>
      <c r="D1858" s="36">
        <v>0.04</v>
      </c>
      <c r="E1858" s="28">
        <v>11.5</v>
      </c>
      <c r="F1858" s="32">
        <v>7.19</v>
      </c>
      <c r="G1858" s="25">
        <v>1485</v>
      </c>
      <c r="H1858" s="10" t="s">
        <v>1524</v>
      </c>
      <c r="I1858" s="10" t="s">
        <v>49</v>
      </c>
      <c r="J1858" s="10" t="s">
        <v>40</v>
      </c>
      <c r="K1858" s="10" t="s">
        <v>29</v>
      </c>
      <c r="L1858" s="10" t="s">
        <v>109</v>
      </c>
      <c r="M1858" s="10" t="s">
        <v>59</v>
      </c>
      <c r="N1858" s="9" t="s">
        <v>1525</v>
      </c>
      <c r="O1858" s="22">
        <v>0.4</v>
      </c>
      <c r="P1858" s="10" t="s">
        <v>33</v>
      </c>
      <c r="Q1858" s="10" t="s">
        <v>61</v>
      </c>
      <c r="R1858" s="10" t="s">
        <v>178</v>
      </c>
      <c r="S1858" s="10" t="s">
        <v>1526</v>
      </c>
      <c r="T1858" s="25">
        <v>60516</v>
      </c>
      <c r="U1858" s="11">
        <v>42055</v>
      </c>
      <c r="V1858" s="25">
        <f>YEAR(Table1[[#This Row],[Order Date]])</f>
        <v>2015</v>
      </c>
      <c r="W1858" s="25">
        <f>MONTH(Table1[[#This Row],[Order Date]])</f>
        <v>2</v>
      </c>
      <c r="X1858" s="25">
        <f>DAY(Table1[[#This Row],[Order Date]])</f>
        <v>20</v>
      </c>
      <c r="Y1858" s="11">
        <v>42058</v>
      </c>
      <c r="Z1858" s="25">
        <f>DATEDIF(Table1[[#This Row],[Order Date]],Table1[[#This Row],[Ship Date]],"D")</f>
        <v>3</v>
      </c>
      <c r="AA1858" s="25">
        <v>-23.357880000000002</v>
      </c>
      <c r="AB1858" s="10">
        <v>14</v>
      </c>
      <c r="AC1858" s="12">
        <v>157.81</v>
      </c>
      <c r="AD1858" s="10" t="str">
        <f>IF(Table1[[#This Row],[Profit]]&gt;0,"Profit","loss")</f>
        <v>loss</v>
      </c>
      <c r="AE1858" s="10" t="str">
        <f>_xlfn.CONCAT(Table1[[#This Row],[Customer Name]]," ",Table1[[#This Row],[Product Name]]," ",Table1[[#This Row],[Country]])</f>
        <v>Wayne Sutherland Ibico Covers for Plastic or Wire Binding Elements United States</v>
      </c>
      <c r="AF1858" s="10" t="str">
        <f>LEFT(Table1[[#This Row],[Product Name]],4)</f>
        <v>Ibic</v>
      </c>
    </row>
    <row r="1859" spans="1:32" ht="12.75" customHeight="1" x14ac:dyDescent="0.2">
      <c r="A1859" s="18">
        <v>22764</v>
      </c>
      <c r="B1859" s="25">
        <v>91236</v>
      </c>
      <c r="C1859" s="10" t="s">
        <v>37</v>
      </c>
      <c r="D1859" s="36">
        <v>0.02</v>
      </c>
      <c r="E1859" s="28">
        <v>15.7</v>
      </c>
      <c r="F1859" s="32">
        <v>11.25</v>
      </c>
      <c r="G1859" s="25">
        <v>1485</v>
      </c>
      <c r="H1859" s="10" t="s">
        <v>1524</v>
      </c>
      <c r="I1859" s="10" t="s">
        <v>49</v>
      </c>
      <c r="J1859" s="10" t="s">
        <v>40</v>
      </c>
      <c r="K1859" s="10" t="s">
        <v>29</v>
      </c>
      <c r="L1859" s="10" t="s">
        <v>141</v>
      </c>
      <c r="M1859" s="10" t="s">
        <v>59</v>
      </c>
      <c r="N1859" s="9" t="s">
        <v>1527</v>
      </c>
      <c r="O1859" s="22">
        <v>0.6</v>
      </c>
      <c r="P1859" s="10" t="s">
        <v>33</v>
      </c>
      <c r="Q1859" s="10" t="s">
        <v>61</v>
      </c>
      <c r="R1859" s="10" t="s">
        <v>178</v>
      </c>
      <c r="S1859" s="10" t="s">
        <v>1526</v>
      </c>
      <c r="T1859" s="25">
        <v>60516</v>
      </c>
      <c r="U1859" s="11">
        <v>42055</v>
      </c>
      <c r="V1859" s="25">
        <f>YEAR(Table1[[#This Row],[Order Date]])</f>
        <v>2015</v>
      </c>
      <c r="W1859" s="25">
        <f>MONTH(Table1[[#This Row],[Order Date]])</f>
        <v>2</v>
      </c>
      <c r="X1859" s="25">
        <f>DAY(Table1[[#This Row],[Order Date]])</f>
        <v>20</v>
      </c>
      <c r="Y1859" s="11">
        <v>42056</v>
      </c>
      <c r="Z1859" s="25">
        <f>DATEDIF(Table1[[#This Row],[Order Date]],Table1[[#This Row],[Ship Date]],"D")</f>
        <v>1</v>
      </c>
      <c r="AA1859" s="25">
        <v>-18.241599999999998</v>
      </c>
      <c r="AB1859" s="10">
        <v>1</v>
      </c>
      <c r="AC1859" s="12">
        <v>19.440000000000001</v>
      </c>
      <c r="AD1859" s="10" t="str">
        <f>IF(Table1[[#This Row],[Profit]]&gt;0,"Profit","loss")</f>
        <v>loss</v>
      </c>
      <c r="AE1859" s="10" t="str">
        <f>_xlfn.CONCAT(Table1[[#This Row],[Customer Name]]," ",Table1[[#This Row],[Product Name]]," ",Table1[[#This Row],[Country]])</f>
        <v>Wayne Sutherland Hanging Personal Folder File United States</v>
      </c>
      <c r="AF1859" s="10" t="str">
        <f>LEFT(Table1[[#This Row],[Product Name]],4)</f>
        <v>Hang</v>
      </c>
    </row>
    <row r="1860" spans="1:32" ht="12.75" customHeight="1" x14ac:dyDescent="0.2">
      <c r="A1860" s="18">
        <v>22765</v>
      </c>
      <c r="B1860" s="25">
        <v>91236</v>
      </c>
      <c r="C1860" s="10" t="s">
        <v>37</v>
      </c>
      <c r="D1860" s="36">
        <v>0.05</v>
      </c>
      <c r="E1860" s="28">
        <v>225.02</v>
      </c>
      <c r="F1860" s="32">
        <v>28.66</v>
      </c>
      <c r="G1860" s="25">
        <v>1485</v>
      </c>
      <c r="H1860" s="10" t="s">
        <v>1524</v>
      </c>
      <c r="I1860" s="10" t="s">
        <v>39</v>
      </c>
      <c r="J1860" s="10" t="s">
        <v>40</v>
      </c>
      <c r="K1860" s="10" t="s">
        <v>29</v>
      </c>
      <c r="L1860" s="10" t="s">
        <v>141</v>
      </c>
      <c r="M1860" s="10" t="s">
        <v>43</v>
      </c>
      <c r="N1860" s="9" t="s">
        <v>1528</v>
      </c>
      <c r="O1860" s="22">
        <v>0.72</v>
      </c>
      <c r="P1860" s="10" t="s">
        <v>33</v>
      </c>
      <c r="Q1860" s="10" t="s">
        <v>61</v>
      </c>
      <c r="R1860" s="10" t="s">
        <v>178</v>
      </c>
      <c r="S1860" s="10" t="s">
        <v>1526</v>
      </c>
      <c r="T1860" s="25">
        <v>60516</v>
      </c>
      <c r="U1860" s="11">
        <v>42055</v>
      </c>
      <c r="V1860" s="25">
        <f>YEAR(Table1[[#This Row],[Order Date]])</f>
        <v>2015</v>
      </c>
      <c r="W1860" s="25">
        <f>MONTH(Table1[[#This Row],[Order Date]])</f>
        <v>2</v>
      </c>
      <c r="X1860" s="25">
        <f>DAY(Table1[[#This Row],[Order Date]])</f>
        <v>20</v>
      </c>
      <c r="Y1860" s="11">
        <v>42057</v>
      </c>
      <c r="Z1860" s="25">
        <f>DATEDIF(Table1[[#This Row],[Order Date]],Table1[[#This Row],[Ship Date]],"D")</f>
        <v>2</v>
      </c>
      <c r="AA1860" s="25">
        <v>1428.9104</v>
      </c>
      <c r="AB1860" s="10">
        <v>21</v>
      </c>
      <c r="AC1860" s="12">
        <v>4636.63</v>
      </c>
      <c r="AD1860" s="10" t="str">
        <f>IF(Table1[[#This Row],[Profit]]&gt;0,"Profit","loss")</f>
        <v>Profit</v>
      </c>
      <c r="AE1860" s="10" t="str">
        <f>_xlfn.CONCAT(Table1[[#This Row],[Customer Name]]," ",Table1[[#This Row],[Product Name]]," ",Table1[[#This Row],[Country]])</f>
        <v>Wayne Sutherland Tennsco Double-Tier Lockers United States</v>
      </c>
      <c r="AF1860" s="10" t="str">
        <f>LEFT(Table1[[#This Row],[Product Name]],4)</f>
        <v>Tenn</v>
      </c>
    </row>
    <row r="1861" spans="1:32" ht="12.75" customHeight="1" x14ac:dyDescent="0.2">
      <c r="A1861" s="18">
        <v>21006</v>
      </c>
      <c r="B1861" s="25">
        <v>91244</v>
      </c>
      <c r="C1861" s="10" t="s">
        <v>106</v>
      </c>
      <c r="D1861" s="36">
        <v>0.02</v>
      </c>
      <c r="E1861" s="28">
        <v>55.99</v>
      </c>
      <c r="F1861" s="32">
        <v>3.3</v>
      </c>
      <c r="G1861" s="25">
        <v>1338</v>
      </c>
      <c r="H1861" s="10" t="s">
        <v>1400</v>
      </c>
      <c r="I1861" s="10" t="s">
        <v>49</v>
      </c>
      <c r="J1861" s="10" t="s">
        <v>40</v>
      </c>
      <c r="K1861" s="10" t="s">
        <v>77</v>
      </c>
      <c r="L1861" s="10" t="s">
        <v>78</v>
      </c>
      <c r="M1861" s="10" t="s">
        <v>51</v>
      </c>
      <c r="N1861" s="9" t="s">
        <v>1401</v>
      </c>
      <c r="O1861" s="22">
        <v>0.59</v>
      </c>
      <c r="P1861" s="10" t="s">
        <v>33</v>
      </c>
      <c r="Q1861" s="10" t="s">
        <v>61</v>
      </c>
      <c r="R1861" s="10" t="s">
        <v>178</v>
      </c>
      <c r="S1861" s="10" t="s">
        <v>179</v>
      </c>
      <c r="T1861" s="25">
        <v>60623</v>
      </c>
      <c r="U1861" s="11">
        <v>42045</v>
      </c>
      <c r="V1861" s="25">
        <f>YEAR(Table1[[#This Row],[Order Date]])</f>
        <v>2015</v>
      </c>
      <c r="W1861" s="25">
        <f>MONTH(Table1[[#This Row],[Order Date]])</f>
        <v>2</v>
      </c>
      <c r="X1861" s="25">
        <f>DAY(Table1[[#This Row],[Order Date]])</f>
        <v>10</v>
      </c>
      <c r="Y1861" s="11">
        <v>42045</v>
      </c>
      <c r="Z1861" s="25">
        <f>DATEDIF(Table1[[#This Row],[Order Date]],Table1[[#This Row],[Ship Date]],"D")</f>
        <v>0</v>
      </c>
      <c r="AA1861" s="25">
        <v>525.20039999999995</v>
      </c>
      <c r="AB1861" s="10">
        <v>16</v>
      </c>
      <c r="AC1861" s="12">
        <v>761.16</v>
      </c>
      <c r="AD1861" s="10" t="str">
        <f>IF(Table1[[#This Row],[Profit]]&gt;0,"Profit","loss")</f>
        <v>Profit</v>
      </c>
      <c r="AE1861" s="10" t="str">
        <f>_xlfn.CONCAT(Table1[[#This Row],[Customer Name]]," ",Table1[[#This Row],[Product Name]]," ",Table1[[#This Row],[Country]])</f>
        <v>Denise McIntosh Accessory24 United States</v>
      </c>
      <c r="AF1861" s="10" t="str">
        <f>LEFT(Table1[[#This Row],[Product Name]],4)</f>
        <v>Acce</v>
      </c>
    </row>
    <row r="1862" spans="1:32" ht="12.75" customHeight="1" x14ac:dyDescent="0.2">
      <c r="A1862" s="18">
        <v>21005</v>
      </c>
      <c r="B1862" s="25">
        <v>91244</v>
      </c>
      <c r="C1862" s="10" t="s">
        <v>106</v>
      </c>
      <c r="D1862" s="36">
        <v>7.0000000000000007E-2</v>
      </c>
      <c r="E1862" s="28">
        <v>5.98</v>
      </c>
      <c r="F1862" s="32">
        <v>4.6900000000000004</v>
      </c>
      <c r="G1862" s="25">
        <v>1341</v>
      </c>
      <c r="H1862" s="10" t="s">
        <v>1405</v>
      </c>
      <c r="I1862" s="10" t="s">
        <v>49</v>
      </c>
      <c r="J1862" s="10" t="s">
        <v>40</v>
      </c>
      <c r="K1862" s="10" t="s">
        <v>29</v>
      </c>
      <c r="L1862" s="10" t="s">
        <v>141</v>
      </c>
      <c r="M1862" s="10" t="s">
        <v>59</v>
      </c>
      <c r="N1862" s="9" t="s">
        <v>1403</v>
      </c>
      <c r="O1862" s="22">
        <v>0.68</v>
      </c>
      <c r="P1862" s="10" t="s">
        <v>33</v>
      </c>
      <c r="Q1862" s="10" t="s">
        <v>53</v>
      </c>
      <c r="R1862" s="10" t="s">
        <v>234</v>
      </c>
      <c r="S1862" s="10" t="s">
        <v>1406</v>
      </c>
      <c r="T1862" s="25">
        <v>17201</v>
      </c>
      <c r="U1862" s="11">
        <v>42045</v>
      </c>
      <c r="V1862" s="25">
        <f>YEAR(Table1[[#This Row],[Order Date]])</f>
        <v>2015</v>
      </c>
      <c r="W1862" s="25">
        <f>MONTH(Table1[[#This Row],[Order Date]])</f>
        <v>2</v>
      </c>
      <c r="X1862" s="25">
        <f>DAY(Table1[[#This Row],[Order Date]])</f>
        <v>10</v>
      </c>
      <c r="Y1862" s="11">
        <v>42050</v>
      </c>
      <c r="Z1862" s="25">
        <f>DATEDIF(Table1[[#This Row],[Order Date]],Table1[[#This Row],[Ship Date]],"D")</f>
        <v>5</v>
      </c>
      <c r="AA1862" s="25">
        <v>-12.708800000000002</v>
      </c>
      <c r="AB1862" s="10">
        <v>3</v>
      </c>
      <c r="AC1862" s="12">
        <v>20.03</v>
      </c>
      <c r="AD1862" s="10" t="str">
        <f>IF(Table1[[#This Row],[Profit]]&gt;0,"Profit","loss")</f>
        <v>loss</v>
      </c>
      <c r="AE1862" s="10" t="str">
        <f>_xlfn.CONCAT(Table1[[#This Row],[Customer Name]]," ",Table1[[#This Row],[Product Name]]," ",Table1[[#This Row],[Country]])</f>
        <v>Edward Bynum Perma STOR-ALL™ Hanging File Box, 13 1/8"W x 12 1/4"D x 10 1/2"H United States</v>
      </c>
      <c r="AF1862" s="10" t="str">
        <f>LEFT(Table1[[#This Row],[Product Name]],4)</f>
        <v>Perm</v>
      </c>
    </row>
    <row r="1863" spans="1:32" ht="12.75" customHeight="1" x14ac:dyDescent="0.2">
      <c r="A1863" s="18">
        <v>21430</v>
      </c>
      <c r="B1863" s="25">
        <v>91245</v>
      </c>
      <c r="C1863" s="10" t="s">
        <v>37</v>
      </c>
      <c r="D1863" s="36">
        <v>0</v>
      </c>
      <c r="E1863" s="28">
        <v>20.89</v>
      </c>
      <c r="F1863" s="32">
        <v>1.99</v>
      </c>
      <c r="G1863" s="25">
        <v>1341</v>
      </c>
      <c r="H1863" s="10" t="s">
        <v>1405</v>
      </c>
      <c r="I1863" s="10" t="s">
        <v>49</v>
      </c>
      <c r="J1863" s="10" t="s">
        <v>40</v>
      </c>
      <c r="K1863" s="10" t="s">
        <v>77</v>
      </c>
      <c r="L1863" s="10" t="s">
        <v>180</v>
      </c>
      <c r="M1863" s="10" t="s">
        <v>51</v>
      </c>
      <c r="N1863" s="9" t="s">
        <v>1407</v>
      </c>
      <c r="O1863" s="22">
        <v>0.48</v>
      </c>
      <c r="P1863" s="10" t="s">
        <v>33</v>
      </c>
      <c r="Q1863" s="10" t="s">
        <v>53</v>
      </c>
      <c r="R1863" s="10" t="s">
        <v>234</v>
      </c>
      <c r="S1863" s="10" t="s">
        <v>1406</v>
      </c>
      <c r="T1863" s="25">
        <v>17201</v>
      </c>
      <c r="U1863" s="11">
        <v>42161</v>
      </c>
      <c r="V1863" s="25">
        <f>YEAR(Table1[[#This Row],[Order Date]])</f>
        <v>2015</v>
      </c>
      <c r="W1863" s="25">
        <f>MONTH(Table1[[#This Row],[Order Date]])</f>
        <v>6</v>
      </c>
      <c r="X1863" s="25">
        <f>DAY(Table1[[#This Row],[Order Date]])</f>
        <v>6</v>
      </c>
      <c r="Y1863" s="11">
        <v>42163</v>
      </c>
      <c r="Z1863" s="25">
        <f>DATEDIF(Table1[[#This Row],[Order Date]],Table1[[#This Row],[Ship Date]],"D")</f>
        <v>2</v>
      </c>
      <c r="AA1863" s="25">
        <v>-5.2949999999999999</v>
      </c>
      <c r="AB1863" s="10">
        <v>4</v>
      </c>
      <c r="AC1863" s="12">
        <v>84.56</v>
      </c>
      <c r="AD1863" s="10" t="str">
        <f>IF(Table1[[#This Row],[Profit]]&gt;0,"Profit","loss")</f>
        <v>loss</v>
      </c>
      <c r="AE1863" s="10" t="str">
        <f>_xlfn.CONCAT(Table1[[#This Row],[Customer Name]]," ",Table1[[#This Row],[Product Name]]," ",Table1[[#This Row],[Country]])</f>
        <v>Edward Bynum IBM 80 Minute CD-R Spindle, 50/Pack United States</v>
      </c>
      <c r="AF1863" s="10" t="str">
        <f>LEFT(Table1[[#This Row],[Product Name]],4)</f>
        <v xml:space="preserve">IBM </v>
      </c>
    </row>
    <row r="1864" spans="1:32" ht="12.75" customHeight="1" x14ac:dyDescent="0.2">
      <c r="A1864" s="18">
        <v>21431</v>
      </c>
      <c r="B1864" s="25">
        <v>91245</v>
      </c>
      <c r="C1864" s="10" t="s">
        <v>37</v>
      </c>
      <c r="D1864" s="36">
        <v>7.0000000000000007E-2</v>
      </c>
      <c r="E1864" s="28">
        <v>3.98</v>
      </c>
      <c r="F1864" s="32">
        <v>0.83</v>
      </c>
      <c r="G1864" s="25">
        <v>1341</v>
      </c>
      <c r="H1864" s="10" t="s">
        <v>1405</v>
      </c>
      <c r="I1864" s="10" t="s">
        <v>49</v>
      </c>
      <c r="J1864" s="10" t="s">
        <v>40</v>
      </c>
      <c r="K1864" s="10" t="s">
        <v>29</v>
      </c>
      <c r="L1864" s="10" t="s">
        <v>30</v>
      </c>
      <c r="M1864" s="10" t="s">
        <v>31</v>
      </c>
      <c r="N1864" s="9" t="s">
        <v>1404</v>
      </c>
      <c r="O1864" s="22">
        <v>0.51</v>
      </c>
      <c r="P1864" s="10" t="s">
        <v>33</v>
      </c>
      <c r="Q1864" s="10" t="s">
        <v>53</v>
      </c>
      <c r="R1864" s="10" t="s">
        <v>234</v>
      </c>
      <c r="S1864" s="10" t="s">
        <v>1406</v>
      </c>
      <c r="T1864" s="25">
        <v>17201</v>
      </c>
      <c r="U1864" s="11">
        <v>42161</v>
      </c>
      <c r="V1864" s="25">
        <f>YEAR(Table1[[#This Row],[Order Date]])</f>
        <v>2015</v>
      </c>
      <c r="W1864" s="25">
        <f>MONTH(Table1[[#This Row],[Order Date]])</f>
        <v>6</v>
      </c>
      <c r="X1864" s="25">
        <f>DAY(Table1[[#This Row],[Order Date]])</f>
        <v>6</v>
      </c>
      <c r="Y1864" s="11">
        <v>42164</v>
      </c>
      <c r="Z1864" s="25">
        <f>DATEDIF(Table1[[#This Row],[Order Date]],Table1[[#This Row],[Ship Date]],"D")</f>
        <v>3</v>
      </c>
      <c r="AA1864" s="25">
        <v>41.07</v>
      </c>
      <c r="AB1864" s="10">
        <v>19</v>
      </c>
      <c r="AC1864" s="12">
        <v>70.709999999999994</v>
      </c>
      <c r="AD1864" s="10" t="str">
        <f>IF(Table1[[#This Row],[Profit]]&gt;0,"Profit","loss")</f>
        <v>Profit</v>
      </c>
      <c r="AE1864" s="10" t="str">
        <f>_xlfn.CONCAT(Table1[[#This Row],[Customer Name]]," ",Table1[[#This Row],[Product Name]]," ",Table1[[#This Row],[Country]])</f>
        <v>Edward Bynum Fluorescent Highlighters by Dixon United States</v>
      </c>
      <c r="AF1864" s="10" t="str">
        <f>LEFT(Table1[[#This Row],[Product Name]],4)</f>
        <v>Fluo</v>
      </c>
    </row>
    <row r="1865" spans="1:32" ht="12.75" customHeight="1" x14ac:dyDescent="0.2">
      <c r="A1865" s="18">
        <v>24935</v>
      </c>
      <c r="B1865" s="25">
        <v>91258</v>
      </c>
      <c r="C1865" s="10" t="s">
        <v>37</v>
      </c>
      <c r="D1865" s="36">
        <v>0.1</v>
      </c>
      <c r="E1865" s="28">
        <v>7.37</v>
      </c>
      <c r="F1865" s="32">
        <v>5.53</v>
      </c>
      <c r="G1865" s="25">
        <v>1984</v>
      </c>
      <c r="H1865" s="10" t="s">
        <v>1926</v>
      </c>
      <c r="I1865" s="10" t="s">
        <v>49</v>
      </c>
      <c r="J1865" s="10" t="s">
        <v>114</v>
      </c>
      <c r="K1865" s="10" t="s">
        <v>77</v>
      </c>
      <c r="L1865" s="10" t="s">
        <v>180</v>
      </c>
      <c r="M1865" s="10" t="s">
        <v>51</v>
      </c>
      <c r="N1865" s="9" t="s">
        <v>306</v>
      </c>
      <c r="O1865" s="22">
        <v>0.69</v>
      </c>
      <c r="P1865" s="10" t="s">
        <v>33</v>
      </c>
      <c r="Q1865" s="10" t="s">
        <v>136</v>
      </c>
      <c r="R1865" s="10" t="s">
        <v>932</v>
      </c>
      <c r="S1865" s="10" t="s">
        <v>933</v>
      </c>
      <c r="T1865" s="25">
        <v>29915</v>
      </c>
      <c r="U1865" s="11">
        <v>42140</v>
      </c>
      <c r="V1865" s="25">
        <f>YEAR(Table1[[#This Row],[Order Date]])</f>
        <v>2015</v>
      </c>
      <c r="W1865" s="25">
        <f>MONTH(Table1[[#This Row],[Order Date]])</f>
        <v>5</v>
      </c>
      <c r="X1865" s="25">
        <f>DAY(Table1[[#This Row],[Order Date]])</f>
        <v>16</v>
      </c>
      <c r="Y1865" s="11">
        <v>42140</v>
      </c>
      <c r="Z1865" s="25">
        <f>DATEDIF(Table1[[#This Row],[Order Date]],Table1[[#This Row],[Ship Date]],"D")</f>
        <v>0</v>
      </c>
      <c r="AA1865" s="25">
        <v>290.202</v>
      </c>
      <c r="AB1865" s="10">
        <v>38</v>
      </c>
      <c r="AC1865" s="12">
        <v>269.33</v>
      </c>
      <c r="AD1865" s="10" t="str">
        <f>IF(Table1[[#This Row],[Profit]]&gt;0,"Profit","loss")</f>
        <v>Profit</v>
      </c>
      <c r="AE1865" s="10" t="str">
        <f>_xlfn.CONCAT(Table1[[#This Row],[Customer Name]]," ",Table1[[#This Row],[Product Name]]," ",Table1[[#This Row],[Country]])</f>
        <v>Lynne Wilcox Imation 3.5" Unformatted DS/HD Diskettes, 10/Box United States</v>
      </c>
      <c r="AF1865" s="10" t="str">
        <f>LEFT(Table1[[#This Row],[Product Name]],4)</f>
        <v>Imat</v>
      </c>
    </row>
    <row r="1866" spans="1:32" ht="12.75" customHeight="1" x14ac:dyDescent="0.2">
      <c r="A1866" s="18">
        <v>23260</v>
      </c>
      <c r="B1866" s="25">
        <v>91261</v>
      </c>
      <c r="C1866" s="10" t="s">
        <v>47</v>
      </c>
      <c r="D1866" s="36">
        <v>0</v>
      </c>
      <c r="E1866" s="28">
        <v>300.98</v>
      </c>
      <c r="F1866" s="32">
        <v>164.73</v>
      </c>
      <c r="G1866" s="25">
        <v>1894</v>
      </c>
      <c r="H1866" s="10" t="s">
        <v>1857</v>
      </c>
      <c r="I1866" s="10" t="s">
        <v>39</v>
      </c>
      <c r="J1866" s="10" t="s">
        <v>40</v>
      </c>
      <c r="K1866" s="10" t="s">
        <v>41</v>
      </c>
      <c r="L1866" s="10" t="s">
        <v>42</v>
      </c>
      <c r="M1866" s="10" t="s">
        <v>43</v>
      </c>
      <c r="N1866" s="9" t="s">
        <v>1489</v>
      </c>
      <c r="O1866" s="22">
        <v>0.56000000000000005</v>
      </c>
      <c r="P1866" s="10" t="s">
        <v>33</v>
      </c>
      <c r="Q1866" s="10" t="s">
        <v>61</v>
      </c>
      <c r="R1866" s="10" t="s">
        <v>1858</v>
      </c>
      <c r="S1866" s="10" t="s">
        <v>1859</v>
      </c>
      <c r="T1866" s="25">
        <v>54915</v>
      </c>
      <c r="U1866" s="11">
        <v>42059</v>
      </c>
      <c r="V1866" s="25">
        <f>YEAR(Table1[[#This Row],[Order Date]])</f>
        <v>2015</v>
      </c>
      <c r="W1866" s="25">
        <f>MONTH(Table1[[#This Row],[Order Date]])</f>
        <v>2</v>
      </c>
      <c r="X1866" s="25">
        <f>DAY(Table1[[#This Row],[Order Date]])</f>
        <v>24</v>
      </c>
      <c r="Y1866" s="11">
        <v>42060</v>
      </c>
      <c r="Z1866" s="25">
        <f>DATEDIF(Table1[[#This Row],[Order Date]],Table1[[#This Row],[Ship Date]],"D")</f>
        <v>1</v>
      </c>
      <c r="AA1866" s="25">
        <v>2653.2914999999998</v>
      </c>
      <c r="AB1866" s="10">
        <v>12</v>
      </c>
      <c r="AC1866" s="12">
        <v>3845.35</v>
      </c>
      <c r="AD1866" s="10" t="str">
        <f>IF(Table1[[#This Row],[Profit]]&gt;0,"Profit","loss")</f>
        <v>Profit</v>
      </c>
      <c r="AE1866" s="10" t="str">
        <f>_xlfn.CONCAT(Table1[[#This Row],[Customer Name]]," ",Table1[[#This Row],[Product Name]]," ",Table1[[#This Row],[Country]])</f>
        <v>Maureen Herbert Hood Global Leather and Oak Executive Chair, Black United States</v>
      </c>
      <c r="AF1866" s="10" t="str">
        <f>LEFT(Table1[[#This Row],[Product Name]],4)</f>
        <v>Glob</v>
      </c>
    </row>
    <row r="1867" spans="1:32" ht="12.75" customHeight="1" x14ac:dyDescent="0.2">
      <c r="A1867" s="18">
        <v>23261</v>
      </c>
      <c r="B1867" s="25">
        <v>91261</v>
      </c>
      <c r="C1867" s="10" t="s">
        <v>47</v>
      </c>
      <c r="D1867" s="36">
        <v>0.09</v>
      </c>
      <c r="E1867" s="28">
        <v>2.94</v>
      </c>
      <c r="F1867" s="32">
        <v>0.96</v>
      </c>
      <c r="G1867" s="25">
        <v>1894</v>
      </c>
      <c r="H1867" s="10" t="s">
        <v>1857</v>
      </c>
      <c r="I1867" s="10" t="s">
        <v>49</v>
      </c>
      <c r="J1867" s="10" t="s">
        <v>40</v>
      </c>
      <c r="K1867" s="10" t="s">
        <v>29</v>
      </c>
      <c r="L1867" s="10" t="s">
        <v>30</v>
      </c>
      <c r="M1867" s="10" t="s">
        <v>31</v>
      </c>
      <c r="N1867" s="9" t="s">
        <v>599</v>
      </c>
      <c r="O1867" s="22">
        <v>0.57999999999999996</v>
      </c>
      <c r="P1867" s="10" t="s">
        <v>33</v>
      </c>
      <c r="Q1867" s="10" t="s">
        <v>61</v>
      </c>
      <c r="R1867" s="10" t="s">
        <v>1858</v>
      </c>
      <c r="S1867" s="10" t="s">
        <v>1859</v>
      </c>
      <c r="T1867" s="25">
        <v>54915</v>
      </c>
      <c r="U1867" s="11">
        <v>42059</v>
      </c>
      <c r="V1867" s="25">
        <f>YEAR(Table1[[#This Row],[Order Date]])</f>
        <v>2015</v>
      </c>
      <c r="W1867" s="25">
        <f>MONTH(Table1[[#This Row],[Order Date]])</f>
        <v>2</v>
      </c>
      <c r="X1867" s="25">
        <f>DAY(Table1[[#This Row],[Order Date]])</f>
        <v>24</v>
      </c>
      <c r="Y1867" s="11">
        <v>42061</v>
      </c>
      <c r="Z1867" s="25">
        <f>DATEDIF(Table1[[#This Row],[Order Date]],Table1[[#This Row],[Ship Date]],"D")</f>
        <v>2</v>
      </c>
      <c r="AA1867" s="25">
        <v>-1.84</v>
      </c>
      <c r="AB1867" s="10">
        <v>1</v>
      </c>
      <c r="AC1867" s="12">
        <v>3.77</v>
      </c>
      <c r="AD1867" s="10" t="str">
        <f>IF(Table1[[#This Row],[Profit]]&gt;0,"Profit","loss")</f>
        <v>loss</v>
      </c>
      <c r="AE1867" s="10" t="str">
        <f>_xlfn.CONCAT(Table1[[#This Row],[Customer Name]]," ",Table1[[#This Row],[Product Name]]," ",Table1[[#This Row],[Country]])</f>
        <v>Maureen Herbert Hood Newell 343 United States</v>
      </c>
      <c r="AF1867" s="10" t="str">
        <f>LEFT(Table1[[#This Row],[Product Name]],4)</f>
        <v>Newe</v>
      </c>
    </row>
    <row r="1868" spans="1:32" ht="12.75" customHeight="1" x14ac:dyDescent="0.2">
      <c r="A1868" s="18">
        <v>22858</v>
      </c>
      <c r="B1868" s="25">
        <v>91262</v>
      </c>
      <c r="C1868" s="10" t="s">
        <v>106</v>
      </c>
      <c r="D1868" s="36">
        <v>0.03</v>
      </c>
      <c r="E1868" s="28">
        <v>180.98</v>
      </c>
      <c r="F1868" s="32">
        <v>26.2</v>
      </c>
      <c r="G1868" s="25">
        <v>1893</v>
      </c>
      <c r="H1868" s="10" t="s">
        <v>1855</v>
      </c>
      <c r="I1868" s="10" t="s">
        <v>39</v>
      </c>
      <c r="J1868" s="10" t="s">
        <v>114</v>
      </c>
      <c r="K1868" s="10" t="s">
        <v>41</v>
      </c>
      <c r="L1868" s="10" t="s">
        <v>42</v>
      </c>
      <c r="M1868" s="10" t="s">
        <v>43</v>
      </c>
      <c r="N1868" s="9" t="s">
        <v>241</v>
      </c>
      <c r="O1868" s="22">
        <v>0.59</v>
      </c>
      <c r="P1868" s="10" t="s">
        <v>33</v>
      </c>
      <c r="Q1868" s="10" t="s">
        <v>61</v>
      </c>
      <c r="R1868" s="10" t="s">
        <v>506</v>
      </c>
      <c r="S1868" s="10" t="s">
        <v>1856</v>
      </c>
      <c r="T1868" s="25">
        <v>63119</v>
      </c>
      <c r="U1868" s="11">
        <v>42120</v>
      </c>
      <c r="V1868" s="25">
        <f>YEAR(Table1[[#This Row],[Order Date]])</f>
        <v>2015</v>
      </c>
      <c r="W1868" s="25">
        <f>MONTH(Table1[[#This Row],[Order Date]])</f>
        <v>4</v>
      </c>
      <c r="X1868" s="25">
        <f>DAY(Table1[[#This Row],[Order Date]])</f>
        <v>26</v>
      </c>
      <c r="Y1868" s="11">
        <v>42124</v>
      </c>
      <c r="Z1868" s="25">
        <f>DATEDIF(Table1[[#This Row],[Order Date]],Table1[[#This Row],[Ship Date]],"D")</f>
        <v>4</v>
      </c>
      <c r="AA1868" s="25">
        <v>588.54</v>
      </c>
      <c r="AB1868" s="10">
        <v>5</v>
      </c>
      <c r="AC1868" s="12">
        <v>928.92</v>
      </c>
      <c r="AD1868" s="10" t="str">
        <f>IF(Table1[[#This Row],[Profit]]&gt;0,"Profit","loss")</f>
        <v>Profit</v>
      </c>
      <c r="AE1868" s="10" t="str">
        <f>_xlfn.CONCAT(Table1[[#This Row],[Customer Name]]," ",Table1[[#This Row],[Product Name]]," ",Table1[[#This Row],[Country]])</f>
        <v>Melanie Burgess Global Ergonomic Managers Chair United States</v>
      </c>
      <c r="AF1868" s="10" t="str">
        <f>LEFT(Table1[[#This Row],[Product Name]],4)</f>
        <v>Glob</v>
      </c>
    </row>
    <row r="1869" spans="1:32" ht="12.75" customHeight="1" x14ac:dyDescent="0.2">
      <c r="A1869" s="18">
        <v>23237</v>
      </c>
      <c r="B1869" s="25">
        <v>91263</v>
      </c>
      <c r="C1869" s="10" t="s">
        <v>25</v>
      </c>
      <c r="D1869" s="36">
        <v>0.01</v>
      </c>
      <c r="E1869" s="28">
        <v>26.17</v>
      </c>
      <c r="F1869" s="32">
        <v>1.39</v>
      </c>
      <c r="G1869" s="25">
        <v>1894</v>
      </c>
      <c r="H1869" s="10" t="s">
        <v>1857</v>
      </c>
      <c r="I1869" s="10" t="s">
        <v>49</v>
      </c>
      <c r="J1869" s="10" t="s">
        <v>114</v>
      </c>
      <c r="K1869" s="10" t="s">
        <v>29</v>
      </c>
      <c r="L1869" s="10" t="s">
        <v>69</v>
      </c>
      <c r="M1869" s="10" t="s">
        <v>59</v>
      </c>
      <c r="N1869" s="9" t="s">
        <v>1860</v>
      </c>
      <c r="O1869" s="22">
        <v>0.38</v>
      </c>
      <c r="P1869" s="10" t="s">
        <v>33</v>
      </c>
      <c r="Q1869" s="10" t="s">
        <v>61</v>
      </c>
      <c r="R1869" s="10" t="s">
        <v>1858</v>
      </c>
      <c r="S1869" s="10" t="s">
        <v>1859</v>
      </c>
      <c r="T1869" s="25">
        <v>54915</v>
      </c>
      <c r="U1869" s="11">
        <v>42081</v>
      </c>
      <c r="V1869" s="25">
        <f>YEAR(Table1[[#This Row],[Order Date]])</f>
        <v>2015</v>
      </c>
      <c r="W1869" s="25">
        <f>MONTH(Table1[[#This Row],[Order Date]])</f>
        <v>3</v>
      </c>
      <c r="X1869" s="25">
        <f>DAY(Table1[[#This Row],[Order Date]])</f>
        <v>18</v>
      </c>
      <c r="Y1869" s="11">
        <v>42082</v>
      </c>
      <c r="Z1869" s="25">
        <f>DATEDIF(Table1[[#This Row],[Order Date]],Table1[[#This Row],[Ship Date]],"D")</f>
        <v>1</v>
      </c>
      <c r="AA1869" s="25">
        <v>237.04259999999999</v>
      </c>
      <c r="AB1869" s="10">
        <v>13</v>
      </c>
      <c r="AC1869" s="12">
        <v>343.54</v>
      </c>
      <c r="AD1869" s="10" t="str">
        <f>IF(Table1[[#This Row],[Profit]]&gt;0,"Profit","loss")</f>
        <v>Profit</v>
      </c>
      <c r="AE1869" s="10" t="str">
        <f>_xlfn.CONCAT(Table1[[#This Row],[Customer Name]]," ",Table1[[#This Row],[Product Name]]," ",Table1[[#This Row],[Country]])</f>
        <v>Maureen Herbert Hood Quality Park Security Envelopes United States</v>
      </c>
      <c r="AF1869" s="10" t="str">
        <f>LEFT(Table1[[#This Row],[Product Name]],4)</f>
        <v>Qual</v>
      </c>
    </row>
    <row r="1870" spans="1:32" ht="12.75" customHeight="1" x14ac:dyDescent="0.2">
      <c r="A1870" s="18">
        <v>24075</v>
      </c>
      <c r="B1870" s="25">
        <v>91277</v>
      </c>
      <c r="C1870" s="10" t="s">
        <v>56</v>
      </c>
      <c r="D1870" s="36">
        <v>0.06</v>
      </c>
      <c r="E1870" s="28">
        <v>4.24</v>
      </c>
      <c r="F1870" s="32">
        <v>5.41</v>
      </c>
      <c r="G1870" s="25">
        <v>2004</v>
      </c>
      <c r="H1870" s="10" t="s">
        <v>1943</v>
      </c>
      <c r="I1870" s="10" t="s">
        <v>49</v>
      </c>
      <c r="J1870" s="10" t="s">
        <v>40</v>
      </c>
      <c r="K1870" s="10" t="s">
        <v>29</v>
      </c>
      <c r="L1870" s="10" t="s">
        <v>109</v>
      </c>
      <c r="M1870" s="10" t="s">
        <v>59</v>
      </c>
      <c r="N1870" s="9" t="s">
        <v>110</v>
      </c>
      <c r="O1870" s="22">
        <v>0.35</v>
      </c>
      <c r="P1870" s="10" t="s">
        <v>33</v>
      </c>
      <c r="Q1870" s="10" t="s">
        <v>34</v>
      </c>
      <c r="R1870" s="10" t="s">
        <v>82</v>
      </c>
      <c r="S1870" s="10" t="s">
        <v>1901</v>
      </c>
      <c r="T1870" s="25">
        <v>59715</v>
      </c>
      <c r="U1870" s="11">
        <v>42111</v>
      </c>
      <c r="V1870" s="25">
        <f>YEAR(Table1[[#This Row],[Order Date]])</f>
        <v>2015</v>
      </c>
      <c r="W1870" s="25">
        <f>MONTH(Table1[[#This Row],[Order Date]])</f>
        <v>4</v>
      </c>
      <c r="X1870" s="25">
        <f>DAY(Table1[[#This Row],[Order Date]])</f>
        <v>17</v>
      </c>
      <c r="Y1870" s="11">
        <v>42113</v>
      </c>
      <c r="Z1870" s="25">
        <f>DATEDIF(Table1[[#This Row],[Order Date]],Table1[[#This Row],[Ship Date]],"D")</f>
        <v>2</v>
      </c>
      <c r="AA1870" s="25">
        <v>-78.916679999999999</v>
      </c>
      <c r="AB1870" s="10">
        <v>10</v>
      </c>
      <c r="AC1870" s="12">
        <v>45</v>
      </c>
      <c r="AD1870" s="10" t="str">
        <f>IF(Table1[[#This Row],[Profit]]&gt;0,"Profit","loss")</f>
        <v>loss</v>
      </c>
      <c r="AE1870" s="10" t="str">
        <f>_xlfn.CONCAT(Table1[[#This Row],[Customer Name]]," ",Table1[[#This Row],[Product Name]]," ",Table1[[#This Row],[Country]])</f>
        <v>James Dickinson Ball Storex DuraTech Recycled Plastic Frosted Binders United States</v>
      </c>
      <c r="AF1870" s="10" t="str">
        <f>LEFT(Table1[[#This Row],[Product Name]],4)</f>
        <v>Stor</v>
      </c>
    </row>
    <row r="1871" spans="1:32" ht="12.75" customHeight="1" x14ac:dyDescent="0.2">
      <c r="A1871" s="18">
        <v>24076</v>
      </c>
      <c r="B1871" s="25">
        <v>91277</v>
      </c>
      <c r="C1871" s="10" t="s">
        <v>56</v>
      </c>
      <c r="D1871" s="36">
        <v>0.04</v>
      </c>
      <c r="E1871" s="28">
        <v>6783.02</v>
      </c>
      <c r="F1871" s="32">
        <v>24.49</v>
      </c>
      <c r="G1871" s="25">
        <v>2004</v>
      </c>
      <c r="H1871" s="10" t="s">
        <v>1943</v>
      </c>
      <c r="I1871" s="10" t="s">
        <v>49</v>
      </c>
      <c r="J1871" s="10" t="s">
        <v>40</v>
      </c>
      <c r="K1871" s="10" t="s">
        <v>77</v>
      </c>
      <c r="L1871" s="10" t="s">
        <v>85</v>
      </c>
      <c r="M1871" s="10" t="s">
        <v>236</v>
      </c>
      <c r="N1871" s="9" t="s">
        <v>1277</v>
      </c>
      <c r="O1871" s="22">
        <v>0.39</v>
      </c>
      <c r="P1871" s="10" t="s">
        <v>33</v>
      </c>
      <c r="Q1871" s="10" t="s">
        <v>34</v>
      </c>
      <c r="R1871" s="10" t="s">
        <v>82</v>
      </c>
      <c r="S1871" s="10" t="s">
        <v>1901</v>
      </c>
      <c r="T1871" s="25">
        <v>59715</v>
      </c>
      <c r="U1871" s="11">
        <v>42111</v>
      </c>
      <c r="V1871" s="25">
        <f>YEAR(Table1[[#This Row],[Order Date]])</f>
        <v>2015</v>
      </c>
      <c r="W1871" s="25">
        <f>MONTH(Table1[[#This Row],[Order Date]])</f>
        <v>4</v>
      </c>
      <c r="X1871" s="25">
        <f>DAY(Table1[[#This Row],[Order Date]])</f>
        <v>17</v>
      </c>
      <c r="Y1871" s="11">
        <v>42113</v>
      </c>
      <c r="Z1871" s="25">
        <f>DATEDIF(Table1[[#This Row],[Order Date]],Table1[[#This Row],[Ship Date]],"D")</f>
        <v>2</v>
      </c>
      <c r="AA1871" s="25">
        <v>-13562.637407999999</v>
      </c>
      <c r="AB1871" s="10">
        <v>1</v>
      </c>
      <c r="AC1871" s="12">
        <v>6569.07</v>
      </c>
      <c r="AD1871" s="10" t="str">
        <f>IF(Table1[[#This Row],[Profit]]&gt;0,"Profit","loss")</f>
        <v>loss</v>
      </c>
      <c r="AE1871" s="10" t="str">
        <f>_xlfn.CONCAT(Table1[[#This Row],[Customer Name]]," ",Table1[[#This Row],[Product Name]]," ",Table1[[#This Row],[Country]])</f>
        <v>James Dickinson Ball Polycom ViewStation™ ISDN Videoconferencing Unit United States</v>
      </c>
      <c r="AF1871" s="10" t="str">
        <f>LEFT(Table1[[#This Row],[Product Name]],4)</f>
        <v>Poly</v>
      </c>
    </row>
    <row r="1872" spans="1:32" ht="12.75" customHeight="1" x14ac:dyDescent="0.2">
      <c r="A1872" s="18">
        <v>22321</v>
      </c>
      <c r="B1872" s="25">
        <v>91285</v>
      </c>
      <c r="C1872" s="10" t="s">
        <v>25</v>
      </c>
      <c r="D1872" s="36">
        <v>0.03</v>
      </c>
      <c r="E1872" s="28">
        <v>6.48</v>
      </c>
      <c r="F1872" s="32">
        <v>8.73</v>
      </c>
      <c r="G1872" s="25">
        <v>2458</v>
      </c>
      <c r="H1872" s="10" t="s">
        <v>2311</v>
      </c>
      <c r="I1872" s="10" t="s">
        <v>49</v>
      </c>
      <c r="J1872" s="10" t="s">
        <v>40</v>
      </c>
      <c r="K1872" s="10" t="s">
        <v>29</v>
      </c>
      <c r="L1872" s="10" t="s">
        <v>93</v>
      </c>
      <c r="M1872" s="10" t="s">
        <v>59</v>
      </c>
      <c r="N1872" s="9" t="s">
        <v>2312</v>
      </c>
      <c r="O1872" s="22">
        <v>0.37</v>
      </c>
      <c r="P1872" s="10" t="s">
        <v>33</v>
      </c>
      <c r="Q1872" s="10" t="s">
        <v>61</v>
      </c>
      <c r="R1872" s="10" t="s">
        <v>62</v>
      </c>
      <c r="S1872" s="10" t="s">
        <v>2299</v>
      </c>
      <c r="T1872" s="25">
        <v>55410</v>
      </c>
      <c r="U1872" s="11">
        <v>42007</v>
      </c>
      <c r="V1872" s="25">
        <f>YEAR(Table1[[#This Row],[Order Date]])</f>
        <v>2015</v>
      </c>
      <c r="W1872" s="25">
        <f>MONTH(Table1[[#This Row],[Order Date]])</f>
        <v>1</v>
      </c>
      <c r="X1872" s="25">
        <f>DAY(Table1[[#This Row],[Order Date]])</f>
        <v>3</v>
      </c>
      <c r="Y1872" s="11">
        <v>42009</v>
      </c>
      <c r="Z1872" s="25">
        <f>DATEDIF(Table1[[#This Row],[Order Date]],Table1[[#This Row],[Ship Date]],"D")</f>
        <v>2</v>
      </c>
      <c r="AA1872" s="25">
        <v>-35.04</v>
      </c>
      <c r="AB1872" s="10">
        <v>2</v>
      </c>
      <c r="AC1872" s="12">
        <v>15.95</v>
      </c>
      <c r="AD1872" s="10" t="str">
        <f>IF(Table1[[#This Row],[Profit]]&gt;0,"Profit","loss")</f>
        <v>loss</v>
      </c>
      <c r="AE1872" s="10" t="str">
        <f>_xlfn.CONCAT(Table1[[#This Row],[Customer Name]]," ",Table1[[#This Row],[Product Name]]," ",Table1[[#This Row],[Country]])</f>
        <v>Troy Casey Xerox 227 United States</v>
      </c>
      <c r="AF1872" s="10" t="str">
        <f>LEFT(Table1[[#This Row],[Product Name]],4)</f>
        <v>Xero</v>
      </c>
    </row>
    <row r="1873" spans="1:32" ht="12.75" customHeight="1" x14ac:dyDescent="0.2">
      <c r="A1873" s="18">
        <v>21190</v>
      </c>
      <c r="B1873" s="25">
        <v>91286</v>
      </c>
      <c r="C1873" s="10" t="s">
        <v>56</v>
      </c>
      <c r="D1873" s="36">
        <v>0.05</v>
      </c>
      <c r="E1873" s="28">
        <v>12.88</v>
      </c>
      <c r="F1873" s="32">
        <v>4.59</v>
      </c>
      <c r="G1873" s="25">
        <v>2458</v>
      </c>
      <c r="H1873" s="10" t="s">
        <v>2311</v>
      </c>
      <c r="I1873" s="10" t="s">
        <v>49</v>
      </c>
      <c r="J1873" s="10" t="s">
        <v>40</v>
      </c>
      <c r="K1873" s="10" t="s">
        <v>29</v>
      </c>
      <c r="L1873" s="10" t="s">
        <v>174</v>
      </c>
      <c r="M1873" s="10" t="s">
        <v>31</v>
      </c>
      <c r="N1873" s="9" t="s">
        <v>1622</v>
      </c>
      <c r="O1873" s="22">
        <v>0.82</v>
      </c>
      <c r="P1873" s="10" t="s">
        <v>33</v>
      </c>
      <c r="Q1873" s="10" t="s">
        <v>61</v>
      </c>
      <c r="R1873" s="10" t="s">
        <v>62</v>
      </c>
      <c r="S1873" s="10" t="s">
        <v>2299</v>
      </c>
      <c r="T1873" s="25">
        <v>55410</v>
      </c>
      <c r="U1873" s="11">
        <v>42147</v>
      </c>
      <c r="V1873" s="25">
        <f>YEAR(Table1[[#This Row],[Order Date]])</f>
        <v>2015</v>
      </c>
      <c r="W1873" s="25">
        <f>MONTH(Table1[[#This Row],[Order Date]])</f>
        <v>5</v>
      </c>
      <c r="X1873" s="25">
        <f>DAY(Table1[[#This Row],[Order Date]])</f>
        <v>23</v>
      </c>
      <c r="Y1873" s="11">
        <v>42149</v>
      </c>
      <c r="Z1873" s="25">
        <f>DATEDIF(Table1[[#This Row],[Order Date]],Table1[[#This Row],[Ship Date]],"D")</f>
        <v>2</v>
      </c>
      <c r="AA1873" s="25">
        <v>5.980000000000004</v>
      </c>
      <c r="AB1873" s="10">
        <v>3</v>
      </c>
      <c r="AC1873" s="12">
        <v>42.35</v>
      </c>
      <c r="AD1873" s="10" t="str">
        <f>IF(Table1[[#This Row],[Profit]]&gt;0,"Profit","loss")</f>
        <v>Profit</v>
      </c>
      <c r="AE1873" s="10" t="str">
        <f>_xlfn.CONCAT(Table1[[#This Row],[Customer Name]]," ",Table1[[#This Row],[Product Name]]," ",Table1[[#This Row],[Country]])</f>
        <v>Troy Casey Martin-Yale Premier Letter Opener United States</v>
      </c>
      <c r="AF1873" s="10" t="str">
        <f>LEFT(Table1[[#This Row],[Product Name]],4)</f>
        <v>Mart</v>
      </c>
    </row>
    <row r="1874" spans="1:32" ht="12.75" customHeight="1" x14ac:dyDescent="0.2">
      <c r="A1874" s="18">
        <v>21485</v>
      </c>
      <c r="B1874" s="25">
        <v>91296</v>
      </c>
      <c r="C1874" s="10" t="s">
        <v>56</v>
      </c>
      <c r="D1874" s="36">
        <v>0.01</v>
      </c>
      <c r="E1874" s="28">
        <v>73.98</v>
      </c>
      <c r="F1874" s="32">
        <v>12.14</v>
      </c>
      <c r="G1874" s="25">
        <v>3350</v>
      </c>
      <c r="H1874" s="10" t="s">
        <v>2980</v>
      </c>
      <c r="I1874" s="10" t="s">
        <v>49</v>
      </c>
      <c r="J1874" s="10" t="s">
        <v>58</v>
      </c>
      <c r="K1874" s="10" t="s">
        <v>77</v>
      </c>
      <c r="L1874" s="10" t="s">
        <v>180</v>
      </c>
      <c r="M1874" s="10" t="s">
        <v>59</v>
      </c>
      <c r="N1874" s="9" t="s">
        <v>372</v>
      </c>
      <c r="O1874" s="22">
        <v>0.67</v>
      </c>
      <c r="P1874" s="10" t="s">
        <v>33</v>
      </c>
      <c r="Q1874" s="10" t="s">
        <v>34</v>
      </c>
      <c r="R1874" s="10" t="s">
        <v>35</v>
      </c>
      <c r="S1874" s="10" t="s">
        <v>2981</v>
      </c>
      <c r="T1874" s="25">
        <v>98444</v>
      </c>
      <c r="U1874" s="11">
        <v>42027</v>
      </c>
      <c r="V1874" s="25">
        <f>YEAR(Table1[[#This Row],[Order Date]])</f>
        <v>2015</v>
      </c>
      <c r="W1874" s="25">
        <f>MONTH(Table1[[#This Row],[Order Date]])</f>
        <v>1</v>
      </c>
      <c r="X1874" s="25">
        <f>DAY(Table1[[#This Row],[Order Date]])</f>
        <v>23</v>
      </c>
      <c r="Y1874" s="11">
        <v>42029</v>
      </c>
      <c r="Z1874" s="25">
        <f>DATEDIF(Table1[[#This Row],[Order Date]],Table1[[#This Row],[Ship Date]],"D")</f>
        <v>2</v>
      </c>
      <c r="AA1874" s="25">
        <v>-29.065600000000003</v>
      </c>
      <c r="AB1874" s="10">
        <v>5</v>
      </c>
      <c r="AC1874" s="12">
        <v>384.22</v>
      </c>
      <c r="AD1874" s="10" t="str">
        <f>IF(Table1[[#This Row],[Profit]]&gt;0,"Profit","loss")</f>
        <v>loss</v>
      </c>
      <c r="AE1874" s="10" t="str">
        <f>_xlfn.CONCAT(Table1[[#This Row],[Customer Name]]," ",Table1[[#This Row],[Product Name]]," ",Table1[[#This Row],[Country]])</f>
        <v>Amy York Keytronic 105-Key Spanish Keyboard United States</v>
      </c>
      <c r="AF1874" s="10" t="str">
        <f>LEFT(Table1[[#This Row],[Product Name]],4)</f>
        <v>Keyt</v>
      </c>
    </row>
    <row r="1875" spans="1:32" ht="12.75" customHeight="1" x14ac:dyDescent="0.2">
      <c r="A1875" s="18">
        <v>23248</v>
      </c>
      <c r="B1875" s="25">
        <v>91297</v>
      </c>
      <c r="C1875" s="10" t="s">
        <v>47</v>
      </c>
      <c r="D1875" s="36">
        <v>0.1</v>
      </c>
      <c r="E1875" s="28">
        <v>10.89</v>
      </c>
      <c r="F1875" s="32">
        <v>4.5</v>
      </c>
      <c r="G1875" s="25">
        <v>3351</v>
      </c>
      <c r="H1875" s="10" t="s">
        <v>2982</v>
      </c>
      <c r="I1875" s="10" t="s">
        <v>49</v>
      </c>
      <c r="J1875" s="10" t="s">
        <v>58</v>
      </c>
      <c r="K1875" s="10" t="s">
        <v>29</v>
      </c>
      <c r="L1875" s="10" t="s">
        <v>257</v>
      </c>
      <c r="M1875" s="10" t="s">
        <v>59</v>
      </c>
      <c r="N1875" s="9" t="s">
        <v>258</v>
      </c>
      <c r="O1875" s="22">
        <v>0.59</v>
      </c>
      <c r="P1875" s="10" t="s">
        <v>33</v>
      </c>
      <c r="Q1875" s="10" t="s">
        <v>34</v>
      </c>
      <c r="R1875" s="10" t="s">
        <v>35</v>
      </c>
      <c r="S1875" s="10" t="s">
        <v>2983</v>
      </c>
      <c r="T1875" s="25">
        <v>99301</v>
      </c>
      <c r="U1875" s="11">
        <v>42039</v>
      </c>
      <c r="V1875" s="25">
        <f>YEAR(Table1[[#This Row],[Order Date]])</f>
        <v>2015</v>
      </c>
      <c r="W1875" s="25">
        <f>MONTH(Table1[[#This Row],[Order Date]])</f>
        <v>2</v>
      </c>
      <c r="X1875" s="25">
        <f>DAY(Table1[[#This Row],[Order Date]])</f>
        <v>4</v>
      </c>
      <c r="Y1875" s="11">
        <v>42041</v>
      </c>
      <c r="Z1875" s="25">
        <f>DATEDIF(Table1[[#This Row],[Order Date]],Table1[[#This Row],[Ship Date]],"D")</f>
        <v>2</v>
      </c>
      <c r="AA1875" s="25">
        <v>-19.2972</v>
      </c>
      <c r="AB1875" s="10">
        <v>17</v>
      </c>
      <c r="AC1875" s="12">
        <v>178.68</v>
      </c>
      <c r="AD1875" s="10" t="str">
        <f>IF(Table1[[#This Row],[Profit]]&gt;0,"Profit","loss")</f>
        <v>loss</v>
      </c>
      <c r="AE1875" s="10" t="str">
        <f>_xlfn.CONCAT(Table1[[#This Row],[Customer Name]]," ",Table1[[#This Row],[Product Name]]," ",Table1[[#This Row],[Country]])</f>
        <v>Nathan Wyatt Belkin 6 Outlet Metallic Surge Strip United States</v>
      </c>
      <c r="AF1875" s="10" t="str">
        <f>LEFT(Table1[[#This Row],[Product Name]],4)</f>
        <v>Belk</v>
      </c>
    </row>
    <row r="1876" spans="1:32" ht="12.75" customHeight="1" x14ac:dyDescent="0.2">
      <c r="A1876" s="18">
        <v>23474</v>
      </c>
      <c r="B1876" s="25">
        <v>91298</v>
      </c>
      <c r="C1876" s="10" t="s">
        <v>25</v>
      </c>
      <c r="D1876" s="36">
        <v>0.06</v>
      </c>
      <c r="E1876" s="28">
        <v>6.7</v>
      </c>
      <c r="F1876" s="32">
        <v>1.56</v>
      </c>
      <c r="G1876" s="25">
        <v>3351</v>
      </c>
      <c r="H1876" s="10" t="s">
        <v>2982</v>
      </c>
      <c r="I1876" s="10" t="s">
        <v>27</v>
      </c>
      <c r="J1876" s="10" t="s">
        <v>58</v>
      </c>
      <c r="K1876" s="10" t="s">
        <v>29</v>
      </c>
      <c r="L1876" s="10" t="s">
        <v>30</v>
      </c>
      <c r="M1876" s="10" t="s">
        <v>31</v>
      </c>
      <c r="N1876" s="9" t="s">
        <v>1073</v>
      </c>
      <c r="O1876" s="22">
        <v>0.52</v>
      </c>
      <c r="P1876" s="10" t="s">
        <v>33</v>
      </c>
      <c r="Q1876" s="10" t="s">
        <v>34</v>
      </c>
      <c r="R1876" s="10" t="s">
        <v>35</v>
      </c>
      <c r="S1876" s="10" t="s">
        <v>2983</v>
      </c>
      <c r="T1876" s="25">
        <v>99301</v>
      </c>
      <c r="U1876" s="11">
        <v>42042</v>
      </c>
      <c r="V1876" s="25">
        <f>YEAR(Table1[[#This Row],[Order Date]])</f>
        <v>2015</v>
      </c>
      <c r="W1876" s="25">
        <f>MONTH(Table1[[#This Row],[Order Date]])</f>
        <v>2</v>
      </c>
      <c r="X1876" s="25">
        <f>DAY(Table1[[#This Row],[Order Date]])</f>
        <v>7</v>
      </c>
      <c r="Y1876" s="11">
        <v>42044</v>
      </c>
      <c r="Z1876" s="25">
        <f>DATEDIF(Table1[[#This Row],[Order Date]],Table1[[#This Row],[Ship Date]],"D")</f>
        <v>2</v>
      </c>
      <c r="AA1876" s="25">
        <v>40.6556</v>
      </c>
      <c r="AB1876" s="10">
        <v>12</v>
      </c>
      <c r="AC1876" s="12">
        <v>79.39</v>
      </c>
      <c r="AD1876" s="10" t="str">
        <f>IF(Table1[[#This Row],[Profit]]&gt;0,"Profit","loss")</f>
        <v>Profit</v>
      </c>
      <c r="AE1876" s="10" t="str">
        <f>_xlfn.CONCAT(Table1[[#This Row],[Customer Name]]," ",Table1[[#This Row],[Product Name]]," ",Table1[[#This Row],[Country]])</f>
        <v>Nathan Wyatt Turquoise Lead Holder with Pocket Clip United States</v>
      </c>
      <c r="AF1876" s="10" t="str">
        <f>LEFT(Table1[[#This Row],[Product Name]],4)</f>
        <v>Turq</v>
      </c>
    </row>
    <row r="1877" spans="1:32" ht="12.75" customHeight="1" x14ac:dyDescent="0.2">
      <c r="A1877" s="18">
        <v>22649</v>
      </c>
      <c r="B1877" s="25">
        <v>91304</v>
      </c>
      <c r="C1877" s="10" t="s">
        <v>37</v>
      </c>
      <c r="D1877" s="36">
        <v>0.1</v>
      </c>
      <c r="E1877" s="28">
        <v>78.69</v>
      </c>
      <c r="F1877" s="32">
        <v>19.989999999999998</v>
      </c>
      <c r="G1877" s="25">
        <v>2355</v>
      </c>
      <c r="H1877" s="10" t="s">
        <v>2224</v>
      </c>
      <c r="I1877" s="10" t="s">
        <v>49</v>
      </c>
      <c r="J1877" s="10" t="s">
        <v>114</v>
      </c>
      <c r="K1877" s="10" t="s">
        <v>41</v>
      </c>
      <c r="L1877" s="10" t="s">
        <v>50</v>
      </c>
      <c r="M1877" s="10" t="s">
        <v>59</v>
      </c>
      <c r="N1877" s="9" t="s">
        <v>60</v>
      </c>
      <c r="O1877" s="22">
        <v>0.43</v>
      </c>
      <c r="P1877" s="10" t="s">
        <v>33</v>
      </c>
      <c r="Q1877" s="10" t="s">
        <v>34</v>
      </c>
      <c r="R1877" s="10" t="s">
        <v>45</v>
      </c>
      <c r="S1877" s="10" t="s">
        <v>2198</v>
      </c>
      <c r="T1877" s="25">
        <v>92236</v>
      </c>
      <c r="U1877" s="11">
        <v>42050</v>
      </c>
      <c r="V1877" s="25">
        <f>YEAR(Table1[[#This Row],[Order Date]])</f>
        <v>2015</v>
      </c>
      <c r="W1877" s="25">
        <f>MONTH(Table1[[#This Row],[Order Date]])</f>
        <v>2</v>
      </c>
      <c r="X1877" s="25">
        <f>DAY(Table1[[#This Row],[Order Date]])</f>
        <v>15</v>
      </c>
      <c r="Y1877" s="11">
        <v>42051</v>
      </c>
      <c r="Z1877" s="25">
        <f>DATEDIF(Table1[[#This Row],[Order Date]],Table1[[#This Row],[Ship Date]],"D")</f>
        <v>1</v>
      </c>
      <c r="AA1877" s="25">
        <v>465.43949999999995</v>
      </c>
      <c r="AB1877" s="10">
        <v>9</v>
      </c>
      <c r="AC1877" s="12">
        <v>674.55</v>
      </c>
      <c r="AD1877" s="10" t="str">
        <f>IF(Table1[[#This Row],[Profit]]&gt;0,"Profit","loss")</f>
        <v>Profit</v>
      </c>
      <c r="AE1877" s="10" t="str">
        <f>_xlfn.CONCAT(Table1[[#This Row],[Customer Name]]," ",Table1[[#This Row],[Product Name]]," ",Table1[[#This Row],[Country]])</f>
        <v>Clyde Burnett Howard Miller 12-3/4 Diameter Accuwave DS ™ Wall Clock United States</v>
      </c>
      <c r="AF1877" s="10" t="str">
        <f>LEFT(Table1[[#This Row],[Product Name]],4)</f>
        <v>Howa</v>
      </c>
    </row>
    <row r="1878" spans="1:32" ht="12.75" customHeight="1" x14ac:dyDescent="0.2">
      <c r="A1878" s="18">
        <v>24526</v>
      </c>
      <c r="B1878" s="25">
        <v>91305</v>
      </c>
      <c r="C1878" s="10" t="s">
        <v>56</v>
      </c>
      <c r="D1878" s="36">
        <v>0</v>
      </c>
      <c r="E1878" s="28">
        <v>29.34</v>
      </c>
      <c r="F1878" s="32">
        <v>7.87</v>
      </c>
      <c r="G1878" s="25">
        <v>2356</v>
      </c>
      <c r="H1878" s="10" t="s">
        <v>2225</v>
      </c>
      <c r="I1878" s="10" t="s">
        <v>49</v>
      </c>
      <c r="J1878" s="10" t="s">
        <v>114</v>
      </c>
      <c r="K1878" s="10" t="s">
        <v>41</v>
      </c>
      <c r="L1878" s="10" t="s">
        <v>50</v>
      </c>
      <c r="M1878" s="10" t="s">
        <v>59</v>
      </c>
      <c r="N1878" s="9" t="s">
        <v>556</v>
      </c>
      <c r="O1878" s="22">
        <v>0.54</v>
      </c>
      <c r="P1878" s="10" t="s">
        <v>33</v>
      </c>
      <c r="Q1878" s="10" t="s">
        <v>34</v>
      </c>
      <c r="R1878" s="10" t="s">
        <v>2226</v>
      </c>
      <c r="S1878" s="10" t="s">
        <v>2227</v>
      </c>
      <c r="T1878" s="25">
        <v>82901</v>
      </c>
      <c r="U1878" s="11">
        <v>42078</v>
      </c>
      <c r="V1878" s="25">
        <f>YEAR(Table1[[#This Row],[Order Date]])</f>
        <v>2015</v>
      </c>
      <c r="W1878" s="25">
        <f>MONTH(Table1[[#This Row],[Order Date]])</f>
        <v>3</v>
      </c>
      <c r="X1878" s="25">
        <f>DAY(Table1[[#This Row],[Order Date]])</f>
        <v>15</v>
      </c>
      <c r="Y1878" s="11">
        <v>42080</v>
      </c>
      <c r="Z1878" s="25">
        <f>DATEDIF(Table1[[#This Row],[Order Date]],Table1[[#This Row],[Ship Date]],"D")</f>
        <v>2</v>
      </c>
      <c r="AA1878" s="25">
        <v>385.37</v>
      </c>
      <c r="AB1878" s="10">
        <v>22</v>
      </c>
      <c r="AC1878" s="12">
        <v>668.38</v>
      </c>
      <c r="AD1878" s="10" t="str">
        <f>IF(Table1[[#This Row],[Profit]]&gt;0,"Profit","loss")</f>
        <v>Profit</v>
      </c>
      <c r="AE1878" s="10" t="str">
        <f>_xlfn.CONCAT(Table1[[#This Row],[Customer Name]]," ",Table1[[#This Row],[Product Name]]," ",Table1[[#This Row],[Country]])</f>
        <v>Emma Bloom Seth Thomas 14" Putty-Colored Wall Clock United States</v>
      </c>
      <c r="AF1878" s="10" t="str">
        <f>LEFT(Table1[[#This Row],[Product Name]],4)</f>
        <v>Seth</v>
      </c>
    </row>
    <row r="1879" spans="1:32" ht="12.75" customHeight="1" x14ac:dyDescent="0.2">
      <c r="A1879" s="18">
        <v>21511</v>
      </c>
      <c r="B1879" s="25">
        <v>91306</v>
      </c>
      <c r="C1879" s="10" t="s">
        <v>56</v>
      </c>
      <c r="D1879" s="36">
        <v>0.06</v>
      </c>
      <c r="E1879" s="28">
        <v>146.34</v>
      </c>
      <c r="F1879" s="32">
        <v>43.75</v>
      </c>
      <c r="G1879" s="25">
        <v>2355</v>
      </c>
      <c r="H1879" s="10" t="s">
        <v>2224</v>
      </c>
      <c r="I1879" s="10" t="s">
        <v>39</v>
      </c>
      <c r="J1879" s="10" t="s">
        <v>114</v>
      </c>
      <c r="K1879" s="10" t="s">
        <v>41</v>
      </c>
      <c r="L1879" s="10" t="s">
        <v>152</v>
      </c>
      <c r="M1879" s="10" t="s">
        <v>121</v>
      </c>
      <c r="N1879" s="9" t="s">
        <v>2190</v>
      </c>
      <c r="O1879" s="22">
        <v>0.65</v>
      </c>
      <c r="P1879" s="10" t="s">
        <v>33</v>
      </c>
      <c r="Q1879" s="10" t="s">
        <v>34</v>
      </c>
      <c r="R1879" s="10" t="s">
        <v>45</v>
      </c>
      <c r="S1879" s="10" t="s">
        <v>2198</v>
      </c>
      <c r="T1879" s="25">
        <v>92236</v>
      </c>
      <c r="U1879" s="11">
        <v>42171</v>
      </c>
      <c r="V1879" s="25">
        <f>YEAR(Table1[[#This Row],[Order Date]])</f>
        <v>2015</v>
      </c>
      <c r="W1879" s="25">
        <f>MONTH(Table1[[#This Row],[Order Date]])</f>
        <v>6</v>
      </c>
      <c r="X1879" s="25">
        <f>DAY(Table1[[#This Row],[Order Date]])</f>
        <v>16</v>
      </c>
      <c r="Y1879" s="11">
        <v>42173</v>
      </c>
      <c r="Z1879" s="25">
        <f>DATEDIF(Table1[[#This Row],[Order Date]],Table1[[#This Row],[Ship Date]],"D")</f>
        <v>2</v>
      </c>
      <c r="AA1879" s="25">
        <v>-89.27</v>
      </c>
      <c r="AB1879" s="10">
        <v>12</v>
      </c>
      <c r="AC1879" s="12">
        <v>1721.24</v>
      </c>
      <c r="AD1879" s="10" t="str">
        <f>IF(Table1[[#This Row],[Profit]]&gt;0,"Profit","loss")</f>
        <v>loss</v>
      </c>
      <c r="AE1879" s="10" t="str">
        <f>_xlfn.CONCAT(Table1[[#This Row],[Customer Name]]," ",Table1[[#This Row],[Product Name]]," ",Table1[[#This Row],[Country]])</f>
        <v>Clyde Burnett Bevis Round Conference Table Top &amp; Single Column Base United States</v>
      </c>
      <c r="AF1879" s="10" t="str">
        <f>LEFT(Table1[[#This Row],[Product Name]],4)</f>
        <v>Bevi</v>
      </c>
    </row>
    <row r="1880" spans="1:32" ht="12.75" customHeight="1" x14ac:dyDescent="0.2">
      <c r="A1880" s="18">
        <v>24899</v>
      </c>
      <c r="B1880" s="25">
        <v>91310</v>
      </c>
      <c r="C1880" s="10" t="s">
        <v>25</v>
      </c>
      <c r="D1880" s="36">
        <v>0.1</v>
      </c>
      <c r="E1880" s="28">
        <v>24.92</v>
      </c>
      <c r="F1880" s="32">
        <v>12.98</v>
      </c>
      <c r="G1880" s="25">
        <v>2502</v>
      </c>
      <c r="H1880" s="10" t="s">
        <v>2349</v>
      </c>
      <c r="I1880" s="10" t="s">
        <v>49</v>
      </c>
      <c r="J1880" s="10" t="s">
        <v>40</v>
      </c>
      <c r="K1880" s="10" t="s">
        <v>29</v>
      </c>
      <c r="L1880" s="10" t="s">
        <v>109</v>
      </c>
      <c r="M1880" s="10" t="s">
        <v>59</v>
      </c>
      <c r="N1880" s="9" t="s">
        <v>1940</v>
      </c>
      <c r="O1880" s="22">
        <v>0.39</v>
      </c>
      <c r="P1880" s="10" t="s">
        <v>33</v>
      </c>
      <c r="Q1880" s="10" t="s">
        <v>61</v>
      </c>
      <c r="R1880" s="10" t="s">
        <v>703</v>
      </c>
      <c r="S1880" s="10" t="s">
        <v>2350</v>
      </c>
      <c r="T1880" s="25">
        <v>46321</v>
      </c>
      <c r="U1880" s="11">
        <v>42082</v>
      </c>
      <c r="V1880" s="25">
        <f>YEAR(Table1[[#This Row],[Order Date]])</f>
        <v>2015</v>
      </c>
      <c r="W1880" s="25">
        <f>MONTH(Table1[[#This Row],[Order Date]])</f>
        <v>3</v>
      </c>
      <c r="X1880" s="25">
        <f>DAY(Table1[[#This Row],[Order Date]])</f>
        <v>19</v>
      </c>
      <c r="Y1880" s="11">
        <v>42082</v>
      </c>
      <c r="Z1880" s="25">
        <f>DATEDIF(Table1[[#This Row],[Order Date]],Table1[[#This Row],[Ship Date]],"D")</f>
        <v>0</v>
      </c>
      <c r="AA1880" s="25">
        <v>-45.816000000000003</v>
      </c>
      <c r="AB1880" s="10">
        <v>3</v>
      </c>
      <c r="AC1880" s="12">
        <v>70.819999999999993</v>
      </c>
      <c r="AD1880" s="10" t="str">
        <f>IF(Table1[[#This Row],[Profit]]&gt;0,"Profit","loss")</f>
        <v>loss</v>
      </c>
      <c r="AE1880" s="10" t="str">
        <f>_xlfn.CONCAT(Table1[[#This Row],[Customer Name]]," ",Table1[[#This Row],[Product Name]]," ",Table1[[#This Row],[Country]])</f>
        <v>Toni Owens Poe GBC Standard Therm-A-Bind Covers United States</v>
      </c>
      <c r="AF1880" s="10" t="str">
        <f>LEFT(Table1[[#This Row],[Product Name]],4)</f>
        <v xml:space="preserve">GBC </v>
      </c>
    </row>
    <row r="1881" spans="1:32" ht="12.75" customHeight="1" x14ac:dyDescent="0.2">
      <c r="A1881" s="18">
        <v>24901</v>
      </c>
      <c r="B1881" s="25">
        <v>91310</v>
      </c>
      <c r="C1881" s="10" t="s">
        <v>25</v>
      </c>
      <c r="D1881" s="36">
        <v>0</v>
      </c>
      <c r="E1881" s="28">
        <v>12.28</v>
      </c>
      <c r="F1881" s="32">
        <v>6.35</v>
      </c>
      <c r="G1881" s="25">
        <v>2502</v>
      </c>
      <c r="H1881" s="10" t="s">
        <v>2349</v>
      </c>
      <c r="I1881" s="10" t="s">
        <v>27</v>
      </c>
      <c r="J1881" s="10" t="s">
        <v>40</v>
      </c>
      <c r="K1881" s="10" t="s">
        <v>29</v>
      </c>
      <c r="L1881" s="10" t="s">
        <v>93</v>
      </c>
      <c r="M1881" s="10" t="s">
        <v>59</v>
      </c>
      <c r="N1881" s="9" t="s">
        <v>1575</v>
      </c>
      <c r="O1881" s="22">
        <v>0.38</v>
      </c>
      <c r="P1881" s="10" t="s">
        <v>33</v>
      </c>
      <c r="Q1881" s="10" t="s">
        <v>61</v>
      </c>
      <c r="R1881" s="10" t="s">
        <v>703</v>
      </c>
      <c r="S1881" s="10" t="s">
        <v>2350</v>
      </c>
      <c r="T1881" s="25">
        <v>46321</v>
      </c>
      <c r="U1881" s="11">
        <v>42082</v>
      </c>
      <c r="V1881" s="25">
        <f>YEAR(Table1[[#This Row],[Order Date]])</f>
        <v>2015</v>
      </c>
      <c r="W1881" s="25">
        <f>MONTH(Table1[[#This Row],[Order Date]])</f>
        <v>3</v>
      </c>
      <c r="X1881" s="25">
        <f>DAY(Table1[[#This Row],[Order Date]])</f>
        <v>19</v>
      </c>
      <c r="Y1881" s="11">
        <v>42083</v>
      </c>
      <c r="Z1881" s="25">
        <f>DATEDIF(Table1[[#This Row],[Order Date]],Table1[[#This Row],[Ship Date]],"D")</f>
        <v>1</v>
      </c>
      <c r="AA1881" s="25">
        <v>30.63</v>
      </c>
      <c r="AB1881" s="10">
        <v>7</v>
      </c>
      <c r="AC1881" s="12">
        <v>90.44</v>
      </c>
      <c r="AD1881" s="10" t="str">
        <f>IF(Table1[[#This Row],[Profit]]&gt;0,"Profit","loss")</f>
        <v>Profit</v>
      </c>
      <c r="AE1881" s="10" t="str">
        <f>_xlfn.CONCAT(Table1[[#This Row],[Customer Name]]," ",Table1[[#This Row],[Product Name]]," ",Table1[[#This Row],[Country]])</f>
        <v>Toni Owens Poe Staples Premium Bright 1-Part Blank Computer Paper United States</v>
      </c>
      <c r="AF1881" s="10" t="str">
        <f>LEFT(Table1[[#This Row],[Product Name]],4)</f>
        <v>Stap</v>
      </c>
    </row>
    <row r="1882" spans="1:32" ht="12.75" customHeight="1" x14ac:dyDescent="0.2">
      <c r="A1882" s="18">
        <v>21587</v>
      </c>
      <c r="B1882" s="25">
        <v>91316</v>
      </c>
      <c r="C1882" s="10" t="s">
        <v>37</v>
      </c>
      <c r="D1882" s="36">
        <v>0.01</v>
      </c>
      <c r="E1882" s="28">
        <v>47.98</v>
      </c>
      <c r="F1882" s="32">
        <v>3.61</v>
      </c>
      <c r="G1882" s="25">
        <v>2787</v>
      </c>
      <c r="H1882" s="10" t="s">
        <v>2557</v>
      </c>
      <c r="I1882" s="10" t="s">
        <v>27</v>
      </c>
      <c r="J1882" s="10" t="s">
        <v>114</v>
      </c>
      <c r="K1882" s="10" t="s">
        <v>77</v>
      </c>
      <c r="L1882" s="10" t="s">
        <v>180</v>
      </c>
      <c r="M1882" s="10" t="s">
        <v>51</v>
      </c>
      <c r="N1882" s="9" t="s">
        <v>1013</v>
      </c>
      <c r="O1882" s="22">
        <v>0.71</v>
      </c>
      <c r="P1882" s="10" t="s">
        <v>33</v>
      </c>
      <c r="Q1882" s="10" t="s">
        <v>136</v>
      </c>
      <c r="R1882" s="10" t="s">
        <v>171</v>
      </c>
      <c r="S1882" s="10" t="s">
        <v>2558</v>
      </c>
      <c r="T1882" s="25">
        <v>70003</v>
      </c>
      <c r="U1882" s="11">
        <v>42075</v>
      </c>
      <c r="V1882" s="25">
        <f>YEAR(Table1[[#This Row],[Order Date]])</f>
        <v>2015</v>
      </c>
      <c r="W1882" s="25">
        <f>MONTH(Table1[[#This Row],[Order Date]])</f>
        <v>3</v>
      </c>
      <c r="X1882" s="25">
        <f>DAY(Table1[[#This Row],[Order Date]])</f>
        <v>12</v>
      </c>
      <c r="Y1882" s="11">
        <v>42076</v>
      </c>
      <c r="Z1882" s="25">
        <f>DATEDIF(Table1[[#This Row],[Order Date]],Table1[[#This Row],[Ship Date]],"D")</f>
        <v>1</v>
      </c>
      <c r="AA1882" s="25">
        <v>-44.436</v>
      </c>
      <c r="AB1882" s="10">
        <v>8</v>
      </c>
      <c r="AC1882" s="12">
        <v>393.98</v>
      </c>
      <c r="AD1882" s="10" t="str">
        <f>IF(Table1[[#This Row],[Profit]]&gt;0,"Profit","loss")</f>
        <v>loss</v>
      </c>
      <c r="AE1882" s="10" t="str">
        <f>_xlfn.CONCAT(Table1[[#This Row],[Customer Name]]," ",Table1[[#This Row],[Product Name]]," ",Table1[[#This Row],[Country]])</f>
        <v>Rodney Kearney DS/HD IBM Formatted Diskettes, 200/Pack - Staples United States</v>
      </c>
      <c r="AF1882" s="10" t="str">
        <f>LEFT(Table1[[#This Row],[Product Name]],4)</f>
        <v>DS/H</v>
      </c>
    </row>
    <row r="1883" spans="1:32" ht="12.75" customHeight="1" x14ac:dyDescent="0.2">
      <c r="A1883" s="18">
        <v>22827</v>
      </c>
      <c r="B1883" s="25">
        <v>91321</v>
      </c>
      <c r="C1883" s="10" t="s">
        <v>25</v>
      </c>
      <c r="D1883" s="36">
        <v>0.05</v>
      </c>
      <c r="E1883" s="28">
        <v>3.28</v>
      </c>
      <c r="F1883" s="32">
        <v>3.97</v>
      </c>
      <c r="G1883" s="25">
        <v>2376</v>
      </c>
      <c r="H1883" s="10" t="s">
        <v>2240</v>
      </c>
      <c r="I1883" s="10" t="s">
        <v>49</v>
      </c>
      <c r="J1883" s="10" t="s">
        <v>28</v>
      </c>
      <c r="K1883" s="10" t="s">
        <v>29</v>
      </c>
      <c r="L1883" s="10" t="s">
        <v>30</v>
      </c>
      <c r="M1883" s="10" t="s">
        <v>31</v>
      </c>
      <c r="N1883" s="9" t="s">
        <v>1793</v>
      </c>
      <c r="O1883" s="22">
        <v>0.56000000000000005</v>
      </c>
      <c r="P1883" s="10" t="s">
        <v>33</v>
      </c>
      <c r="Q1883" s="10" t="s">
        <v>34</v>
      </c>
      <c r="R1883" s="10" t="s">
        <v>1741</v>
      </c>
      <c r="S1883" s="10" t="s">
        <v>1742</v>
      </c>
      <c r="T1883" s="25">
        <v>83843</v>
      </c>
      <c r="U1883" s="11">
        <v>42068</v>
      </c>
      <c r="V1883" s="25">
        <f>YEAR(Table1[[#This Row],[Order Date]])</f>
        <v>2015</v>
      </c>
      <c r="W1883" s="25">
        <f>MONTH(Table1[[#This Row],[Order Date]])</f>
        <v>3</v>
      </c>
      <c r="X1883" s="25">
        <f>DAY(Table1[[#This Row],[Order Date]])</f>
        <v>5</v>
      </c>
      <c r="Y1883" s="11">
        <v>42069</v>
      </c>
      <c r="Z1883" s="25">
        <f>DATEDIF(Table1[[#This Row],[Order Date]],Table1[[#This Row],[Ship Date]],"D")</f>
        <v>1</v>
      </c>
      <c r="AA1883" s="25">
        <v>-100.24</v>
      </c>
      <c r="AB1883" s="10">
        <v>18</v>
      </c>
      <c r="AC1883" s="12">
        <v>61.29</v>
      </c>
      <c r="AD1883" s="10" t="str">
        <f>IF(Table1[[#This Row],[Profit]]&gt;0,"Profit","loss")</f>
        <v>loss</v>
      </c>
      <c r="AE1883" s="10" t="str">
        <f>_xlfn.CONCAT(Table1[[#This Row],[Customer Name]]," ",Table1[[#This Row],[Product Name]]," ",Table1[[#This Row],[Country]])</f>
        <v>Debra Batchelor Newell 342 United States</v>
      </c>
      <c r="AF1883" s="10" t="str">
        <f>LEFT(Table1[[#This Row],[Product Name]],4)</f>
        <v>Newe</v>
      </c>
    </row>
    <row r="1884" spans="1:32" ht="12.75" customHeight="1" x14ac:dyDescent="0.2">
      <c r="A1884" s="18">
        <v>22828</v>
      </c>
      <c r="B1884" s="25">
        <v>91321</v>
      </c>
      <c r="C1884" s="10" t="s">
        <v>25</v>
      </c>
      <c r="D1884" s="36">
        <v>0.03</v>
      </c>
      <c r="E1884" s="28">
        <v>6.98</v>
      </c>
      <c r="F1884" s="32">
        <v>9.69</v>
      </c>
      <c r="G1884" s="25">
        <v>2376</v>
      </c>
      <c r="H1884" s="10" t="s">
        <v>2240</v>
      </c>
      <c r="I1884" s="10" t="s">
        <v>49</v>
      </c>
      <c r="J1884" s="10" t="s">
        <v>28</v>
      </c>
      <c r="K1884" s="10" t="s">
        <v>29</v>
      </c>
      <c r="L1884" s="10" t="s">
        <v>141</v>
      </c>
      <c r="M1884" s="10" t="s">
        <v>59</v>
      </c>
      <c r="N1884" s="9" t="s">
        <v>2241</v>
      </c>
      <c r="O1884" s="22">
        <v>0.83</v>
      </c>
      <c r="P1884" s="10" t="s">
        <v>33</v>
      </c>
      <c r="Q1884" s="10" t="s">
        <v>34</v>
      </c>
      <c r="R1884" s="10" t="s">
        <v>1741</v>
      </c>
      <c r="S1884" s="10" t="s">
        <v>1742</v>
      </c>
      <c r="T1884" s="25">
        <v>83843</v>
      </c>
      <c r="U1884" s="11">
        <v>42068</v>
      </c>
      <c r="V1884" s="25">
        <f>YEAR(Table1[[#This Row],[Order Date]])</f>
        <v>2015</v>
      </c>
      <c r="W1884" s="25">
        <f>MONTH(Table1[[#This Row],[Order Date]])</f>
        <v>3</v>
      </c>
      <c r="X1884" s="25">
        <f>DAY(Table1[[#This Row],[Order Date]])</f>
        <v>5</v>
      </c>
      <c r="Y1884" s="11">
        <v>42070</v>
      </c>
      <c r="Z1884" s="25">
        <f>DATEDIF(Table1[[#This Row],[Order Date]],Table1[[#This Row],[Ship Date]],"D")</f>
        <v>2</v>
      </c>
      <c r="AA1884" s="25">
        <v>-262.62</v>
      </c>
      <c r="AB1884" s="10">
        <v>15</v>
      </c>
      <c r="AC1884" s="12">
        <v>109.15</v>
      </c>
      <c r="AD1884" s="10" t="str">
        <f>IF(Table1[[#This Row],[Profit]]&gt;0,"Profit","loss")</f>
        <v>loss</v>
      </c>
      <c r="AE1884" s="10" t="str">
        <f>_xlfn.CONCAT(Table1[[#This Row],[Customer Name]]," ",Table1[[#This Row],[Product Name]]," ",Table1[[#This Row],[Country]])</f>
        <v>Debra Batchelor Eldon Shelf Savers™ Cubes and Bins United States</v>
      </c>
      <c r="AF1884" s="10" t="str">
        <f>LEFT(Table1[[#This Row],[Product Name]],4)</f>
        <v>Eldo</v>
      </c>
    </row>
    <row r="1885" spans="1:32" ht="12.75" customHeight="1" x14ac:dyDescent="0.2">
      <c r="A1885" s="18">
        <v>21596</v>
      </c>
      <c r="B1885" s="25">
        <v>91328</v>
      </c>
      <c r="C1885" s="10" t="s">
        <v>25</v>
      </c>
      <c r="D1885" s="36">
        <v>0.02</v>
      </c>
      <c r="E1885" s="28">
        <v>4.8899999999999997</v>
      </c>
      <c r="F1885" s="32">
        <v>4.93</v>
      </c>
      <c r="G1885" s="25">
        <v>1533</v>
      </c>
      <c r="H1885" s="10" t="s">
        <v>1563</v>
      </c>
      <c r="I1885" s="10" t="s">
        <v>49</v>
      </c>
      <c r="J1885" s="10" t="s">
        <v>28</v>
      </c>
      <c r="K1885" s="10" t="s">
        <v>77</v>
      </c>
      <c r="L1885" s="10" t="s">
        <v>180</v>
      </c>
      <c r="M1885" s="10" t="s">
        <v>51</v>
      </c>
      <c r="N1885" s="9" t="s">
        <v>458</v>
      </c>
      <c r="O1885" s="22">
        <v>0.66</v>
      </c>
      <c r="P1885" s="10" t="s">
        <v>33</v>
      </c>
      <c r="Q1885" s="10" t="s">
        <v>61</v>
      </c>
      <c r="R1885" s="10" t="s">
        <v>506</v>
      </c>
      <c r="S1885" s="10" t="s">
        <v>1564</v>
      </c>
      <c r="T1885" s="25">
        <v>63130</v>
      </c>
      <c r="U1885" s="11">
        <v>42041</v>
      </c>
      <c r="V1885" s="25">
        <f>YEAR(Table1[[#This Row],[Order Date]])</f>
        <v>2015</v>
      </c>
      <c r="W1885" s="25">
        <f>MONTH(Table1[[#This Row],[Order Date]])</f>
        <v>2</v>
      </c>
      <c r="X1885" s="25">
        <f>DAY(Table1[[#This Row],[Order Date]])</f>
        <v>6</v>
      </c>
      <c r="Y1885" s="11">
        <v>42042</v>
      </c>
      <c r="Z1885" s="25">
        <f>DATEDIF(Table1[[#This Row],[Order Date]],Table1[[#This Row],[Ship Date]],"D")</f>
        <v>1</v>
      </c>
      <c r="AA1885" s="25">
        <v>-56.445999999999998</v>
      </c>
      <c r="AB1885" s="10">
        <v>14</v>
      </c>
      <c r="AC1885" s="12">
        <v>74.010000000000005</v>
      </c>
      <c r="AD1885" s="10" t="str">
        <f>IF(Table1[[#This Row],[Profit]]&gt;0,"Profit","loss")</f>
        <v>loss</v>
      </c>
      <c r="AE1885" s="10" t="str">
        <f>_xlfn.CONCAT(Table1[[#This Row],[Customer Name]]," ",Table1[[#This Row],[Product Name]]," ",Table1[[#This Row],[Country]])</f>
        <v>Nicole Reid Maxell 3.5" DS/HD IBM-Formatted Diskettes, 10/Pack United States</v>
      </c>
      <c r="AF1885" s="10" t="str">
        <f>LEFT(Table1[[#This Row],[Product Name]],4)</f>
        <v>Maxe</v>
      </c>
    </row>
    <row r="1886" spans="1:32" ht="12.75" customHeight="1" x14ac:dyDescent="0.2">
      <c r="A1886" s="18">
        <v>21597</v>
      </c>
      <c r="B1886" s="25">
        <v>91328</v>
      </c>
      <c r="C1886" s="10" t="s">
        <v>25</v>
      </c>
      <c r="D1886" s="36">
        <v>7.0000000000000007E-2</v>
      </c>
      <c r="E1886" s="28">
        <v>10.06</v>
      </c>
      <c r="F1886" s="32">
        <v>2.06</v>
      </c>
      <c r="G1886" s="25">
        <v>1533</v>
      </c>
      <c r="H1886" s="10" t="s">
        <v>1563</v>
      </c>
      <c r="I1886" s="10" t="s">
        <v>49</v>
      </c>
      <c r="J1886" s="10" t="s">
        <v>28</v>
      </c>
      <c r="K1886" s="10" t="s">
        <v>29</v>
      </c>
      <c r="L1886" s="10" t="s">
        <v>93</v>
      </c>
      <c r="M1886" s="10" t="s">
        <v>31</v>
      </c>
      <c r="N1886" s="9" t="s">
        <v>280</v>
      </c>
      <c r="O1886" s="22">
        <v>0.39</v>
      </c>
      <c r="P1886" s="10" t="s">
        <v>33</v>
      </c>
      <c r="Q1886" s="10" t="s">
        <v>61</v>
      </c>
      <c r="R1886" s="10" t="s">
        <v>506</v>
      </c>
      <c r="S1886" s="10" t="s">
        <v>1564</v>
      </c>
      <c r="T1886" s="25">
        <v>63130</v>
      </c>
      <c r="U1886" s="11">
        <v>42041</v>
      </c>
      <c r="V1886" s="25">
        <f>YEAR(Table1[[#This Row],[Order Date]])</f>
        <v>2015</v>
      </c>
      <c r="W1886" s="25">
        <f>MONTH(Table1[[#This Row],[Order Date]])</f>
        <v>2</v>
      </c>
      <c r="X1886" s="25">
        <f>DAY(Table1[[#This Row],[Order Date]])</f>
        <v>6</v>
      </c>
      <c r="Y1886" s="11">
        <v>42042</v>
      </c>
      <c r="Z1886" s="25">
        <f>DATEDIF(Table1[[#This Row],[Order Date]],Table1[[#This Row],[Ship Date]],"D")</f>
        <v>1</v>
      </c>
      <c r="AA1886" s="25">
        <v>33.189</v>
      </c>
      <c r="AB1886" s="10">
        <v>5</v>
      </c>
      <c r="AC1886" s="12">
        <v>48.1</v>
      </c>
      <c r="AD1886" s="10" t="str">
        <f>IF(Table1[[#This Row],[Profit]]&gt;0,"Profit","loss")</f>
        <v>Profit</v>
      </c>
      <c r="AE1886" s="10" t="str">
        <f>_xlfn.CONCAT(Table1[[#This Row],[Customer Name]]," ",Table1[[#This Row],[Product Name]]," ",Table1[[#This Row],[Country]])</f>
        <v>Nicole Reid Riverleaf Stik-Withit® Designer Note Cubes® United States</v>
      </c>
      <c r="AF1886" s="10" t="str">
        <f>LEFT(Table1[[#This Row],[Product Name]],4)</f>
        <v>Rive</v>
      </c>
    </row>
    <row r="1887" spans="1:32" ht="12.75" customHeight="1" x14ac:dyDescent="0.2">
      <c r="A1887" s="18">
        <v>25179</v>
      </c>
      <c r="B1887" s="25">
        <v>91344</v>
      </c>
      <c r="C1887" s="10" t="s">
        <v>106</v>
      </c>
      <c r="D1887" s="36">
        <v>0.05</v>
      </c>
      <c r="E1887" s="28">
        <v>7.59</v>
      </c>
      <c r="F1887" s="32">
        <v>4</v>
      </c>
      <c r="G1887" s="25">
        <v>1151</v>
      </c>
      <c r="H1887" s="10" t="s">
        <v>1255</v>
      </c>
      <c r="I1887" s="10" t="s">
        <v>49</v>
      </c>
      <c r="J1887" s="10" t="s">
        <v>28</v>
      </c>
      <c r="K1887" s="10" t="s">
        <v>41</v>
      </c>
      <c r="L1887" s="10" t="s">
        <v>50</v>
      </c>
      <c r="M1887" s="10" t="s">
        <v>31</v>
      </c>
      <c r="N1887" s="9" t="s">
        <v>444</v>
      </c>
      <c r="O1887" s="22">
        <v>0.42</v>
      </c>
      <c r="P1887" s="10" t="s">
        <v>33</v>
      </c>
      <c r="Q1887" s="10" t="s">
        <v>53</v>
      </c>
      <c r="R1887" s="10" t="s">
        <v>193</v>
      </c>
      <c r="S1887" s="10" t="s">
        <v>1256</v>
      </c>
      <c r="T1887" s="25">
        <v>1075</v>
      </c>
      <c r="U1887" s="11">
        <v>42164</v>
      </c>
      <c r="V1887" s="25">
        <f>YEAR(Table1[[#This Row],[Order Date]])</f>
        <v>2015</v>
      </c>
      <c r="W1887" s="25">
        <f>MONTH(Table1[[#This Row],[Order Date]])</f>
        <v>6</v>
      </c>
      <c r="X1887" s="25">
        <f>DAY(Table1[[#This Row],[Order Date]])</f>
        <v>9</v>
      </c>
      <c r="Y1887" s="11">
        <v>42164</v>
      </c>
      <c r="Z1887" s="25">
        <f>DATEDIF(Table1[[#This Row],[Order Date]],Table1[[#This Row],[Ship Date]],"D")</f>
        <v>0</v>
      </c>
      <c r="AA1887" s="25">
        <v>6.0926999999999998</v>
      </c>
      <c r="AB1887" s="10">
        <v>1</v>
      </c>
      <c r="AC1887" s="12">
        <v>8.83</v>
      </c>
      <c r="AD1887" s="10" t="str">
        <f>IF(Table1[[#This Row],[Profit]]&gt;0,"Profit","loss")</f>
        <v>Profit</v>
      </c>
      <c r="AE1887" s="10" t="str">
        <f>_xlfn.CONCAT(Table1[[#This Row],[Customer Name]]," ",Table1[[#This Row],[Product Name]]," ",Table1[[#This Row],[Country]])</f>
        <v>Edna Huang Master Giant Foot® Doorstop, Safety Yellow United States</v>
      </c>
      <c r="AF1887" s="10" t="str">
        <f>LEFT(Table1[[#This Row],[Product Name]],4)</f>
        <v>Mast</v>
      </c>
    </row>
    <row r="1888" spans="1:32" ht="12.75" customHeight="1" x14ac:dyDescent="0.2">
      <c r="A1888" s="18">
        <v>26200</v>
      </c>
      <c r="B1888" s="25">
        <v>91354</v>
      </c>
      <c r="C1888" s="10" t="s">
        <v>56</v>
      </c>
      <c r="D1888" s="36">
        <v>0.09</v>
      </c>
      <c r="E1888" s="28">
        <v>138.75</v>
      </c>
      <c r="F1888" s="32">
        <v>52.42</v>
      </c>
      <c r="G1888" s="25">
        <v>1062</v>
      </c>
      <c r="H1888" s="10" t="s">
        <v>1173</v>
      </c>
      <c r="I1888" s="10" t="s">
        <v>39</v>
      </c>
      <c r="J1888" s="10" t="s">
        <v>58</v>
      </c>
      <c r="K1888" s="10" t="s">
        <v>41</v>
      </c>
      <c r="L1888" s="10" t="s">
        <v>152</v>
      </c>
      <c r="M1888" s="10" t="s">
        <v>121</v>
      </c>
      <c r="N1888" s="9" t="s">
        <v>1172</v>
      </c>
      <c r="O1888" s="22">
        <v>0.74</v>
      </c>
      <c r="P1888" s="10" t="s">
        <v>33</v>
      </c>
      <c r="Q1888" s="10" t="s">
        <v>53</v>
      </c>
      <c r="R1888" s="10" t="s">
        <v>71</v>
      </c>
      <c r="S1888" s="10" t="s">
        <v>1174</v>
      </c>
      <c r="T1888" s="25">
        <v>11727</v>
      </c>
      <c r="U1888" s="11">
        <v>42087</v>
      </c>
      <c r="V1888" s="25">
        <f>YEAR(Table1[[#This Row],[Order Date]])</f>
        <v>2015</v>
      </c>
      <c r="W1888" s="25">
        <f>MONTH(Table1[[#This Row],[Order Date]])</f>
        <v>3</v>
      </c>
      <c r="X1888" s="25">
        <f>DAY(Table1[[#This Row],[Order Date]])</f>
        <v>24</v>
      </c>
      <c r="Y1888" s="11">
        <v>42088</v>
      </c>
      <c r="Z1888" s="25">
        <f>DATEDIF(Table1[[#This Row],[Order Date]],Table1[[#This Row],[Ship Date]],"D")</f>
        <v>1</v>
      </c>
      <c r="AA1888" s="25">
        <v>-335.31712500000003</v>
      </c>
      <c r="AB1888" s="10">
        <v>6</v>
      </c>
      <c r="AC1888" s="12">
        <v>659.42</v>
      </c>
      <c r="AD1888" s="10" t="str">
        <f>IF(Table1[[#This Row],[Profit]]&gt;0,"Profit","loss")</f>
        <v>loss</v>
      </c>
      <c r="AE1888" s="10" t="str">
        <f>_xlfn.CONCAT(Table1[[#This Row],[Customer Name]]," ",Table1[[#This Row],[Product Name]]," ",Table1[[#This Row],[Country]])</f>
        <v>Willie Robinson Balt Split Level Computer Training Table United States</v>
      </c>
      <c r="AF1888" s="10" t="str">
        <f>LEFT(Table1[[#This Row],[Product Name]],4)</f>
        <v>Balt</v>
      </c>
    </row>
    <row r="1889" spans="1:32" ht="12.75" customHeight="1" x14ac:dyDescent="0.2">
      <c r="A1889" s="18">
        <v>25979</v>
      </c>
      <c r="B1889" s="25">
        <v>91355</v>
      </c>
      <c r="C1889" s="10" t="s">
        <v>106</v>
      </c>
      <c r="D1889" s="36">
        <v>0.04</v>
      </c>
      <c r="E1889" s="28">
        <v>22.38</v>
      </c>
      <c r="F1889" s="32">
        <v>15.1</v>
      </c>
      <c r="G1889" s="25">
        <v>1062</v>
      </c>
      <c r="H1889" s="10" t="s">
        <v>1173</v>
      </c>
      <c r="I1889" s="10" t="s">
        <v>49</v>
      </c>
      <c r="J1889" s="10" t="s">
        <v>58</v>
      </c>
      <c r="K1889" s="10" t="s">
        <v>29</v>
      </c>
      <c r="L1889" s="10" t="s">
        <v>109</v>
      </c>
      <c r="M1889" s="10" t="s">
        <v>59</v>
      </c>
      <c r="N1889" s="9" t="s">
        <v>1175</v>
      </c>
      <c r="O1889" s="22">
        <v>0.38</v>
      </c>
      <c r="P1889" s="10" t="s">
        <v>33</v>
      </c>
      <c r="Q1889" s="10" t="s">
        <v>53</v>
      </c>
      <c r="R1889" s="10" t="s">
        <v>71</v>
      </c>
      <c r="S1889" s="10" t="s">
        <v>1174</v>
      </c>
      <c r="T1889" s="25">
        <v>11727</v>
      </c>
      <c r="U1889" s="11">
        <v>42154</v>
      </c>
      <c r="V1889" s="25">
        <f>YEAR(Table1[[#This Row],[Order Date]])</f>
        <v>2015</v>
      </c>
      <c r="W1889" s="25">
        <f>MONTH(Table1[[#This Row],[Order Date]])</f>
        <v>5</v>
      </c>
      <c r="X1889" s="25">
        <f>DAY(Table1[[#This Row],[Order Date]])</f>
        <v>30</v>
      </c>
      <c r="Y1889" s="11">
        <v>42162</v>
      </c>
      <c r="Z1889" s="25">
        <f>DATEDIF(Table1[[#This Row],[Order Date]],Table1[[#This Row],[Ship Date]],"D")</f>
        <v>8</v>
      </c>
      <c r="AA1889" s="25">
        <v>16.021800000000013</v>
      </c>
      <c r="AB1889" s="10">
        <v>18</v>
      </c>
      <c r="AC1889" s="12">
        <v>403.53</v>
      </c>
      <c r="AD1889" s="10" t="str">
        <f>IF(Table1[[#This Row],[Profit]]&gt;0,"Profit","loss")</f>
        <v>Profit</v>
      </c>
      <c r="AE1889" s="10" t="str">
        <f>_xlfn.CONCAT(Table1[[#This Row],[Customer Name]]," ",Table1[[#This Row],[Product Name]]," ",Table1[[#This Row],[Country]])</f>
        <v>Willie Robinson Avery Flip-Chart Easel Binder, Black United States</v>
      </c>
      <c r="AF1889" s="10" t="str">
        <f>LEFT(Table1[[#This Row],[Product Name]],4)</f>
        <v>Aver</v>
      </c>
    </row>
    <row r="1890" spans="1:32" ht="12.75" customHeight="1" x14ac:dyDescent="0.2">
      <c r="A1890" s="18">
        <v>25981</v>
      </c>
      <c r="B1890" s="25">
        <v>91355</v>
      </c>
      <c r="C1890" s="10" t="s">
        <v>106</v>
      </c>
      <c r="D1890" s="36">
        <v>0.06</v>
      </c>
      <c r="E1890" s="28">
        <v>17.78</v>
      </c>
      <c r="F1890" s="32">
        <v>5.03</v>
      </c>
      <c r="G1890" s="25">
        <v>1062</v>
      </c>
      <c r="H1890" s="10" t="s">
        <v>1173</v>
      </c>
      <c r="I1890" s="10" t="s">
        <v>49</v>
      </c>
      <c r="J1890" s="10" t="s">
        <v>58</v>
      </c>
      <c r="K1890" s="10" t="s">
        <v>41</v>
      </c>
      <c r="L1890" s="10" t="s">
        <v>50</v>
      </c>
      <c r="M1890" s="10" t="s">
        <v>59</v>
      </c>
      <c r="N1890" s="9" t="s">
        <v>1176</v>
      </c>
      <c r="O1890" s="22">
        <v>0.54</v>
      </c>
      <c r="P1890" s="10" t="s">
        <v>33</v>
      </c>
      <c r="Q1890" s="10" t="s">
        <v>53</v>
      </c>
      <c r="R1890" s="10" t="s">
        <v>71</v>
      </c>
      <c r="S1890" s="10" t="s">
        <v>1174</v>
      </c>
      <c r="T1890" s="25">
        <v>11727</v>
      </c>
      <c r="U1890" s="11">
        <v>42154</v>
      </c>
      <c r="V1890" s="25">
        <f>YEAR(Table1[[#This Row],[Order Date]])</f>
        <v>2015</v>
      </c>
      <c r="W1890" s="25">
        <f>MONTH(Table1[[#This Row],[Order Date]])</f>
        <v>5</v>
      </c>
      <c r="X1890" s="25">
        <f>DAY(Table1[[#This Row],[Order Date]])</f>
        <v>30</v>
      </c>
      <c r="Y1890" s="11">
        <v>42157</v>
      </c>
      <c r="Z1890" s="25">
        <f>DATEDIF(Table1[[#This Row],[Order Date]],Table1[[#This Row],[Ship Date]],"D")</f>
        <v>3</v>
      </c>
      <c r="AA1890" s="25">
        <v>38.067299999999996</v>
      </c>
      <c r="AB1890" s="10">
        <v>3</v>
      </c>
      <c r="AC1890" s="12">
        <v>55.17</v>
      </c>
      <c r="AD1890" s="10" t="str">
        <f>IF(Table1[[#This Row],[Profit]]&gt;0,"Profit","loss")</f>
        <v>Profit</v>
      </c>
      <c r="AE1890" s="10" t="str">
        <f>_xlfn.CONCAT(Table1[[#This Row],[Customer Name]]," ",Table1[[#This Row],[Product Name]]," ",Table1[[#This Row],[Country]])</f>
        <v>Willie Robinson Seth Thomas 13 1/2" Wall Clock United States</v>
      </c>
      <c r="AF1890" s="10" t="str">
        <f>LEFT(Table1[[#This Row],[Product Name]],4)</f>
        <v>Seth</v>
      </c>
    </row>
    <row r="1891" spans="1:32" ht="12.75" customHeight="1" x14ac:dyDescent="0.2">
      <c r="A1891" s="18">
        <v>25544</v>
      </c>
      <c r="B1891" s="25">
        <v>91362</v>
      </c>
      <c r="C1891" s="10" t="s">
        <v>37</v>
      </c>
      <c r="D1891" s="36">
        <v>7.0000000000000007E-2</v>
      </c>
      <c r="E1891" s="28">
        <v>8.9499999999999993</v>
      </c>
      <c r="F1891" s="32">
        <v>2.0099999999999998</v>
      </c>
      <c r="G1891" s="25">
        <v>1482</v>
      </c>
      <c r="H1891" s="10" t="s">
        <v>1520</v>
      </c>
      <c r="I1891" s="10" t="s">
        <v>49</v>
      </c>
      <c r="J1891" s="10" t="s">
        <v>28</v>
      </c>
      <c r="K1891" s="10" t="s">
        <v>29</v>
      </c>
      <c r="L1891" s="10" t="s">
        <v>93</v>
      </c>
      <c r="M1891" s="10" t="s">
        <v>31</v>
      </c>
      <c r="N1891" s="9" t="s">
        <v>1519</v>
      </c>
      <c r="O1891" s="22">
        <v>0.39</v>
      </c>
      <c r="P1891" s="10" t="s">
        <v>33</v>
      </c>
      <c r="Q1891" s="10" t="s">
        <v>61</v>
      </c>
      <c r="R1891" s="10" t="s">
        <v>300</v>
      </c>
      <c r="S1891" s="10" t="s">
        <v>1485</v>
      </c>
      <c r="T1891" s="25">
        <v>48708</v>
      </c>
      <c r="U1891" s="11">
        <v>42090</v>
      </c>
      <c r="V1891" s="25">
        <f>YEAR(Table1[[#This Row],[Order Date]])</f>
        <v>2015</v>
      </c>
      <c r="W1891" s="25">
        <f>MONTH(Table1[[#This Row],[Order Date]])</f>
        <v>3</v>
      </c>
      <c r="X1891" s="25">
        <f>DAY(Table1[[#This Row],[Order Date]])</f>
        <v>27</v>
      </c>
      <c r="Y1891" s="11">
        <v>42091</v>
      </c>
      <c r="Z1891" s="25">
        <f>DATEDIF(Table1[[#This Row],[Order Date]],Table1[[#This Row],[Ship Date]],"D")</f>
        <v>1</v>
      </c>
      <c r="AA1891" s="25">
        <v>53.067899999999995</v>
      </c>
      <c r="AB1891" s="10">
        <v>9</v>
      </c>
      <c r="AC1891" s="12">
        <v>76.91</v>
      </c>
      <c r="AD1891" s="10" t="str">
        <f>IF(Table1[[#This Row],[Profit]]&gt;0,"Profit","loss")</f>
        <v>Profit</v>
      </c>
      <c r="AE1891" s="10" t="str">
        <f>_xlfn.CONCAT(Table1[[#This Row],[Customer Name]]," ",Table1[[#This Row],[Product Name]]," ",Table1[[#This Row],[Country]])</f>
        <v>Michael Tanner Recycled Desk Saver Line "While You Were Out" Book, 5 1/2" X 4" United States</v>
      </c>
      <c r="AF1891" s="10" t="str">
        <f>LEFT(Table1[[#This Row],[Product Name]],4)</f>
        <v>Recy</v>
      </c>
    </row>
    <row r="1892" spans="1:32" x14ac:dyDescent="0.2">
      <c r="A1892" s="18">
        <v>22745</v>
      </c>
      <c r="B1892" s="25">
        <v>91363</v>
      </c>
      <c r="C1892" s="10" t="s">
        <v>37</v>
      </c>
      <c r="D1892" s="36">
        <v>0.05</v>
      </c>
      <c r="E1892" s="28">
        <v>9.65</v>
      </c>
      <c r="F1892" s="32">
        <v>6.22</v>
      </c>
      <c r="G1892" s="25">
        <v>1482</v>
      </c>
      <c r="H1892" s="10" t="s">
        <v>1520</v>
      </c>
      <c r="I1892" s="10" t="s">
        <v>49</v>
      </c>
      <c r="J1892" s="10" t="s">
        <v>28</v>
      </c>
      <c r="K1892" s="10" t="s">
        <v>41</v>
      </c>
      <c r="L1892" s="10" t="s">
        <v>50</v>
      </c>
      <c r="M1892" s="10" t="s">
        <v>59</v>
      </c>
      <c r="N1892" s="9" t="s">
        <v>327</v>
      </c>
      <c r="O1892" s="22">
        <v>0.55000000000000004</v>
      </c>
      <c r="P1892" s="10" t="s">
        <v>33</v>
      </c>
      <c r="Q1892" s="10" t="s">
        <v>61</v>
      </c>
      <c r="R1892" s="10" t="s">
        <v>300</v>
      </c>
      <c r="S1892" s="10" t="s">
        <v>1485</v>
      </c>
      <c r="T1892" s="25">
        <v>48708</v>
      </c>
      <c r="U1892" s="11">
        <v>42063</v>
      </c>
      <c r="V1892" s="25">
        <f>YEAR(Table1[[#This Row],[Order Date]])</f>
        <v>2015</v>
      </c>
      <c r="W1892" s="25">
        <f>MONTH(Table1[[#This Row],[Order Date]])</f>
        <v>2</v>
      </c>
      <c r="X1892" s="25">
        <f>DAY(Table1[[#This Row],[Order Date]])</f>
        <v>28</v>
      </c>
      <c r="Y1892" s="11">
        <v>42063</v>
      </c>
      <c r="Z1892" s="25">
        <f>DATEDIF(Table1[[#This Row],[Order Date]],Table1[[#This Row],[Ship Date]],"D")</f>
        <v>0</v>
      </c>
      <c r="AA1892" s="25">
        <v>-14.6432</v>
      </c>
      <c r="AB1892" s="10">
        <v>15</v>
      </c>
      <c r="AC1892" s="12">
        <v>151.34</v>
      </c>
      <c r="AD1892" s="10" t="str">
        <f>IF(Table1[[#This Row],[Profit]]&gt;0,"Profit","loss")</f>
        <v>loss</v>
      </c>
      <c r="AE1892" s="10" t="str">
        <f>_xlfn.CONCAT(Table1[[#This Row],[Customer Name]]," ",Table1[[#This Row],[Product Name]]," ",Table1[[#This Row],[Country]])</f>
        <v>Michael Tanner Eldon Expressions™ Desk Accessory, Wood Pencil Holder, Oak United States</v>
      </c>
      <c r="AF1892" s="10" t="str">
        <f>LEFT(Table1[[#This Row],[Product Name]],4)</f>
        <v>Eldo</v>
      </c>
    </row>
    <row r="1893" spans="1:32" ht="12.75" customHeight="1" x14ac:dyDescent="0.2">
      <c r="A1893" s="18">
        <v>21760</v>
      </c>
      <c r="B1893" s="25">
        <v>91365</v>
      </c>
      <c r="C1893" s="10" t="s">
        <v>37</v>
      </c>
      <c r="D1893" s="36">
        <v>0.02</v>
      </c>
      <c r="E1893" s="28">
        <v>25.38</v>
      </c>
      <c r="F1893" s="32">
        <v>8.99</v>
      </c>
      <c r="G1893" s="25">
        <v>648</v>
      </c>
      <c r="H1893" s="10" t="s">
        <v>761</v>
      </c>
      <c r="I1893" s="10" t="s">
        <v>49</v>
      </c>
      <c r="J1893" s="10" t="s">
        <v>40</v>
      </c>
      <c r="K1893" s="10" t="s">
        <v>41</v>
      </c>
      <c r="L1893" s="10" t="s">
        <v>50</v>
      </c>
      <c r="M1893" s="10" t="s">
        <v>51</v>
      </c>
      <c r="N1893" s="9" t="s">
        <v>762</v>
      </c>
      <c r="O1893" s="22">
        <v>0.5</v>
      </c>
      <c r="P1893" s="10" t="s">
        <v>33</v>
      </c>
      <c r="Q1893" s="10" t="s">
        <v>61</v>
      </c>
      <c r="R1893" s="10" t="s">
        <v>178</v>
      </c>
      <c r="S1893" s="10" t="s">
        <v>763</v>
      </c>
      <c r="T1893" s="25">
        <v>60440</v>
      </c>
      <c r="U1893" s="11">
        <v>42176</v>
      </c>
      <c r="V1893" s="25">
        <f>YEAR(Table1[[#This Row],[Order Date]])</f>
        <v>2015</v>
      </c>
      <c r="W1893" s="25">
        <f>MONTH(Table1[[#This Row],[Order Date]])</f>
        <v>6</v>
      </c>
      <c r="X1893" s="25">
        <f>DAY(Table1[[#This Row],[Order Date]])</f>
        <v>21</v>
      </c>
      <c r="Y1893" s="11">
        <v>42177</v>
      </c>
      <c r="Z1893" s="25">
        <f>DATEDIF(Table1[[#This Row],[Order Date]],Table1[[#This Row],[Ship Date]],"D")</f>
        <v>1</v>
      </c>
      <c r="AA1893" s="25">
        <v>-10.36</v>
      </c>
      <c r="AB1893" s="10">
        <v>1</v>
      </c>
      <c r="AC1893" s="12">
        <v>34.11</v>
      </c>
      <c r="AD1893" s="10" t="str">
        <f>IF(Table1[[#This Row],[Profit]]&gt;0,"Profit","loss")</f>
        <v>loss</v>
      </c>
      <c r="AE1893" s="10" t="str">
        <f>_xlfn.CONCAT(Table1[[#This Row],[Customer Name]]," ",Table1[[#This Row],[Product Name]]," ",Table1[[#This Row],[Country]])</f>
        <v>Steve O'Brien Executive Impressions 13" Chairman Wall Clock United States</v>
      </c>
      <c r="AF1893" s="10" t="str">
        <f>LEFT(Table1[[#This Row],[Product Name]],4)</f>
        <v>Exec</v>
      </c>
    </row>
    <row r="1894" spans="1:32" ht="12.75" customHeight="1" x14ac:dyDescent="0.2">
      <c r="A1894" s="18">
        <v>23154</v>
      </c>
      <c r="B1894" s="25">
        <v>91366</v>
      </c>
      <c r="C1894" s="10" t="s">
        <v>56</v>
      </c>
      <c r="D1894" s="36">
        <v>0.02</v>
      </c>
      <c r="E1894" s="28">
        <v>3.78</v>
      </c>
      <c r="F1894" s="32">
        <v>0.71</v>
      </c>
      <c r="G1894" s="25">
        <v>649</v>
      </c>
      <c r="H1894" s="10" t="s">
        <v>764</v>
      </c>
      <c r="I1894" s="10" t="s">
        <v>49</v>
      </c>
      <c r="J1894" s="10" t="s">
        <v>40</v>
      </c>
      <c r="K1894" s="10" t="s">
        <v>29</v>
      </c>
      <c r="L1894" s="10" t="s">
        <v>66</v>
      </c>
      <c r="M1894" s="10" t="s">
        <v>31</v>
      </c>
      <c r="N1894" s="9" t="s">
        <v>765</v>
      </c>
      <c r="O1894" s="22">
        <v>0.39</v>
      </c>
      <c r="P1894" s="10" t="s">
        <v>33</v>
      </c>
      <c r="Q1894" s="10" t="s">
        <v>61</v>
      </c>
      <c r="R1894" s="10" t="s">
        <v>178</v>
      </c>
      <c r="S1894" s="10" t="s">
        <v>766</v>
      </c>
      <c r="T1894" s="25">
        <v>60089</v>
      </c>
      <c r="U1894" s="11">
        <v>42153</v>
      </c>
      <c r="V1894" s="25">
        <f>YEAR(Table1[[#This Row],[Order Date]])</f>
        <v>2015</v>
      </c>
      <c r="W1894" s="25">
        <f>MONTH(Table1[[#This Row],[Order Date]])</f>
        <v>5</v>
      </c>
      <c r="X1894" s="25">
        <f>DAY(Table1[[#This Row],[Order Date]])</f>
        <v>29</v>
      </c>
      <c r="Y1894" s="11">
        <v>42154</v>
      </c>
      <c r="Z1894" s="25">
        <f>DATEDIF(Table1[[#This Row],[Order Date]],Table1[[#This Row],[Ship Date]],"D")</f>
        <v>1</v>
      </c>
      <c r="AA1894" s="25">
        <v>106.7499</v>
      </c>
      <c r="AB1894" s="10">
        <v>40</v>
      </c>
      <c r="AC1894" s="12">
        <v>154.71</v>
      </c>
      <c r="AD1894" s="10" t="str">
        <f>IF(Table1[[#This Row],[Profit]]&gt;0,"Profit","loss")</f>
        <v>Profit</v>
      </c>
      <c r="AE1894" s="10" t="str">
        <f>_xlfn.CONCAT(Table1[[#This Row],[Customer Name]]," ",Table1[[#This Row],[Product Name]]," ",Table1[[#This Row],[Country]])</f>
        <v>Roger Meyer Staples Bulldog Clip United States</v>
      </c>
      <c r="AF1894" s="10" t="str">
        <f>LEFT(Table1[[#This Row],[Product Name]],4)</f>
        <v>Stap</v>
      </c>
    </row>
    <row r="1895" spans="1:32" ht="12.75" customHeight="1" x14ac:dyDescent="0.2">
      <c r="A1895" s="18">
        <v>23812</v>
      </c>
      <c r="B1895" s="25">
        <v>91371</v>
      </c>
      <c r="C1895" s="10" t="s">
        <v>37</v>
      </c>
      <c r="D1895" s="36">
        <v>0.02</v>
      </c>
      <c r="E1895" s="28">
        <v>29.17</v>
      </c>
      <c r="F1895" s="32">
        <v>6.27</v>
      </c>
      <c r="G1895" s="25">
        <v>1910</v>
      </c>
      <c r="H1895" s="10" t="s">
        <v>1865</v>
      </c>
      <c r="I1895" s="10" t="s">
        <v>49</v>
      </c>
      <c r="J1895" s="10" t="s">
        <v>40</v>
      </c>
      <c r="K1895" s="10" t="s">
        <v>29</v>
      </c>
      <c r="L1895" s="10" t="s">
        <v>109</v>
      </c>
      <c r="M1895" s="10" t="s">
        <v>59</v>
      </c>
      <c r="N1895" s="9" t="s">
        <v>525</v>
      </c>
      <c r="O1895" s="22">
        <v>0.37</v>
      </c>
      <c r="P1895" s="10" t="s">
        <v>33</v>
      </c>
      <c r="Q1895" s="10" t="s">
        <v>136</v>
      </c>
      <c r="R1895" s="10" t="s">
        <v>387</v>
      </c>
      <c r="S1895" s="10" t="s">
        <v>1866</v>
      </c>
      <c r="T1895" s="25">
        <v>30269</v>
      </c>
      <c r="U1895" s="11">
        <v>42005</v>
      </c>
      <c r="V1895" s="25">
        <f>YEAR(Table1[[#This Row],[Order Date]])</f>
        <v>2015</v>
      </c>
      <c r="W1895" s="25">
        <f>MONTH(Table1[[#This Row],[Order Date]])</f>
        <v>1</v>
      </c>
      <c r="X1895" s="25">
        <f>DAY(Table1[[#This Row],[Order Date]])</f>
        <v>1</v>
      </c>
      <c r="Y1895" s="11">
        <v>42006</v>
      </c>
      <c r="Z1895" s="25">
        <f>DATEDIF(Table1[[#This Row],[Order Date]],Table1[[#This Row],[Ship Date]],"D")</f>
        <v>1</v>
      </c>
      <c r="AA1895" s="25">
        <v>36.905999999999999</v>
      </c>
      <c r="AB1895" s="10">
        <v>2</v>
      </c>
      <c r="AC1895" s="12">
        <v>63.32</v>
      </c>
      <c r="AD1895" s="10" t="str">
        <f>IF(Table1[[#This Row],[Profit]]&gt;0,"Profit","loss")</f>
        <v>Profit</v>
      </c>
      <c r="AE1895" s="10" t="str">
        <f>_xlfn.CONCAT(Table1[[#This Row],[Customer Name]]," ",Table1[[#This Row],[Product Name]]," ",Table1[[#This Row],[Country]])</f>
        <v>Sean Stephenson Binding Machine Supplies United States</v>
      </c>
      <c r="AF1895" s="10" t="str">
        <f>LEFT(Table1[[#This Row],[Product Name]],4)</f>
        <v>Bind</v>
      </c>
    </row>
    <row r="1896" spans="1:32" ht="12.75" customHeight="1" x14ac:dyDescent="0.2">
      <c r="A1896" s="18">
        <v>25239</v>
      </c>
      <c r="B1896" s="25">
        <v>91376</v>
      </c>
      <c r="C1896" s="10" t="s">
        <v>37</v>
      </c>
      <c r="D1896" s="36">
        <v>0.06</v>
      </c>
      <c r="E1896" s="28">
        <v>355.98</v>
      </c>
      <c r="F1896" s="32">
        <v>58.92</v>
      </c>
      <c r="G1896" s="25">
        <v>3067</v>
      </c>
      <c r="H1896" s="10" t="s">
        <v>2765</v>
      </c>
      <c r="I1896" s="10" t="s">
        <v>39</v>
      </c>
      <c r="J1896" s="10" t="s">
        <v>114</v>
      </c>
      <c r="K1896" s="10" t="s">
        <v>41</v>
      </c>
      <c r="L1896" s="10" t="s">
        <v>42</v>
      </c>
      <c r="M1896" s="10" t="s">
        <v>43</v>
      </c>
      <c r="N1896" s="9" t="s">
        <v>1294</v>
      </c>
      <c r="O1896" s="22">
        <v>0.64</v>
      </c>
      <c r="P1896" s="10" t="s">
        <v>33</v>
      </c>
      <c r="Q1896" s="10" t="s">
        <v>53</v>
      </c>
      <c r="R1896" s="10" t="s">
        <v>154</v>
      </c>
      <c r="S1896" s="10" t="s">
        <v>2766</v>
      </c>
      <c r="T1896" s="25">
        <v>44515</v>
      </c>
      <c r="U1896" s="11">
        <v>42065</v>
      </c>
      <c r="V1896" s="25">
        <f>YEAR(Table1[[#This Row],[Order Date]])</f>
        <v>2015</v>
      </c>
      <c r="W1896" s="25">
        <f>MONTH(Table1[[#This Row],[Order Date]])</f>
        <v>3</v>
      </c>
      <c r="X1896" s="25">
        <f>DAY(Table1[[#This Row],[Order Date]])</f>
        <v>2</v>
      </c>
      <c r="Y1896" s="11">
        <v>42066</v>
      </c>
      <c r="Z1896" s="25">
        <f>DATEDIF(Table1[[#This Row],[Order Date]],Table1[[#This Row],[Ship Date]],"D")</f>
        <v>1</v>
      </c>
      <c r="AA1896" s="25">
        <v>1660.92</v>
      </c>
      <c r="AB1896" s="10">
        <v>14</v>
      </c>
      <c r="AC1896" s="12">
        <v>5086.08</v>
      </c>
      <c r="AD1896" s="10" t="str">
        <f>IF(Table1[[#This Row],[Profit]]&gt;0,"Profit","loss")</f>
        <v>Profit</v>
      </c>
      <c r="AE1896" s="10" t="str">
        <f>_xlfn.CONCAT(Table1[[#This Row],[Customer Name]]," ",Table1[[#This Row],[Product Name]]," ",Table1[[#This Row],[Country]])</f>
        <v>Carole Miller Hon 4700 Series Mobuis™ Mid-Back Task Chairs with Adjustable Arms United States</v>
      </c>
      <c r="AF1896" s="10" t="str">
        <f>LEFT(Table1[[#This Row],[Product Name]],4)</f>
        <v xml:space="preserve">Hon </v>
      </c>
    </row>
    <row r="1897" spans="1:32" ht="12.75" customHeight="1" x14ac:dyDescent="0.2">
      <c r="A1897" s="18">
        <v>22438</v>
      </c>
      <c r="B1897" s="25">
        <v>91386</v>
      </c>
      <c r="C1897" s="10" t="s">
        <v>106</v>
      </c>
      <c r="D1897" s="36">
        <v>0.1</v>
      </c>
      <c r="E1897" s="28">
        <v>10.98</v>
      </c>
      <c r="F1897" s="32">
        <v>3.99</v>
      </c>
      <c r="G1897" s="25">
        <v>2647</v>
      </c>
      <c r="H1897" s="10" t="s">
        <v>2456</v>
      </c>
      <c r="I1897" s="10" t="s">
        <v>49</v>
      </c>
      <c r="J1897" s="10" t="s">
        <v>28</v>
      </c>
      <c r="K1897" s="10" t="s">
        <v>29</v>
      </c>
      <c r="L1897" s="10" t="s">
        <v>257</v>
      </c>
      <c r="M1897" s="10" t="s">
        <v>59</v>
      </c>
      <c r="N1897" s="9" t="s">
        <v>1578</v>
      </c>
      <c r="O1897" s="22">
        <v>0.57999999999999996</v>
      </c>
      <c r="P1897" s="10" t="s">
        <v>33</v>
      </c>
      <c r="Q1897" s="10" t="s">
        <v>34</v>
      </c>
      <c r="R1897" s="10" t="s">
        <v>45</v>
      </c>
      <c r="S1897" s="10" t="s">
        <v>2457</v>
      </c>
      <c r="T1897" s="25">
        <v>93309</v>
      </c>
      <c r="U1897" s="11">
        <v>42080</v>
      </c>
      <c r="V1897" s="25">
        <f>YEAR(Table1[[#This Row],[Order Date]])</f>
        <v>2015</v>
      </c>
      <c r="W1897" s="25">
        <f>MONTH(Table1[[#This Row],[Order Date]])</f>
        <v>3</v>
      </c>
      <c r="X1897" s="25">
        <f>DAY(Table1[[#This Row],[Order Date]])</f>
        <v>17</v>
      </c>
      <c r="Y1897" s="11">
        <v>42087</v>
      </c>
      <c r="Z1897" s="25">
        <f>DATEDIF(Table1[[#This Row],[Order Date]],Table1[[#This Row],[Ship Date]],"D")</f>
        <v>7</v>
      </c>
      <c r="AA1897" s="25">
        <v>-21.03</v>
      </c>
      <c r="AB1897" s="10">
        <v>5</v>
      </c>
      <c r="AC1897" s="12">
        <v>52.21</v>
      </c>
      <c r="AD1897" s="10" t="str">
        <f>IF(Table1[[#This Row],[Profit]]&gt;0,"Profit","loss")</f>
        <v>loss</v>
      </c>
      <c r="AE1897" s="10" t="str">
        <f>_xlfn.CONCAT(Table1[[#This Row],[Customer Name]]," ",Table1[[#This Row],[Product Name]]," ",Table1[[#This Row],[Country]])</f>
        <v>Teresa Bishop Staples Surge Protector 6 outlet United States</v>
      </c>
      <c r="AF1897" s="10" t="str">
        <f>LEFT(Table1[[#This Row],[Product Name]],4)</f>
        <v>Stap</v>
      </c>
    </row>
    <row r="1898" spans="1:32" ht="12.75" customHeight="1" x14ac:dyDescent="0.2">
      <c r="A1898" s="18">
        <v>22439</v>
      </c>
      <c r="B1898" s="25">
        <v>91386</v>
      </c>
      <c r="C1898" s="10" t="s">
        <v>106</v>
      </c>
      <c r="D1898" s="36">
        <v>0.01</v>
      </c>
      <c r="E1898" s="28">
        <v>39.979999999999997</v>
      </c>
      <c r="F1898" s="32">
        <v>9.1999999999999993</v>
      </c>
      <c r="G1898" s="25">
        <v>2647</v>
      </c>
      <c r="H1898" s="10" t="s">
        <v>2456</v>
      </c>
      <c r="I1898" s="10" t="s">
        <v>49</v>
      </c>
      <c r="J1898" s="10" t="s">
        <v>28</v>
      </c>
      <c r="K1898" s="10" t="s">
        <v>41</v>
      </c>
      <c r="L1898" s="10" t="s">
        <v>50</v>
      </c>
      <c r="M1898" s="10" t="s">
        <v>31</v>
      </c>
      <c r="N1898" s="9" t="s">
        <v>2458</v>
      </c>
      <c r="O1898" s="22">
        <v>0.65</v>
      </c>
      <c r="P1898" s="10" t="s">
        <v>33</v>
      </c>
      <c r="Q1898" s="10" t="s">
        <v>34</v>
      </c>
      <c r="R1898" s="10" t="s">
        <v>45</v>
      </c>
      <c r="S1898" s="10" t="s">
        <v>2457</v>
      </c>
      <c r="T1898" s="25">
        <v>93309</v>
      </c>
      <c r="U1898" s="11">
        <v>42080</v>
      </c>
      <c r="V1898" s="25">
        <f>YEAR(Table1[[#This Row],[Order Date]])</f>
        <v>2015</v>
      </c>
      <c r="W1898" s="25">
        <f>MONTH(Table1[[#This Row],[Order Date]])</f>
        <v>3</v>
      </c>
      <c r="X1898" s="25">
        <f>DAY(Table1[[#This Row],[Order Date]])</f>
        <v>17</v>
      </c>
      <c r="Y1898" s="11">
        <v>42082</v>
      </c>
      <c r="Z1898" s="25">
        <f>DATEDIF(Table1[[#This Row],[Order Date]],Table1[[#This Row],[Ship Date]],"D")</f>
        <v>2</v>
      </c>
      <c r="AA1898" s="25">
        <v>117.52079999999998</v>
      </c>
      <c r="AB1898" s="10">
        <v>4</v>
      </c>
      <c r="AC1898" s="12">
        <v>170.32</v>
      </c>
      <c r="AD1898" s="10" t="str">
        <f>IF(Table1[[#This Row],[Profit]]&gt;0,"Profit","loss")</f>
        <v>Profit</v>
      </c>
      <c r="AE1898" s="10" t="str">
        <f>_xlfn.CONCAT(Table1[[#This Row],[Customer Name]]," ",Table1[[#This Row],[Product Name]]," ",Table1[[#This Row],[Country]])</f>
        <v>Teresa Bishop Eldon Radial Chair Mat for Low to Medium Pile Carpets United States</v>
      </c>
      <c r="AF1898" s="10" t="str">
        <f>LEFT(Table1[[#This Row],[Product Name]],4)</f>
        <v>Eldo</v>
      </c>
    </row>
    <row r="1899" spans="1:32" ht="12.75" customHeight="1" x14ac:dyDescent="0.2">
      <c r="A1899" s="18">
        <v>25664</v>
      </c>
      <c r="B1899" s="25">
        <v>91388</v>
      </c>
      <c r="C1899" s="10" t="s">
        <v>106</v>
      </c>
      <c r="D1899" s="36">
        <v>0.08</v>
      </c>
      <c r="E1899" s="28">
        <v>6.48</v>
      </c>
      <c r="F1899" s="32">
        <v>6.81</v>
      </c>
      <c r="G1899" s="25">
        <v>3006</v>
      </c>
      <c r="H1899" s="10" t="s">
        <v>2728</v>
      </c>
      <c r="I1899" s="10" t="s">
        <v>49</v>
      </c>
      <c r="J1899" s="10" t="s">
        <v>28</v>
      </c>
      <c r="K1899" s="10" t="s">
        <v>29</v>
      </c>
      <c r="L1899" s="10" t="s">
        <v>93</v>
      </c>
      <c r="M1899" s="10" t="s">
        <v>59</v>
      </c>
      <c r="N1899" s="9" t="s">
        <v>2726</v>
      </c>
      <c r="O1899" s="22">
        <v>0.36</v>
      </c>
      <c r="P1899" s="10" t="s">
        <v>33</v>
      </c>
      <c r="Q1899" s="10" t="s">
        <v>34</v>
      </c>
      <c r="R1899" s="10" t="s">
        <v>1741</v>
      </c>
      <c r="S1899" s="10" t="s">
        <v>2729</v>
      </c>
      <c r="T1899" s="25">
        <v>83402</v>
      </c>
      <c r="U1899" s="11">
        <v>42045</v>
      </c>
      <c r="V1899" s="25">
        <f>YEAR(Table1[[#This Row],[Order Date]])</f>
        <v>2015</v>
      </c>
      <c r="W1899" s="25">
        <f>MONTH(Table1[[#This Row],[Order Date]])</f>
        <v>2</v>
      </c>
      <c r="X1899" s="25">
        <f>DAY(Table1[[#This Row],[Order Date]])</f>
        <v>10</v>
      </c>
      <c r="Y1899" s="11">
        <v>42050</v>
      </c>
      <c r="Z1899" s="25">
        <f>DATEDIF(Table1[[#This Row],[Order Date]],Table1[[#This Row],[Ship Date]],"D")</f>
        <v>5</v>
      </c>
      <c r="AA1899" s="25">
        <v>-49.186800000000005</v>
      </c>
      <c r="AB1899" s="10">
        <v>14</v>
      </c>
      <c r="AC1899" s="12">
        <v>92.29</v>
      </c>
      <c r="AD1899" s="10" t="str">
        <f>IF(Table1[[#This Row],[Profit]]&gt;0,"Profit","loss")</f>
        <v>loss</v>
      </c>
      <c r="AE1899" s="10" t="str">
        <f>_xlfn.CONCAT(Table1[[#This Row],[Customer Name]]," ",Table1[[#This Row],[Product Name]]," ",Table1[[#This Row],[Country]])</f>
        <v>Thomas Spence Xerox 1930 United States</v>
      </c>
      <c r="AF1899" s="10" t="str">
        <f>LEFT(Table1[[#This Row],[Product Name]],4)</f>
        <v>Xero</v>
      </c>
    </row>
    <row r="1900" spans="1:32" ht="12.75" customHeight="1" x14ac:dyDescent="0.2">
      <c r="A1900" s="18">
        <v>25665</v>
      </c>
      <c r="B1900" s="25">
        <v>91388</v>
      </c>
      <c r="C1900" s="10" t="s">
        <v>106</v>
      </c>
      <c r="D1900" s="36">
        <v>0.09</v>
      </c>
      <c r="E1900" s="28">
        <v>20.98</v>
      </c>
      <c r="F1900" s="32">
        <v>53.03</v>
      </c>
      <c r="G1900" s="25">
        <v>3006</v>
      </c>
      <c r="H1900" s="10" t="s">
        <v>2728</v>
      </c>
      <c r="I1900" s="10" t="s">
        <v>39</v>
      </c>
      <c r="J1900" s="10" t="s">
        <v>28</v>
      </c>
      <c r="K1900" s="10" t="s">
        <v>29</v>
      </c>
      <c r="L1900" s="10" t="s">
        <v>141</v>
      </c>
      <c r="M1900" s="10" t="s">
        <v>43</v>
      </c>
      <c r="N1900" s="9" t="s">
        <v>617</v>
      </c>
      <c r="O1900" s="22">
        <v>0.78</v>
      </c>
      <c r="P1900" s="10" t="s">
        <v>33</v>
      </c>
      <c r="Q1900" s="10" t="s">
        <v>34</v>
      </c>
      <c r="R1900" s="10" t="s">
        <v>1741</v>
      </c>
      <c r="S1900" s="10" t="s">
        <v>2729</v>
      </c>
      <c r="T1900" s="25">
        <v>83402</v>
      </c>
      <c r="U1900" s="11">
        <v>42045</v>
      </c>
      <c r="V1900" s="25">
        <f>YEAR(Table1[[#This Row],[Order Date]])</f>
        <v>2015</v>
      </c>
      <c r="W1900" s="25">
        <f>MONTH(Table1[[#This Row],[Order Date]])</f>
        <v>2</v>
      </c>
      <c r="X1900" s="25">
        <f>DAY(Table1[[#This Row],[Order Date]])</f>
        <v>10</v>
      </c>
      <c r="Y1900" s="11">
        <v>42052</v>
      </c>
      <c r="Z1900" s="25">
        <f>DATEDIF(Table1[[#This Row],[Order Date]],Table1[[#This Row],[Ship Date]],"D")</f>
        <v>7</v>
      </c>
      <c r="AA1900" s="25">
        <v>-152.7448</v>
      </c>
      <c r="AB1900" s="10">
        <v>3</v>
      </c>
      <c r="AC1900" s="12">
        <v>82.29</v>
      </c>
      <c r="AD1900" s="10" t="str">
        <f>IF(Table1[[#This Row],[Profit]]&gt;0,"Profit","loss")</f>
        <v>loss</v>
      </c>
      <c r="AE1900" s="10" t="str">
        <f>_xlfn.CONCAT(Table1[[#This Row],[Customer Name]]," ",Table1[[#This Row],[Product Name]]," ",Table1[[#This Row],[Country]])</f>
        <v>Thomas Spence Tennsco Lockers, Gray United States</v>
      </c>
      <c r="AF1900" s="10" t="str">
        <f>LEFT(Table1[[#This Row],[Product Name]],4)</f>
        <v>Tenn</v>
      </c>
    </row>
    <row r="1901" spans="1:32" ht="12.75" customHeight="1" x14ac:dyDescent="0.2">
      <c r="A1901" s="18">
        <v>23295</v>
      </c>
      <c r="B1901" s="25">
        <v>91389</v>
      </c>
      <c r="C1901" s="10" t="s">
        <v>47</v>
      </c>
      <c r="D1901" s="36">
        <v>0.05</v>
      </c>
      <c r="E1901" s="28">
        <v>122.99</v>
      </c>
      <c r="F1901" s="32">
        <v>19.989999999999998</v>
      </c>
      <c r="G1901" s="25">
        <v>3005</v>
      </c>
      <c r="H1901" s="10" t="s">
        <v>2727</v>
      </c>
      <c r="I1901" s="10" t="s">
        <v>27</v>
      </c>
      <c r="J1901" s="10" t="s">
        <v>28</v>
      </c>
      <c r="K1901" s="10" t="s">
        <v>29</v>
      </c>
      <c r="L1901" s="10" t="s">
        <v>109</v>
      </c>
      <c r="M1901" s="10" t="s">
        <v>59</v>
      </c>
      <c r="N1901" s="9" t="s">
        <v>2243</v>
      </c>
      <c r="O1901" s="22">
        <v>0.37</v>
      </c>
      <c r="P1901" s="10" t="s">
        <v>33</v>
      </c>
      <c r="Q1901" s="10" t="s">
        <v>34</v>
      </c>
      <c r="R1901" s="10" t="s">
        <v>1741</v>
      </c>
      <c r="S1901" s="10" t="s">
        <v>2724</v>
      </c>
      <c r="T1901" s="25">
        <v>83814</v>
      </c>
      <c r="U1901" s="11">
        <v>42163</v>
      </c>
      <c r="V1901" s="25">
        <f>YEAR(Table1[[#This Row],[Order Date]])</f>
        <v>2015</v>
      </c>
      <c r="W1901" s="25">
        <f>MONTH(Table1[[#This Row],[Order Date]])</f>
        <v>6</v>
      </c>
      <c r="X1901" s="25">
        <f>DAY(Table1[[#This Row],[Order Date]])</f>
        <v>8</v>
      </c>
      <c r="Y1901" s="11">
        <v>42166</v>
      </c>
      <c r="Z1901" s="25">
        <f>DATEDIF(Table1[[#This Row],[Order Date]],Table1[[#This Row],[Ship Date]],"D")</f>
        <v>3</v>
      </c>
      <c r="AA1901" s="25">
        <v>1039.7540999999999</v>
      </c>
      <c r="AB1901" s="10">
        <v>12</v>
      </c>
      <c r="AC1901" s="12">
        <v>1506.89</v>
      </c>
      <c r="AD1901" s="10" t="str">
        <f>IF(Table1[[#This Row],[Profit]]&gt;0,"Profit","loss")</f>
        <v>Profit</v>
      </c>
      <c r="AE1901" s="10" t="str">
        <f>_xlfn.CONCAT(Table1[[#This Row],[Customer Name]]," ",Table1[[#This Row],[Product Name]]," ",Table1[[#This Row],[Country]])</f>
        <v>Teresa Watts GBC Therma-A-Bind 250T Electric Binding System United States</v>
      </c>
      <c r="AF1901" s="10" t="str">
        <f>LEFT(Table1[[#This Row],[Product Name]],4)</f>
        <v xml:space="preserve">GBC </v>
      </c>
    </row>
    <row r="1902" spans="1:32" ht="12.75" customHeight="1" x14ac:dyDescent="0.2">
      <c r="A1902" s="18">
        <v>25051</v>
      </c>
      <c r="B1902" s="25">
        <v>91397</v>
      </c>
      <c r="C1902" s="10" t="s">
        <v>56</v>
      </c>
      <c r="D1902" s="36">
        <v>7.0000000000000007E-2</v>
      </c>
      <c r="E1902" s="28">
        <v>42.98</v>
      </c>
      <c r="F1902" s="32">
        <v>4.62</v>
      </c>
      <c r="G1902" s="25">
        <v>2951</v>
      </c>
      <c r="H1902" s="10" t="s">
        <v>2680</v>
      </c>
      <c r="I1902" s="10" t="s">
        <v>27</v>
      </c>
      <c r="J1902" s="10" t="s">
        <v>28</v>
      </c>
      <c r="K1902" s="10" t="s">
        <v>29</v>
      </c>
      <c r="L1902" s="10" t="s">
        <v>257</v>
      </c>
      <c r="M1902" s="10" t="s">
        <v>59</v>
      </c>
      <c r="N1902" s="9" t="s">
        <v>1888</v>
      </c>
      <c r="O1902" s="22">
        <v>0.56000000000000005</v>
      </c>
      <c r="P1902" s="10" t="s">
        <v>33</v>
      </c>
      <c r="Q1902" s="10" t="s">
        <v>61</v>
      </c>
      <c r="R1902" s="10" t="s">
        <v>183</v>
      </c>
      <c r="S1902" s="10" t="s">
        <v>2612</v>
      </c>
      <c r="T1902" s="25">
        <v>67601</v>
      </c>
      <c r="U1902" s="11">
        <v>42050</v>
      </c>
      <c r="V1902" s="25">
        <f>YEAR(Table1[[#This Row],[Order Date]])</f>
        <v>2015</v>
      </c>
      <c r="W1902" s="25">
        <f>MONTH(Table1[[#This Row],[Order Date]])</f>
        <v>2</v>
      </c>
      <c r="X1902" s="25">
        <f>DAY(Table1[[#This Row],[Order Date]])</f>
        <v>15</v>
      </c>
      <c r="Y1902" s="11">
        <v>42052</v>
      </c>
      <c r="Z1902" s="25">
        <f>DATEDIF(Table1[[#This Row],[Order Date]],Table1[[#This Row],[Ship Date]],"D")</f>
        <v>2</v>
      </c>
      <c r="AA1902" s="25">
        <v>565.38599999999997</v>
      </c>
      <c r="AB1902" s="10">
        <v>19</v>
      </c>
      <c r="AC1902" s="12">
        <v>819.4</v>
      </c>
      <c r="AD1902" s="10" t="str">
        <f>IF(Table1[[#This Row],[Profit]]&gt;0,"Profit","loss")</f>
        <v>Profit</v>
      </c>
      <c r="AE1902" s="10" t="str">
        <f>_xlfn.CONCAT(Table1[[#This Row],[Customer Name]]," ",Table1[[#This Row],[Product Name]]," ",Table1[[#This Row],[Country]])</f>
        <v>Jordan Womble Belkin F9M820V08 8 Outlet Surge United States</v>
      </c>
      <c r="AF1902" s="10" t="str">
        <f>LEFT(Table1[[#This Row],[Product Name]],4)</f>
        <v>Belk</v>
      </c>
    </row>
    <row r="1903" spans="1:32" ht="12.75" customHeight="1" x14ac:dyDescent="0.2">
      <c r="A1903" s="18">
        <v>25052</v>
      </c>
      <c r="B1903" s="25">
        <v>91397</v>
      </c>
      <c r="C1903" s="10" t="s">
        <v>56</v>
      </c>
      <c r="D1903" s="36">
        <v>0.03</v>
      </c>
      <c r="E1903" s="28">
        <v>89.99</v>
      </c>
      <c r="F1903" s="32">
        <v>42</v>
      </c>
      <c r="G1903" s="25">
        <v>2951</v>
      </c>
      <c r="H1903" s="10" t="s">
        <v>2680</v>
      </c>
      <c r="I1903" s="10" t="s">
        <v>39</v>
      </c>
      <c r="J1903" s="10" t="s">
        <v>28</v>
      </c>
      <c r="K1903" s="10" t="s">
        <v>41</v>
      </c>
      <c r="L1903" s="10" t="s">
        <v>42</v>
      </c>
      <c r="M1903" s="10" t="s">
        <v>43</v>
      </c>
      <c r="N1903" s="9" t="s">
        <v>2466</v>
      </c>
      <c r="O1903" s="22">
        <v>0.66</v>
      </c>
      <c r="P1903" s="10" t="s">
        <v>33</v>
      </c>
      <c r="Q1903" s="10" t="s">
        <v>61</v>
      </c>
      <c r="R1903" s="10" t="s">
        <v>183</v>
      </c>
      <c r="S1903" s="10" t="s">
        <v>2612</v>
      </c>
      <c r="T1903" s="25">
        <v>67601</v>
      </c>
      <c r="U1903" s="11">
        <v>42050</v>
      </c>
      <c r="V1903" s="25">
        <f>YEAR(Table1[[#This Row],[Order Date]])</f>
        <v>2015</v>
      </c>
      <c r="W1903" s="25">
        <f>MONTH(Table1[[#This Row],[Order Date]])</f>
        <v>2</v>
      </c>
      <c r="X1903" s="25">
        <f>DAY(Table1[[#This Row],[Order Date]])</f>
        <v>15</v>
      </c>
      <c r="Y1903" s="11">
        <v>42053</v>
      </c>
      <c r="Z1903" s="25">
        <f>DATEDIF(Table1[[#This Row],[Order Date]],Table1[[#This Row],[Ship Date]],"D")</f>
        <v>3</v>
      </c>
      <c r="AA1903" s="25">
        <v>-230.9528</v>
      </c>
      <c r="AB1903" s="10">
        <v>19</v>
      </c>
      <c r="AC1903" s="12">
        <v>1809.75</v>
      </c>
      <c r="AD1903" s="10" t="str">
        <f>IF(Table1[[#This Row],[Profit]]&gt;0,"Profit","loss")</f>
        <v>loss</v>
      </c>
      <c r="AE1903" s="10" t="str">
        <f>_xlfn.CONCAT(Table1[[#This Row],[Customer Name]]," ",Table1[[#This Row],[Product Name]]," ",Table1[[#This Row],[Country]])</f>
        <v>Jordan Womble Global Leather Task Chair, Black United States</v>
      </c>
      <c r="AF1903" s="10" t="str">
        <f>LEFT(Table1[[#This Row],[Product Name]],4)</f>
        <v>Glob</v>
      </c>
    </row>
    <row r="1904" spans="1:32" ht="12.75" customHeight="1" x14ac:dyDescent="0.2">
      <c r="A1904" s="18">
        <v>25970</v>
      </c>
      <c r="B1904" s="25">
        <v>91398</v>
      </c>
      <c r="C1904" s="10" t="s">
        <v>56</v>
      </c>
      <c r="D1904" s="36">
        <v>0.08</v>
      </c>
      <c r="E1904" s="28">
        <v>5.74</v>
      </c>
      <c r="F1904" s="32">
        <v>5.01</v>
      </c>
      <c r="G1904" s="25">
        <v>2952</v>
      </c>
      <c r="H1904" s="10" t="s">
        <v>2681</v>
      </c>
      <c r="I1904" s="10" t="s">
        <v>27</v>
      </c>
      <c r="J1904" s="10" t="s">
        <v>28</v>
      </c>
      <c r="K1904" s="10" t="s">
        <v>29</v>
      </c>
      <c r="L1904" s="10" t="s">
        <v>109</v>
      </c>
      <c r="M1904" s="10" t="s">
        <v>59</v>
      </c>
      <c r="N1904" s="9" t="s">
        <v>2061</v>
      </c>
      <c r="O1904" s="22">
        <v>0.39</v>
      </c>
      <c r="P1904" s="10" t="s">
        <v>33</v>
      </c>
      <c r="Q1904" s="10" t="s">
        <v>53</v>
      </c>
      <c r="R1904" s="10" t="s">
        <v>154</v>
      </c>
      <c r="S1904" s="10" t="s">
        <v>2682</v>
      </c>
      <c r="T1904" s="25">
        <v>43123</v>
      </c>
      <c r="U1904" s="11">
        <v>42109</v>
      </c>
      <c r="V1904" s="25">
        <f>YEAR(Table1[[#This Row],[Order Date]])</f>
        <v>2015</v>
      </c>
      <c r="W1904" s="25">
        <f>MONTH(Table1[[#This Row],[Order Date]])</f>
        <v>4</v>
      </c>
      <c r="X1904" s="25">
        <f>DAY(Table1[[#This Row],[Order Date]])</f>
        <v>15</v>
      </c>
      <c r="Y1904" s="11">
        <v>42111</v>
      </c>
      <c r="Z1904" s="25">
        <f>DATEDIF(Table1[[#This Row],[Order Date]],Table1[[#This Row],[Ship Date]],"D")</f>
        <v>2</v>
      </c>
      <c r="AA1904" s="25">
        <v>-61.628039999999999</v>
      </c>
      <c r="AB1904" s="10">
        <v>12</v>
      </c>
      <c r="AC1904" s="12">
        <v>70.03</v>
      </c>
      <c r="AD1904" s="10" t="str">
        <f>IF(Table1[[#This Row],[Profit]]&gt;0,"Profit","loss")</f>
        <v>loss</v>
      </c>
      <c r="AE1904" s="10" t="str">
        <f>_xlfn.CONCAT(Table1[[#This Row],[Customer Name]]," ",Table1[[#This Row],[Product Name]]," ",Table1[[#This Row],[Country]])</f>
        <v>Thelma Murray Binder Posts United States</v>
      </c>
      <c r="AF1904" s="10" t="str">
        <f>LEFT(Table1[[#This Row],[Product Name]],4)</f>
        <v>Bind</v>
      </c>
    </row>
    <row r="1905" spans="1:32" ht="12.75" customHeight="1" x14ac:dyDescent="0.2">
      <c r="A1905" s="18">
        <v>24151</v>
      </c>
      <c r="B1905" s="25">
        <v>91407</v>
      </c>
      <c r="C1905" s="10" t="s">
        <v>47</v>
      </c>
      <c r="D1905" s="36">
        <v>0.06</v>
      </c>
      <c r="E1905" s="28">
        <v>3.6</v>
      </c>
      <c r="F1905" s="32">
        <v>2.2000000000000002</v>
      </c>
      <c r="G1905" s="25">
        <v>2704</v>
      </c>
      <c r="H1905" s="10" t="s">
        <v>2501</v>
      </c>
      <c r="I1905" s="10" t="s">
        <v>49</v>
      </c>
      <c r="J1905" s="10" t="s">
        <v>114</v>
      </c>
      <c r="K1905" s="10" t="s">
        <v>29</v>
      </c>
      <c r="L1905" s="10" t="s">
        <v>93</v>
      </c>
      <c r="M1905" s="10" t="s">
        <v>31</v>
      </c>
      <c r="N1905" s="9" t="s">
        <v>1669</v>
      </c>
      <c r="O1905" s="22">
        <v>0.39</v>
      </c>
      <c r="P1905" s="10" t="s">
        <v>33</v>
      </c>
      <c r="Q1905" s="10" t="s">
        <v>136</v>
      </c>
      <c r="R1905" s="10" t="s">
        <v>362</v>
      </c>
      <c r="S1905" s="10" t="s">
        <v>2502</v>
      </c>
      <c r="T1905" s="25">
        <v>32503</v>
      </c>
      <c r="U1905" s="11">
        <v>42124</v>
      </c>
      <c r="V1905" s="25">
        <f>YEAR(Table1[[#This Row],[Order Date]])</f>
        <v>2015</v>
      </c>
      <c r="W1905" s="25">
        <f>MONTH(Table1[[#This Row],[Order Date]])</f>
        <v>4</v>
      </c>
      <c r="X1905" s="25">
        <f>DAY(Table1[[#This Row],[Order Date]])</f>
        <v>30</v>
      </c>
      <c r="Y1905" s="11">
        <v>42126</v>
      </c>
      <c r="Z1905" s="25">
        <f>DATEDIF(Table1[[#This Row],[Order Date]],Table1[[#This Row],[Ship Date]],"D")</f>
        <v>2</v>
      </c>
      <c r="AA1905" s="25">
        <v>2755.6422000000002</v>
      </c>
      <c r="AB1905" s="10">
        <v>4</v>
      </c>
      <c r="AC1905" s="12">
        <v>15.19</v>
      </c>
      <c r="AD1905" s="10" t="str">
        <f>IF(Table1[[#This Row],[Profit]]&gt;0,"Profit","loss")</f>
        <v>Profit</v>
      </c>
      <c r="AE1905" s="10" t="str">
        <f>_xlfn.CONCAT(Table1[[#This Row],[Customer Name]]," ",Table1[[#This Row],[Product Name]]," ",Table1[[#This Row],[Country]])</f>
        <v>Juan Gold Telephone Message Books with Fax/Mobile Section, 4 1/4" x 6" United States</v>
      </c>
      <c r="AF1905" s="10" t="str">
        <f>LEFT(Table1[[#This Row],[Product Name]],4)</f>
        <v>Tele</v>
      </c>
    </row>
    <row r="1906" spans="1:32" ht="12.75" customHeight="1" x14ac:dyDescent="0.2">
      <c r="A1906" s="18">
        <v>21979</v>
      </c>
      <c r="B1906" s="25">
        <v>91408</v>
      </c>
      <c r="C1906" s="10" t="s">
        <v>106</v>
      </c>
      <c r="D1906" s="36">
        <v>0.03</v>
      </c>
      <c r="E1906" s="28">
        <v>13.48</v>
      </c>
      <c r="F1906" s="32">
        <v>4.51</v>
      </c>
      <c r="G1906" s="25">
        <v>2704</v>
      </c>
      <c r="H1906" s="10" t="s">
        <v>2501</v>
      </c>
      <c r="I1906" s="10" t="s">
        <v>27</v>
      </c>
      <c r="J1906" s="10" t="s">
        <v>114</v>
      </c>
      <c r="K1906" s="10" t="s">
        <v>29</v>
      </c>
      <c r="L1906" s="10" t="s">
        <v>141</v>
      </c>
      <c r="M1906" s="10" t="s">
        <v>59</v>
      </c>
      <c r="N1906" s="9" t="s">
        <v>2503</v>
      </c>
      <c r="O1906" s="22">
        <v>0.59</v>
      </c>
      <c r="P1906" s="10" t="s">
        <v>33</v>
      </c>
      <c r="Q1906" s="10" t="s">
        <v>136</v>
      </c>
      <c r="R1906" s="10" t="s">
        <v>362</v>
      </c>
      <c r="S1906" s="10" t="s">
        <v>2502</v>
      </c>
      <c r="T1906" s="25">
        <v>32503</v>
      </c>
      <c r="U1906" s="11">
        <v>42124</v>
      </c>
      <c r="V1906" s="25">
        <f>YEAR(Table1[[#This Row],[Order Date]])</f>
        <v>2015</v>
      </c>
      <c r="W1906" s="25">
        <f>MONTH(Table1[[#This Row],[Order Date]])</f>
        <v>4</v>
      </c>
      <c r="X1906" s="25">
        <f>DAY(Table1[[#This Row],[Order Date]])</f>
        <v>30</v>
      </c>
      <c r="Y1906" s="11">
        <v>42128</v>
      </c>
      <c r="Z1906" s="25">
        <f>DATEDIF(Table1[[#This Row],[Order Date]],Table1[[#This Row],[Ship Date]],"D")</f>
        <v>4</v>
      </c>
      <c r="AA1906" s="25">
        <v>-256.01800000000003</v>
      </c>
      <c r="AB1906" s="10">
        <v>4</v>
      </c>
      <c r="AC1906" s="12">
        <v>59.49</v>
      </c>
      <c r="AD1906" s="10" t="str">
        <f>IF(Table1[[#This Row],[Profit]]&gt;0,"Profit","loss")</f>
        <v>loss</v>
      </c>
      <c r="AE1906" s="10" t="str">
        <f>_xlfn.CONCAT(Table1[[#This Row],[Customer Name]]," ",Table1[[#This Row],[Product Name]]," ",Table1[[#This Row],[Country]])</f>
        <v>Juan Gold Tenex Personal Project File with Scoop Front Design, Black United States</v>
      </c>
      <c r="AF1906" s="10" t="str">
        <f>LEFT(Table1[[#This Row],[Product Name]],4)</f>
        <v>Tene</v>
      </c>
    </row>
    <row r="1907" spans="1:32" ht="12.75" customHeight="1" x14ac:dyDescent="0.2">
      <c r="A1907" s="18">
        <v>22028</v>
      </c>
      <c r="B1907" s="25">
        <v>91414</v>
      </c>
      <c r="C1907" s="10" t="s">
        <v>25</v>
      </c>
      <c r="D1907" s="36">
        <v>0.02</v>
      </c>
      <c r="E1907" s="28">
        <v>71.37</v>
      </c>
      <c r="F1907" s="32">
        <v>69</v>
      </c>
      <c r="G1907" s="25">
        <v>2486</v>
      </c>
      <c r="H1907" s="10" t="s">
        <v>2331</v>
      </c>
      <c r="I1907" s="10" t="s">
        <v>49</v>
      </c>
      <c r="J1907" s="10" t="s">
        <v>58</v>
      </c>
      <c r="K1907" s="10" t="s">
        <v>41</v>
      </c>
      <c r="L1907" s="10" t="s">
        <v>152</v>
      </c>
      <c r="M1907" s="10" t="s">
        <v>236</v>
      </c>
      <c r="N1907" s="9" t="s">
        <v>2221</v>
      </c>
      <c r="O1907" s="22">
        <v>0.68</v>
      </c>
      <c r="P1907" s="10" t="s">
        <v>33</v>
      </c>
      <c r="Q1907" s="10" t="s">
        <v>136</v>
      </c>
      <c r="R1907" s="10" t="s">
        <v>387</v>
      </c>
      <c r="S1907" s="10" t="s">
        <v>2332</v>
      </c>
      <c r="T1907" s="25">
        <v>30458</v>
      </c>
      <c r="U1907" s="11">
        <v>42041</v>
      </c>
      <c r="V1907" s="25">
        <f>YEAR(Table1[[#This Row],[Order Date]])</f>
        <v>2015</v>
      </c>
      <c r="W1907" s="25">
        <f>MONTH(Table1[[#This Row],[Order Date]])</f>
        <v>2</v>
      </c>
      <c r="X1907" s="25">
        <f>DAY(Table1[[#This Row],[Order Date]])</f>
        <v>6</v>
      </c>
      <c r="Y1907" s="11">
        <v>42042</v>
      </c>
      <c r="Z1907" s="25">
        <f>DATEDIF(Table1[[#This Row],[Order Date]],Table1[[#This Row],[Ship Date]],"D")</f>
        <v>1</v>
      </c>
      <c r="AA1907" s="25">
        <v>-439.90800000000002</v>
      </c>
      <c r="AB1907" s="10">
        <v>4</v>
      </c>
      <c r="AC1907" s="12">
        <v>237.62</v>
      </c>
      <c r="AD1907" s="10" t="str">
        <f>IF(Table1[[#This Row],[Profit]]&gt;0,"Profit","loss")</f>
        <v>loss</v>
      </c>
      <c r="AE1907" s="10" t="str">
        <f>_xlfn.CONCAT(Table1[[#This Row],[Customer Name]]," ",Table1[[#This Row],[Product Name]]," ",Table1[[#This Row],[Country]])</f>
        <v>Jack Horn Lesro Sheffield Collection Coffee Table, End Table, Center Table, Corner Table United States</v>
      </c>
      <c r="AF1907" s="10" t="str">
        <f>LEFT(Table1[[#This Row],[Product Name]],4)</f>
        <v>Lesr</v>
      </c>
    </row>
    <row r="1908" spans="1:32" ht="12.75" customHeight="1" x14ac:dyDescent="0.2">
      <c r="A1908" s="18">
        <v>22029</v>
      </c>
      <c r="B1908" s="25">
        <v>91414</v>
      </c>
      <c r="C1908" s="10" t="s">
        <v>25</v>
      </c>
      <c r="D1908" s="36">
        <v>0.03</v>
      </c>
      <c r="E1908" s="28">
        <v>205.99</v>
      </c>
      <c r="F1908" s="32">
        <v>8.99</v>
      </c>
      <c r="G1908" s="25">
        <v>2486</v>
      </c>
      <c r="H1908" s="10" t="s">
        <v>2331</v>
      </c>
      <c r="I1908" s="10" t="s">
        <v>27</v>
      </c>
      <c r="J1908" s="10" t="s">
        <v>58</v>
      </c>
      <c r="K1908" s="10" t="s">
        <v>77</v>
      </c>
      <c r="L1908" s="10" t="s">
        <v>78</v>
      </c>
      <c r="M1908" s="10" t="s">
        <v>59</v>
      </c>
      <c r="N1908" s="9" t="s">
        <v>1542</v>
      </c>
      <c r="O1908" s="22">
        <v>0.6</v>
      </c>
      <c r="P1908" s="10" t="s">
        <v>33</v>
      </c>
      <c r="Q1908" s="10" t="s">
        <v>136</v>
      </c>
      <c r="R1908" s="10" t="s">
        <v>387</v>
      </c>
      <c r="S1908" s="10" t="s">
        <v>2332</v>
      </c>
      <c r="T1908" s="25">
        <v>30458</v>
      </c>
      <c r="U1908" s="11">
        <v>42041</v>
      </c>
      <c r="V1908" s="25">
        <f>YEAR(Table1[[#This Row],[Order Date]])</f>
        <v>2015</v>
      </c>
      <c r="W1908" s="25">
        <f>MONTH(Table1[[#This Row],[Order Date]])</f>
        <v>2</v>
      </c>
      <c r="X1908" s="25">
        <f>DAY(Table1[[#This Row],[Order Date]])</f>
        <v>6</v>
      </c>
      <c r="Y1908" s="11">
        <v>42043</v>
      </c>
      <c r="Z1908" s="25">
        <f>DATEDIF(Table1[[#This Row],[Order Date]],Table1[[#This Row],[Ship Date]],"D")</f>
        <v>2</v>
      </c>
      <c r="AA1908" s="25">
        <v>1087.7159999999999</v>
      </c>
      <c r="AB1908" s="10">
        <v>1</v>
      </c>
      <c r="AC1908" s="12">
        <v>176.42</v>
      </c>
      <c r="AD1908" s="10" t="str">
        <f>IF(Table1[[#This Row],[Profit]]&gt;0,"Profit","loss")</f>
        <v>Profit</v>
      </c>
      <c r="AE1908" s="10" t="str">
        <f>_xlfn.CONCAT(Table1[[#This Row],[Customer Name]]," ",Table1[[#This Row],[Product Name]]," ",Table1[[#This Row],[Country]])</f>
        <v>Jack Horn StarTAC 8000 United States</v>
      </c>
      <c r="AF1908" s="10" t="str">
        <f>LEFT(Table1[[#This Row],[Product Name]],4)</f>
        <v>Star</v>
      </c>
    </row>
    <row r="1909" spans="1:32" ht="12.75" customHeight="1" x14ac:dyDescent="0.2">
      <c r="A1909" s="18">
        <v>23983</v>
      </c>
      <c r="B1909" s="25">
        <v>91415</v>
      </c>
      <c r="C1909" s="10" t="s">
        <v>37</v>
      </c>
      <c r="D1909" s="36">
        <v>0.04</v>
      </c>
      <c r="E1909" s="28">
        <v>3.08</v>
      </c>
      <c r="F1909" s="32">
        <v>0.99</v>
      </c>
      <c r="G1909" s="25">
        <v>2487</v>
      </c>
      <c r="H1909" s="10" t="s">
        <v>2333</v>
      </c>
      <c r="I1909" s="10" t="s">
        <v>49</v>
      </c>
      <c r="J1909" s="10" t="s">
        <v>58</v>
      </c>
      <c r="K1909" s="10" t="s">
        <v>29</v>
      </c>
      <c r="L1909" s="10" t="s">
        <v>134</v>
      </c>
      <c r="M1909" s="10" t="s">
        <v>59</v>
      </c>
      <c r="N1909" s="9" t="s">
        <v>1994</v>
      </c>
      <c r="O1909" s="22">
        <v>0.37</v>
      </c>
      <c r="P1909" s="10" t="s">
        <v>33</v>
      </c>
      <c r="Q1909" s="10" t="s">
        <v>136</v>
      </c>
      <c r="R1909" s="10" t="s">
        <v>387</v>
      </c>
      <c r="S1909" s="10" t="s">
        <v>2334</v>
      </c>
      <c r="T1909" s="25">
        <v>30084</v>
      </c>
      <c r="U1909" s="11">
        <v>42175</v>
      </c>
      <c r="V1909" s="25">
        <f>YEAR(Table1[[#This Row],[Order Date]])</f>
        <v>2015</v>
      </c>
      <c r="W1909" s="25">
        <f>MONTH(Table1[[#This Row],[Order Date]])</f>
        <v>6</v>
      </c>
      <c r="X1909" s="25">
        <f>DAY(Table1[[#This Row],[Order Date]])</f>
        <v>20</v>
      </c>
      <c r="Y1909" s="11">
        <v>42176</v>
      </c>
      <c r="Z1909" s="25">
        <f>DATEDIF(Table1[[#This Row],[Order Date]],Table1[[#This Row],[Ship Date]],"D")</f>
        <v>1</v>
      </c>
      <c r="AA1909" s="25">
        <v>257.08319999999998</v>
      </c>
      <c r="AB1909" s="10">
        <v>14</v>
      </c>
      <c r="AC1909" s="12">
        <v>43.41</v>
      </c>
      <c r="AD1909" s="10" t="str">
        <f>IF(Table1[[#This Row],[Profit]]&gt;0,"Profit","loss")</f>
        <v>Profit</v>
      </c>
      <c r="AE1909" s="10" t="str">
        <f>_xlfn.CONCAT(Table1[[#This Row],[Customer Name]]," ",Table1[[#This Row],[Product Name]]," ",Table1[[#This Row],[Country]])</f>
        <v>Michelle Bryant Phillips Avery 481 United States</v>
      </c>
      <c r="AF1909" s="10" t="str">
        <f>LEFT(Table1[[#This Row],[Product Name]],4)</f>
        <v>Aver</v>
      </c>
    </row>
    <row r="1910" spans="1:32" ht="12.75" customHeight="1" x14ac:dyDescent="0.2">
      <c r="A1910" s="18">
        <v>23984</v>
      </c>
      <c r="B1910" s="25">
        <v>91415</v>
      </c>
      <c r="C1910" s="10" t="s">
        <v>37</v>
      </c>
      <c r="D1910" s="36">
        <v>0.1</v>
      </c>
      <c r="E1910" s="28">
        <v>2.78</v>
      </c>
      <c r="F1910" s="32">
        <v>1.25</v>
      </c>
      <c r="G1910" s="25">
        <v>2487</v>
      </c>
      <c r="H1910" s="10" t="s">
        <v>2333</v>
      </c>
      <c r="I1910" s="10" t="s">
        <v>49</v>
      </c>
      <c r="J1910" s="10" t="s">
        <v>58</v>
      </c>
      <c r="K1910" s="10" t="s">
        <v>29</v>
      </c>
      <c r="L1910" s="10" t="s">
        <v>30</v>
      </c>
      <c r="M1910" s="10" t="s">
        <v>31</v>
      </c>
      <c r="N1910" s="9" t="s">
        <v>2206</v>
      </c>
      <c r="O1910" s="22">
        <v>0.59</v>
      </c>
      <c r="P1910" s="10" t="s">
        <v>33</v>
      </c>
      <c r="Q1910" s="10" t="s">
        <v>136</v>
      </c>
      <c r="R1910" s="10" t="s">
        <v>387</v>
      </c>
      <c r="S1910" s="10" t="s">
        <v>2334</v>
      </c>
      <c r="T1910" s="25">
        <v>30084</v>
      </c>
      <c r="U1910" s="11">
        <v>42175</v>
      </c>
      <c r="V1910" s="25">
        <f>YEAR(Table1[[#This Row],[Order Date]])</f>
        <v>2015</v>
      </c>
      <c r="W1910" s="25">
        <f>MONTH(Table1[[#This Row],[Order Date]])</f>
        <v>6</v>
      </c>
      <c r="X1910" s="25">
        <f>DAY(Table1[[#This Row],[Order Date]])</f>
        <v>20</v>
      </c>
      <c r="Y1910" s="11">
        <v>42176</v>
      </c>
      <c r="Z1910" s="25">
        <f>DATEDIF(Table1[[#This Row],[Order Date]],Table1[[#This Row],[Ship Date]],"D")</f>
        <v>1</v>
      </c>
      <c r="AA1910" s="25">
        <v>0.7854000000000001</v>
      </c>
      <c r="AB1910" s="10">
        <v>18</v>
      </c>
      <c r="AC1910" s="12">
        <v>46.42</v>
      </c>
      <c r="AD1910" s="10" t="str">
        <f>IF(Table1[[#This Row],[Profit]]&gt;0,"Profit","loss")</f>
        <v>Profit</v>
      </c>
      <c r="AE1910" s="10" t="str">
        <f>_xlfn.CONCAT(Table1[[#This Row],[Customer Name]]," ",Table1[[#This Row],[Product Name]]," ",Table1[[#This Row],[Country]])</f>
        <v>Michelle Bryant Phillips Newell 318 United States</v>
      </c>
      <c r="AF1910" s="10" t="str">
        <f>LEFT(Table1[[#This Row],[Product Name]],4)</f>
        <v>Newe</v>
      </c>
    </row>
    <row r="1911" spans="1:32" ht="12.75" customHeight="1" x14ac:dyDescent="0.2">
      <c r="A1911" s="18">
        <v>23495</v>
      </c>
      <c r="B1911" s="25">
        <v>91416</v>
      </c>
      <c r="C1911" s="10" t="s">
        <v>106</v>
      </c>
      <c r="D1911" s="36">
        <v>0</v>
      </c>
      <c r="E1911" s="28">
        <v>180.98</v>
      </c>
      <c r="F1911" s="32">
        <v>30</v>
      </c>
      <c r="G1911" s="25">
        <v>2486</v>
      </c>
      <c r="H1911" s="10" t="s">
        <v>2331</v>
      </c>
      <c r="I1911" s="10" t="s">
        <v>39</v>
      </c>
      <c r="J1911" s="10" t="s">
        <v>58</v>
      </c>
      <c r="K1911" s="10" t="s">
        <v>41</v>
      </c>
      <c r="L1911" s="10" t="s">
        <v>42</v>
      </c>
      <c r="M1911" s="10" t="s">
        <v>43</v>
      </c>
      <c r="N1911" s="9" t="s">
        <v>1886</v>
      </c>
      <c r="O1911" s="22">
        <v>0.69</v>
      </c>
      <c r="P1911" s="10" t="s">
        <v>33</v>
      </c>
      <c r="Q1911" s="10" t="s">
        <v>136</v>
      </c>
      <c r="R1911" s="10" t="s">
        <v>387</v>
      </c>
      <c r="S1911" s="10" t="s">
        <v>2332</v>
      </c>
      <c r="T1911" s="25">
        <v>30458</v>
      </c>
      <c r="U1911" s="11">
        <v>42038</v>
      </c>
      <c r="V1911" s="25">
        <f>YEAR(Table1[[#This Row],[Order Date]])</f>
        <v>2015</v>
      </c>
      <c r="W1911" s="25">
        <f>MONTH(Table1[[#This Row],[Order Date]])</f>
        <v>2</v>
      </c>
      <c r="X1911" s="25">
        <f>DAY(Table1[[#This Row],[Order Date]])</f>
        <v>3</v>
      </c>
      <c r="Y1911" s="11">
        <v>42040</v>
      </c>
      <c r="Z1911" s="25">
        <f>DATEDIF(Table1[[#This Row],[Order Date]],Table1[[#This Row],[Ship Date]],"D")</f>
        <v>2</v>
      </c>
      <c r="AA1911" s="25">
        <v>9.2040000000000006</v>
      </c>
      <c r="AB1911" s="10">
        <v>11</v>
      </c>
      <c r="AC1911" s="12">
        <v>2084.16</v>
      </c>
      <c r="AD1911" s="10" t="str">
        <f>IF(Table1[[#This Row],[Profit]]&gt;0,"Profit","loss")</f>
        <v>Profit</v>
      </c>
      <c r="AE1911" s="10" t="str">
        <f>_xlfn.CONCAT(Table1[[#This Row],[Customer Name]]," ",Table1[[#This Row],[Product Name]]," ",Table1[[#This Row],[Country]])</f>
        <v>Jack Horn Office Star - Ergonomic Mid Back Chair with 2-Way Adjustable Arms United States</v>
      </c>
      <c r="AF1911" s="10" t="str">
        <f>LEFT(Table1[[#This Row],[Product Name]],4)</f>
        <v>Offi</v>
      </c>
    </row>
    <row r="1912" spans="1:32" ht="12.75" customHeight="1" x14ac:dyDescent="0.2">
      <c r="A1912" s="18">
        <v>24476</v>
      </c>
      <c r="B1912" s="25">
        <v>91417</v>
      </c>
      <c r="C1912" s="10" t="s">
        <v>37</v>
      </c>
      <c r="D1912" s="36">
        <v>0.02</v>
      </c>
      <c r="E1912" s="28">
        <v>136.97999999999999</v>
      </c>
      <c r="F1912" s="32">
        <v>24.49</v>
      </c>
      <c r="G1912" s="25">
        <v>2487</v>
      </c>
      <c r="H1912" s="10" t="s">
        <v>2333</v>
      </c>
      <c r="I1912" s="10" t="s">
        <v>27</v>
      </c>
      <c r="J1912" s="10" t="s">
        <v>58</v>
      </c>
      <c r="K1912" s="10" t="s">
        <v>41</v>
      </c>
      <c r="L1912" s="10" t="s">
        <v>50</v>
      </c>
      <c r="M1912" s="10" t="s">
        <v>236</v>
      </c>
      <c r="N1912" s="9" t="s">
        <v>1648</v>
      </c>
      <c r="O1912" s="22">
        <v>0.59</v>
      </c>
      <c r="P1912" s="10" t="s">
        <v>33</v>
      </c>
      <c r="Q1912" s="10" t="s">
        <v>136</v>
      </c>
      <c r="R1912" s="10" t="s">
        <v>387</v>
      </c>
      <c r="S1912" s="10" t="s">
        <v>2334</v>
      </c>
      <c r="T1912" s="25">
        <v>30084</v>
      </c>
      <c r="U1912" s="11">
        <v>42157</v>
      </c>
      <c r="V1912" s="25">
        <f>YEAR(Table1[[#This Row],[Order Date]])</f>
        <v>2015</v>
      </c>
      <c r="W1912" s="25">
        <f>MONTH(Table1[[#This Row],[Order Date]])</f>
        <v>6</v>
      </c>
      <c r="X1912" s="25">
        <f>DAY(Table1[[#This Row],[Order Date]])</f>
        <v>2</v>
      </c>
      <c r="Y1912" s="11">
        <v>42158</v>
      </c>
      <c r="Z1912" s="25">
        <f>DATEDIF(Table1[[#This Row],[Order Date]],Table1[[#This Row],[Ship Date]],"D")</f>
        <v>1</v>
      </c>
      <c r="AA1912" s="25">
        <v>88.56</v>
      </c>
      <c r="AB1912" s="10">
        <v>8</v>
      </c>
      <c r="AC1912" s="12">
        <v>1140.95</v>
      </c>
      <c r="AD1912" s="10" t="str">
        <f>IF(Table1[[#This Row],[Profit]]&gt;0,"Profit","loss")</f>
        <v>Profit</v>
      </c>
      <c r="AE1912" s="10" t="str">
        <f>_xlfn.CONCAT(Table1[[#This Row],[Customer Name]]," ",Table1[[#This Row],[Product Name]]," ",Table1[[#This Row],[Country]])</f>
        <v>Michelle Bryant Phillips 3M Polarizing Task Lamp with Clamp Arm, Light Gray United States</v>
      </c>
      <c r="AF1912" s="10" t="str">
        <f>LEFT(Table1[[#This Row],[Product Name]],4)</f>
        <v>3M P</v>
      </c>
    </row>
    <row r="1913" spans="1:32" ht="12.75" customHeight="1" x14ac:dyDescent="0.2">
      <c r="A1913" s="18">
        <v>23271</v>
      </c>
      <c r="B1913" s="25">
        <v>91424</v>
      </c>
      <c r="C1913" s="10" t="s">
        <v>47</v>
      </c>
      <c r="D1913" s="36">
        <v>0.02</v>
      </c>
      <c r="E1913" s="28">
        <v>161.55000000000001</v>
      </c>
      <c r="F1913" s="32">
        <v>19.989999999999998</v>
      </c>
      <c r="G1913" s="25">
        <v>2750</v>
      </c>
      <c r="H1913" s="10" t="s">
        <v>2530</v>
      </c>
      <c r="I1913" s="10" t="s">
        <v>49</v>
      </c>
      <c r="J1913" s="10" t="s">
        <v>58</v>
      </c>
      <c r="K1913" s="10" t="s">
        <v>29</v>
      </c>
      <c r="L1913" s="10" t="s">
        <v>141</v>
      </c>
      <c r="M1913" s="10" t="s">
        <v>59</v>
      </c>
      <c r="N1913" s="9" t="s">
        <v>161</v>
      </c>
      <c r="O1913" s="22">
        <v>0.66</v>
      </c>
      <c r="P1913" s="10" t="s">
        <v>33</v>
      </c>
      <c r="Q1913" s="10" t="s">
        <v>136</v>
      </c>
      <c r="R1913" s="10" t="s">
        <v>137</v>
      </c>
      <c r="S1913" s="10" t="s">
        <v>2531</v>
      </c>
      <c r="T1913" s="25">
        <v>22980</v>
      </c>
      <c r="U1913" s="11">
        <v>42071</v>
      </c>
      <c r="V1913" s="25">
        <f>YEAR(Table1[[#This Row],[Order Date]])</f>
        <v>2015</v>
      </c>
      <c r="W1913" s="25">
        <f>MONTH(Table1[[#This Row],[Order Date]])</f>
        <v>3</v>
      </c>
      <c r="X1913" s="25">
        <f>DAY(Table1[[#This Row],[Order Date]])</f>
        <v>8</v>
      </c>
      <c r="Y1913" s="11">
        <v>42071</v>
      </c>
      <c r="Z1913" s="25">
        <f>DATEDIF(Table1[[#This Row],[Order Date]],Table1[[#This Row],[Ship Date]],"D")</f>
        <v>0</v>
      </c>
      <c r="AA1913" s="25">
        <v>664.51800000000003</v>
      </c>
      <c r="AB1913" s="10">
        <v>4</v>
      </c>
      <c r="AC1913" s="12">
        <v>657.61</v>
      </c>
      <c r="AD1913" s="10" t="str">
        <f>IF(Table1[[#This Row],[Profit]]&gt;0,"Profit","loss")</f>
        <v>Profit</v>
      </c>
      <c r="AE1913" s="10" t="str">
        <f>_xlfn.CONCAT(Table1[[#This Row],[Customer Name]]," ",Table1[[#This Row],[Product Name]]," ",Table1[[#This Row],[Country]])</f>
        <v>Allen Nash Fellowes Super Stor/Drawer® Files United States</v>
      </c>
      <c r="AF1913" s="10" t="str">
        <f>LEFT(Table1[[#This Row],[Product Name]],4)</f>
        <v>Fell</v>
      </c>
    </row>
    <row r="1914" spans="1:32" ht="12.75" customHeight="1" x14ac:dyDescent="0.2">
      <c r="A1914" s="18">
        <v>22248</v>
      </c>
      <c r="B1914" s="25">
        <v>91432</v>
      </c>
      <c r="C1914" s="10" t="s">
        <v>56</v>
      </c>
      <c r="D1914" s="36">
        <v>0.1</v>
      </c>
      <c r="E1914" s="28">
        <v>6.88</v>
      </c>
      <c r="F1914" s="32">
        <v>2</v>
      </c>
      <c r="G1914" s="25">
        <v>621</v>
      </c>
      <c r="H1914" s="10" t="s">
        <v>732</v>
      </c>
      <c r="I1914" s="10" t="s">
        <v>49</v>
      </c>
      <c r="J1914" s="10" t="s">
        <v>40</v>
      </c>
      <c r="K1914" s="10" t="s">
        <v>29</v>
      </c>
      <c r="L1914" s="10" t="s">
        <v>93</v>
      </c>
      <c r="M1914" s="10" t="s">
        <v>31</v>
      </c>
      <c r="N1914" s="9" t="s">
        <v>662</v>
      </c>
      <c r="O1914" s="22">
        <v>0.39</v>
      </c>
      <c r="P1914" s="10" t="s">
        <v>33</v>
      </c>
      <c r="Q1914" s="10" t="s">
        <v>53</v>
      </c>
      <c r="R1914" s="10" t="s">
        <v>228</v>
      </c>
      <c r="S1914" s="10" t="s">
        <v>396</v>
      </c>
      <c r="T1914" s="25">
        <v>6111</v>
      </c>
      <c r="U1914" s="11">
        <v>42061</v>
      </c>
      <c r="V1914" s="25">
        <f>YEAR(Table1[[#This Row],[Order Date]])</f>
        <v>2015</v>
      </c>
      <c r="W1914" s="25">
        <f>MONTH(Table1[[#This Row],[Order Date]])</f>
        <v>2</v>
      </c>
      <c r="X1914" s="25">
        <f>DAY(Table1[[#This Row],[Order Date]])</f>
        <v>26</v>
      </c>
      <c r="Y1914" s="11">
        <v>42062</v>
      </c>
      <c r="Z1914" s="25">
        <f>DATEDIF(Table1[[#This Row],[Order Date]],Table1[[#This Row],[Ship Date]],"D")</f>
        <v>1</v>
      </c>
      <c r="AA1914" s="25">
        <v>18.420000000000002</v>
      </c>
      <c r="AB1914" s="10">
        <v>5</v>
      </c>
      <c r="AC1914" s="12">
        <v>31.46</v>
      </c>
      <c r="AD1914" s="10" t="str">
        <f>IF(Table1[[#This Row],[Profit]]&gt;0,"Profit","loss")</f>
        <v>Profit</v>
      </c>
      <c r="AE1914" s="10" t="str">
        <f>_xlfn.CONCAT(Table1[[#This Row],[Customer Name]]," ",Table1[[#This Row],[Product Name]]," ",Table1[[#This Row],[Country]])</f>
        <v>Heather Stern Adams Phone Message Book, 200 Message Capacity, 8 1/16” x 11” United States</v>
      </c>
      <c r="AF1914" s="10" t="str">
        <f>LEFT(Table1[[#This Row],[Product Name]],4)</f>
        <v>Adam</v>
      </c>
    </row>
    <row r="1915" spans="1:32" ht="12.75" customHeight="1" x14ac:dyDescent="0.2">
      <c r="A1915" s="18">
        <v>22247</v>
      </c>
      <c r="B1915" s="25">
        <v>91432</v>
      </c>
      <c r="C1915" s="10" t="s">
        <v>56</v>
      </c>
      <c r="D1915" s="36">
        <v>0.06</v>
      </c>
      <c r="E1915" s="28">
        <v>195.99</v>
      </c>
      <c r="F1915" s="32">
        <v>8.99</v>
      </c>
      <c r="G1915" s="25">
        <v>622</v>
      </c>
      <c r="H1915" s="10" t="s">
        <v>733</v>
      </c>
      <c r="I1915" s="10" t="s">
        <v>49</v>
      </c>
      <c r="J1915" s="10" t="s">
        <v>40</v>
      </c>
      <c r="K1915" s="10" t="s">
        <v>77</v>
      </c>
      <c r="L1915" s="10" t="s">
        <v>78</v>
      </c>
      <c r="M1915" s="10" t="s">
        <v>59</v>
      </c>
      <c r="N1915" s="9" t="s">
        <v>734</v>
      </c>
      <c r="O1915" s="22">
        <v>0.6</v>
      </c>
      <c r="P1915" s="10" t="s">
        <v>33</v>
      </c>
      <c r="Q1915" s="10" t="s">
        <v>53</v>
      </c>
      <c r="R1915" s="10" t="s">
        <v>188</v>
      </c>
      <c r="S1915" s="10" t="s">
        <v>511</v>
      </c>
      <c r="T1915" s="25">
        <v>4210</v>
      </c>
      <c r="U1915" s="11">
        <v>42061</v>
      </c>
      <c r="V1915" s="25">
        <f>YEAR(Table1[[#This Row],[Order Date]])</f>
        <v>2015</v>
      </c>
      <c r="W1915" s="25">
        <f>MONTH(Table1[[#This Row],[Order Date]])</f>
        <v>2</v>
      </c>
      <c r="X1915" s="25">
        <f>DAY(Table1[[#This Row],[Order Date]])</f>
        <v>26</v>
      </c>
      <c r="Y1915" s="11">
        <v>42063</v>
      </c>
      <c r="Z1915" s="25">
        <f>DATEDIF(Table1[[#This Row],[Order Date]],Table1[[#This Row],[Ship Date]],"D")</f>
        <v>2</v>
      </c>
      <c r="AA1915" s="25">
        <v>349.47</v>
      </c>
      <c r="AB1915" s="10">
        <v>6</v>
      </c>
      <c r="AC1915" s="12">
        <v>948.97</v>
      </c>
      <c r="AD1915" s="10" t="str">
        <f>IF(Table1[[#This Row],[Profit]]&gt;0,"Profit","loss")</f>
        <v>Profit</v>
      </c>
      <c r="AE1915" s="10" t="str">
        <f>_xlfn.CONCAT(Table1[[#This Row],[Customer Name]]," ",Table1[[#This Row],[Product Name]]," ",Table1[[#This Row],[Country]])</f>
        <v>Hazel Khan T28 WORLD United States</v>
      </c>
      <c r="AF1915" s="10" t="str">
        <f>LEFT(Table1[[#This Row],[Product Name]],4)</f>
        <v xml:space="preserve">T28 </v>
      </c>
    </row>
    <row r="1916" spans="1:32" ht="12.75" customHeight="1" x14ac:dyDescent="0.2">
      <c r="A1916" s="18">
        <v>24880</v>
      </c>
      <c r="B1916" s="25">
        <v>91433</v>
      </c>
      <c r="C1916" s="10" t="s">
        <v>25</v>
      </c>
      <c r="D1916" s="36">
        <v>0.05</v>
      </c>
      <c r="E1916" s="28">
        <v>6.48</v>
      </c>
      <c r="F1916" s="32">
        <v>8.4</v>
      </c>
      <c r="G1916" s="25">
        <v>623</v>
      </c>
      <c r="H1916" s="10" t="s">
        <v>735</v>
      </c>
      <c r="I1916" s="10" t="s">
        <v>49</v>
      </c>
      <c r="J1916" s="10" t="s">
        <v>40</v>
      </c>
      <c r="K1916" s="10" t="s">
        <v>29</v>
      </c>
      <c r="L1916" s="10" t="s">
        <v>93</v>
      </c>
      <c r="M1916" s="10" t="s">
        <v>59</v>
      </c>
      <c r="N1916" s="9" t="s">
        <v>736</v>
      </c>
      <c r="O1916" s="22">
        <v>0.37</v>
      </c>
      <c r="P1916" s="10" t="s">
        <v>33</v>
      </c>
      <c r="Q1916" s="10" t="s">
        <v>53</v>
      </c>
      <c r="R1916" s="10" t="s">
        <v>197</v>
      </c>
      <c r="S1916" s="10" t="s">
        <v>737</v>
      </c>
      <c r="T1916" s="25">
        <v>3101</v>
      </c>
      <c r="U1916" s="11">
        <v>42095</v>
      </c>
      <c r="V1916" s="25">
        <f>YEAR(Table1[[#This Row],[Order Date]])</f>
        <v>2015</v>
      </c>
      <c r="W1916" s="25">
        <f>MONTH(Table1[[#This Row],[Order Date]])</f>
        <v>4</v>
      </c>
      <c r="X1916" s="25">
        <f>DAY(Table1[[#This Row],[Order Date]])</f>
        <v>1</v>
      </c>
      <c r="Y1916" s="11">
        <v>42097</v>
      </c>
      <c r="Z1916" s="25">
        <f>DATEDIF(Table1[[#This Row],[Order Date]],Table1[[#This Row],[Ship Date]],"D")</f>
        <v>2</v>
      </c>
      <c r="AA1916" s="25">
        <v>-226.34640000000002</v>
      </c>
      <c r="AB1916" s="10">
        <v>21</v>
      </c>
      <c r="AC1916" s="12">
        <v>136.99</v>
      </c>
      <c r="AD1916" s="10" t="str">
        <f>IF(Table1[[#This Row],[Profit]]&gt;0,"Profit","loss")</f>
        <v>loss</v>
      </c>
      <c r="AE1916" s="10" t="str">
        <f>_xlfn.CONCAT(Table1[[#This Row],[Customer Name]]," ",Table1[[#This Row],[Product Name]]," ",Table1[[#This Row],[Country]])</f>
        <v>Jenny Petty Xerox 212 United States</v>
      </c>
      <c r="AF1916" s="10" t="str">
        <f>LEFT(Table1[[#This Row],[Product Name]],4)</f>
        <v>Xero</v>
      </c>
    </row>
    <row r="1917" spans="1:32" ht="12.75" customHeight="1" x14ac:dyDescent="0.2">
      <c r="A1917" s="18">
        <v>24881</v>
      </c>
      <c r="B1917" s="25">
        <v>91433</v>
      </c>
      <c r="C1917" s="10" t="s">
        <v>25</v>
      </c>
      <c r="D1917" s="36">
        <v>0.05</v>
      </c>
      <c r="E1917" s="28">
        <v>55.99</v>
      </c>
      <c r="F1917" s="32">
        <v>5</v>
      </c>
      <c r="G1917" s="25">
        <v>624</v>
      </c>
      <c r="H1917" s="10" t="s">
        <v>738</v>
      </c>
      <c r="I1917" s="10" t="s">
        <v>49</v>
      </c>
      <c r="J1917" s="10" t="s">
        <v>40</v>
      </c>
      <c r="K1917" s="10" t="s">
        <v>77</v>
      </c>
      <c r="L1917" s="10" t="s">
        <v>78</v>
      </c>
      <c r="M1917" s="10" t="s">
        <v>51</v>
      </c>
      <c r="N1917" s="9" t="s">
        <v>689</v>
      </c>
      <c r="O1917" s="22">
        <v>0.8</v>
      </c>
      <c r="P1917" s="10" t="s">
        <v>33</v>
      </c>
      <c r="Q1917" s="10" t="s">
        <v>53</v>
      </c>
      <c r="R1917" s="10" t="s">
        <v>149</v>
      </c>
      <c r="S1917" s="10" t="s">
        <v>739</v>
      </c>
      <c r="T1917" s="25">
        <v>5701</v>
      </c>
      <c r="U1917" s="11">
        <v>42095</v>
      </c>
      <c r="V1917" s="25">
        <f>YEAR(Table1[[#This Row],[Order Date]])</f>
        <v>2015</v>
      </c>
      <c r="W1917" s="25">
        <f>MONTH(Table1[[#This Row],[Order Date]])</f>
        <v>4</v>
      </c>
      <c r="X1917" s="25">
        <f>DAY(Table1[[#This Row],[Order Date]])</f>
        <v>1</v>
      </c>
      <c r="Y1917" s="11">
        <v>42095</v>
      </c>
      <c r="Z1917" s="25">
        <f>DATEDIF(Table1[[#This Row],[Order Date]],Table1[[#This Row],[Ship Date]],"D")</f>
        <v>0</v>
      </c>
      <c r="AA1917" s="25">
        <v>-281.17583999999999</v>
      </c>
      <c r="AB1917" s="10">
        <v>2</v>
      </c>
      <c r="AC1917" s="12">
        <v>99.36</v>
      </c>
      <c r="AD1917" s="10" t="str">
        <f>IF(Table1[[#This Row],[Profit]]&gt;0,"Profit","loss")</f>
        <v>loss</v>
      </c>
      <c r="AE1917" s="10" t="str">
        <f>_xlfn.CONCAT(Table1[[#This Row],[Customer Name]]," ",Table1[[#This Row],[Product Name]]," ",Table1[[#This Row],[Country]])</f>
        <v>Terry Klein Accessory6 United States</v>
      </c>
      <c r="AF1917" s="10" t="str">
        <f>LEFT(Table1[[#This Row],[Product Name]],4)</f>
        <v>Acce</v>
      </c>
    </row>
    <row r="1918" spans="1:32" ht="12.75" customHeight="1" x14ac:dyDescent="0.2">
      <c r="A1918" s="18">
        <v>23359</v>
      </c>
      <c r="B1918" s="25">
        <v>91435</v>
      </c>
      <c r="C1918" s="10" t="s">
        <v>37</v>
      </c>
      <c r="D1918" s="36">
        <v>0.02</v>
      </c>
      <c r="E1918" s="28">
        <v>9.11</v>
      </c>
      <c r="F1918" s="32">
        <v>2.15</v>
      </c>
      <c r="G1918" s="25">
        <v>3360</v>
      </c>
      <c r="H1918" s="10" t="s">
        <v>2994</v>
      </c>
      <c r="I1918" s="10" t="s">
        <v>49</v>
      </c>
      <c r="J1918" s="10" t="s">
        <v>40</v>
      </c>
      <c r="K1918" s="10" t="s">
        <v>29</v>
      </c>
      <c r="L1918" s="10" t="s">
        <v>93</v>
      </c>
      <c r="M1918" s="10" t="s">
        <v>31</v>
      </c>
      <c r="N1918" s="9" t="s">
        <v>1258</v>
      </c>
      <c r="O1918" s="22">
        <v>0.4</v>
      </c>
      <c r="P1918" s="10" t="s">
        <v>33</v>
      </c>
      <c r="Q1918" s="10" t="s">
        <v>61</v>
      </c>
      <c r="R1918" s="10" t="s">
        <v>1858</v>
      </c>
      <c r="S1918" s="10" t="s">
        <v>2995</v>
      </c>
      <c r="T1918" s="25">
        <v>53214</v>
      </c>
      <c r="U1918" s="11">
        <v>42083</v>
      </c>
      <c r="V1918" s="25">
        <f>YEAR(Table1[[#This Row],[Order Date]])</f>
        <v>2015</v>
      </c>
      <c r="W1918" s="25">
        <f>MONTH(Table1[[#This Row],[Order Date]])</f>
        <v>3</v>
      </c>
      <c r="X1918" s="25">
        <f>DAY(Table1[[#This Row],[Order Date]])</f>
        <v>20</v>
      </c>
      <c r="Y1918" s="11">
        <v>42085</v>
      </c>
      <c r="Z1918" s="25">
        <f>DATEDIF(Table1[[#This Row],[Order Date]],Table1[[#This Row],[Ship Date]],"D")</f>
        <v>2</v>
      </c>
      <c r="AA1918" s="25">
        <v>18.41</v>
      </c>
      <c r="AB1918" s="10">
        <v>3</v>
      </c>
      <c r="AC1918" s="40">
        <v>27.37</v>
      </c>
      <c r="AD1918" s="10" t="str">
        <f>IF(Table1[[#This Row],[Profit]]&gt;0,"Profit","loss")</f>
        <v>Profit</v>
      </c>
      <c r="AE1918" s="10" t="str">
        <f>_xlfn.CONCAT(Table1[[#This Row],[Customer Name]]," ",Table1[[#This Row],[Product Name]]," ",Table1[[#This Row],[Country]])</f>
        <v>Daniel Huff Black Print Carbonless Snap-Off® Rapid Letter, 8 1/2" x 7" United States</v>
      </c>
      <c r="AF1918" s="10" t="str">
        <f>LEFT(Table1[[#This Row],[Product Name]],4)</f>
        <v>Blac</v>
      </c>
    </row>
    <row r="1919" spans="1:32" ht="12.75" customHeight="1" x14ac:dyDescent="0.2">
      <c r="A1919" s="18">
        <v>23360</v>
      </c>
      <c r="B1919" s="25">
        <v>91435</v>
      </c>
      <c r="C1919" s="10" t="s">
        <v>37</v>
      </c>
      <c r="D1919" s="36">
        <v>0.06</v>
      </c>
      <c r="E1919" s="28">
        <v>12.64</v>
      </c>
      <c r="F1919" s="32">
        <v>4.9800000000000004</v>
      </c>
      <c r="G1919" s="25">
        <v>3361</v>
      </c>
      <c r="H1919" s="10" t="s">
        <v>2996</v>
      </c>
      <c r="I1919" s="10" t="s">
        <v>49</v>
      </c>
      <c r="J1919" s="10" t="s">
        <v>40</v>
      </c>
      <c r="K1919" s="10" t="s">
        <v>41</v>
      </c>
      <c r="L1919" s="10" t="s">
        <v>50</v>
      </c>
      <c r="M1919" s="10" t="s">
        <v>51</v>
      </c>
      <c r="N1919" s="9" t="s">
        <v>625</v>
      </c>
      <c r="O1919" s="22">
        <v>0.48</v>
      </c>
      <c r="P1919" s="10" t="s">
        <v>33</v>
      </c>
      <c r="Q1919" s="10" t="s">
        <v>61</v>
      </c>
      <c r="R1919" s="10" t="s">
        <v>1858</v>
      </c>
      <c r="S1919" s="10" t="s">
        <v>2997</v>
      </c>
      <c r="T1919" s="25">
        <v>53095</v>
      </c>
      <c r="U1919" s="11">
        <v>42083</v>
      </c>
      <c r="V1919" s="25">
        <f>YEAR(Table1[[#This Row],[Order Date]])</f>
        <v>2015</v>
      </c>
      <c r="W1919" s="25">
        <f>MONTH(Table1[[#This Row],[Order Date]])</f>
        <v>3</v>
      </c>
      <c r="X1919" s="25">
        <f>DAY(Table1[[#This Row],[Order Date]])</f>
        <v>20</v>
      </c>
      <c r="Y1919" s="11">
        <v>42085</v>
      </c>
      <c r="Z1919" s="25">
        <f>DATEDIF(Table1[[#This Row],[Order Date]],Table1[[#This Row],[Ship Date]],"D")</f>
        <v>2</v>
      </c>
      <c r="AA1919" s="25">
        <v>65.63</v>
      </c>
      <c r="AB1919" s="10">
        <v>8</v>
      </c>
      <c r="AC1919" s="40">
        <v>98.16</v>
      </c>
      <c r="AD1919" s="10" t="str">
        <f>IF(Table1[[#This Row],[Profit]]&gt;0,"Profit","loss")</f>
        <v>Profit</v>
      </c>
      <c r="AE1919" s="10" t="str">
        <f>_xlfn.CONCAT(Table1[[#This Row],[Customer Name]]," ",Table1[[#This Row],[Product Name]]," ",Table1[[#This Row],[Country]])</f>
        <v>Oscar Kenney Nu-Dell Executive Frame United States</v>
      </c>
      <c r="AF1919" s="10" t="str">
        <f>LEFT(Table1[[#This Row],[Product Name]],4)</f>
        <v>Nu-D</v>
      </c>
    </row>
    <row r="1920" spans="1:32" ht="12.75" customHeight="1" x14ac:dyDescent="0.2">
      <c r="A1920" s="18">
        <v>24802</v>
      </c>
      <c r="B1920" s="25">
        <v>91436</v>
      </c>
      <c r="C1920" s="10" t="s">
        <v>56</v>
      </c>
      <c r="D1920" s="36">
        <v>0.04</v>
      </c>
      <c r="E1920" s="28">
        <v>7.96</v>
      </c>
      <c r="F1920" s="32">
        <v>4.95</v>
      </c>
      <c r="G1920" s="25">
        <v>3361</v>
      </c>
      <c r="H1920" s="10" t="s">
        <v>2996</v>
      </c>
      <c r="I1920" s="10" t="s">
        <v>49</v>
      </c>
      <c r="J1920" s="10" t="s">
        <v>40</v>
      </c>
      <c r="K1920" s="10" t="s">
        <v>41</v>
      </c>
      <c r="L1920" s="10" t="s">
        <v>50</v>
      </c>
      <c r="M1920" s="10" t="s">
        <v>59</v>
      </c>
      <c r="N1920" s="9" t="s">
        <v>1285</v>
      </c>
      <c r="O1920" s="22">
        <v>0.41</v>
      </c>
      <c r="P1920" s="10" t="s">
        <v>33</v>
      </c>
      <c r="Q1920" s="10" t="s">
        <v>61</v>
      </c>
      <c r="R1920" s="10" t="s">
        <v>1858</v>
      </c>
      <c r="S1920" s="10" t="s">
        <v>2997</v>
      </c>
      <c r="T1920" s="25">
        <v>53095</v>
      </c>
      <c r="U1920" s="11">
        <v>42030</v>
      </c>
      <c r="V1920" s="25">
        <f>YEAR(Table1[[#This Row],[Order Date]])</f>
        <v>2015</v>
      </c>
      <c r="W1920" s="25">
        <f>MONTH(Table1[[#This Row],[Order Date]])</f>
        <v>1</v>
      </c>
      <c r="X1920" s="25">
        <f>DAY(Table1[[#This Row],[Order Date]])</f>
        <v>26</v>
      </c>
      <c r="Y1920" s="11">
        <v>42030</v>
      </c>
      <c r="Z1920" s="25">
        <f>DATEDIF(Table1[[#This Row],[Order Date]],Table1[[#This Row],[Ship Date]],"D")</f>
        <v>0</v>
      </c>
      <c r="AA1920" s="25">
        <v>-7.73</v>
      </c>
      <c r="AB1920" s="10">
        <v>15</v>
      </c>
      <c r="AC1920" s="40">
        <v>116.11</v>
      </c>
      <c r="AD1920" s="10" t="str">
        <f>IF(Table1[[#This Row],[Profit]]&gt;0,"Profit","loss")</f>
        <v>loss</v>
      </c>
      <c r="AE1920" s="10" t="str">
        <f>_xlfn.CONCAT(Table1[[#This Row],[Customer Name]]," ",Table1[[#This Row],[Product Name]]," ",Table1[[#This Row],[Country]])</f>
        <v>Oscar Kenney Staples Plastic Wall Frames United States</v>
      </c>
      <c r="AF1920" s="10" t="str">
        <f>LEFT(Table1[[#This Row],[Product Name]],4)</f>
        <v>Stap</v>
      </c>
    </row>
    <row r="1921" spans="1:32" ht="12.75" customHeight="1" x14ac:dyDescent="0.2">
      <c r="A1921" s="18">
        <v>22597</v>
      </c>
      <c r="B1921" s="25">
        <v>91437</v>
      </c>
      <c r="C1921" s="10" t="s">
        <v>25</v>
      </c>
      <c r="D1921" s="36">
        <v>0.09</v>
      </c>
      <c r="E1921" s="28">
        <v>28.53</v>
      </c>
      <c r="F1921" s="32">
        <v>1.49</v>
      </c>
      <c r="G1921" s="25">
        <v>3359</v>
      </c>
      <c r="H1921" s="10" t="s">
        <v>2992</v>
      </c>
      <c r="I1921" s="10" t="s">
        <v>49</v>
      </c>
      <c r="J1921" s="10" t="s">
        <v>40</v>
      </c>
      <c r="K1921" s="10" t="s">
        <v>29</v>
      </c>
      <c r="L1921" s="10" t="s">
        <v>109</v>
      </c>
      <c r="M1921" s="10" t="s">
        <v>59</v>
      </c>
      <c r="N1921" s="9" t="s">
        <v>332</v>
      </c>
      <c r="O1921" s="22">
        <v>0.38</v>
      </c>
      <c r="P1921" s="10" t="s">
        <v>33</v>
      </c>
      <c r="Q1921" s="10" t="s">
        <v>61</v>
      </c>
      <c r="R1921" s="10" t="s">
        <v>1858</v>
      </c>
      <c r="S1921" s="10" t="s">
        <v>2993</v>
      </c>
      <c r="T1921" s="25">
        <v>53213</v>
      </c>
      <c r="U1921" s="11">
        <v>42122</v>
      </c>
      <c r="V1921" s="25">
        <f>YEAR(Table1[[#This Row],[Order Date]])</f>
        <v>2015</v>
      </c>
      <c r="W1921" s="25">
        <f>MONTH(Table1[[#This Row],[Order Date]])</f>
        <v>4</v>
      </c>
      <c r="X1921" s="25">
        <f>DAY(Table1[[#This Row],[Order Date]])</f>
        <v>28</v>
      </c>
      <c r="Y1921" s="11">
        <v>42124</v>
      </c>
      <c r="Z1921" s="25">
        <f>DATEDIF(Table1[[#This Row],[Order Date]],Table1[[#This Row],[Ship Date]],"D")</f>
        <v>2</v>
      </c>
      <c r="AA1921" s="25">
        <v>107.45461999999999</v>
      </c>
      <c r="AB1921" s="10">
        <v>6</v>
      </c>
      <c r="AC1921" s="40">
        <v>157.33000000000001</v>
      </c>
      <c r="AD1921" s="10" t="str">
        <f>IF(Table1[[#This Row],[Profit]]&gt;0,"Profit","loss")</f>
        <v>Profit</v>
      </c>
      <c r="AE1921" s="10" t="str">
        <f>_xlfn.CONCAT(Table1[[#This Row],[Customer Name]]," ",Table1[[#This Row],[Product Name]]," ",Table1[[#This Row],[Country]])</f>
        <v>Jeffrey Cheng Lock-Up Easel 'Spel-Binder' United States</v>
      </c>
      <c r="AF1921" s="10" t="str">
        <f>LEFT(Table1[[#This Row],[Product Name]],4)</f>
        <v>Lock</v>
      </c>
    </row>
    <row r="1922" spans="1:32" ht="12.75" customHeight="1" x14ac:dyDescent="0.2">
      <c r="A1922" s="18">
        <v>23887</v>
      </c>
      <c r="B1922" s="25">
        <v>91438</v>
      </c>
      <c r="C1922" s="10" t="s">
        <v>56</v>
      </c>
      <c r="D1922" s="36">
        <v>0.03</v>
      </c>
      <c r="E1922" s="28">
        <v>4.9800000000000004</v>
      </c>
      <c r="F1922" s="32">
        <v>4.95</v>
      </c>
      <c r="G1922" s="25">
        <v>3361</v>
      </c>
      <c r="H1922" s="10" t="s">
        <v>2996</v>
      </c>
      <c r="I1922" s="10" t="s">
        <v>49</v>
      </c>
      <c r="J1922" s="10" t="s">
        <v>40</v>
      </c>
      <c r="K1922" s="10" t="s">
        <v>29</v>
      </c>
      <c r="L1922" s="10" t="s">
        <v>109</v>
      </c>
      <c r="M1922" s="10" t="s">
        <v>59</v>
      </c>
      <c r="N1922" s="9" t="s">
        <v>2498</v>
      </c>
      <c r="O1922" s="22">
        <v>0.37</v>
      </c>
      <c r="P1922" s="10" t="s">
        <v>33</v>
      </c>
      <c r="Q1922" s="10" t="s">
        <v>61</v>
      </c>
      <c r="R1922" s="10" t="s">
        <v>1858</v>
      </c>
      <c r="S1922" s="10" t="s">
        <v>2997</v>
      </c>
      <c r="T1922" s="25">
        <v>53095</v>
      </c>
      <c r="U1922" s="11">
        <v>42164</v>
      </c>
      <c r="V1922" s="25">
        <f>YEAR(Table1[[#This Row],[Order Date]])</f>
        <v>2015</v>
      </c>
      <c r="W1922" s="25">
        <f>MONTH(Table1[[#This Row],[Order Date]])</f>
        <v>6</v>
      </c>
      <c r="X1922" s="25">
        <f>DAY(Table1[[#This Row],[Order Date]])</f>
        <v>9</v>
      </c>
      <c r="Y1922" s="11">
        <v>42166</v>
      </c>
      <c r="Z1922" s="25">
        <f>DATEDIF(Table1[[#This Row],[Order Date]],Table1[[#This Row],[Ship Date]],"D")</f>
        <v>2</v>
      </c>
      <c r="AA1922" s="25">
        <v>-47.995249999999999</v>
      </c>
      <c r="AB1922" s="10">
        <v>19</v>
      </c>
      <c r="AC1922" s="40">
        <v>95</v>
      </c>
      <c r="AD1922" s="10" t="str">
        <f>IF(Table1[[#This Row],[Profit]]&gt;0,"Profit","loss")</f>
        <v>loss</v>
      </c>
      <c r="AE1922" s="10" t="str">
        <f>_xlfn.CONCAT(Table1[[#This Row],[Customer Name]]," ",Table1[[#This Row],[Product Name]]," ",Table1[[#This Row],[Country]])</f>
        <v>Oscar Kenney Cardinal Holdit Business Card Pockets United States</v>
      </c>
      <c r="AF1922" s="10" t="str">
        <f>LEFT(Table1[[#This Row],[Product Name]],4)</f>
        <v>Card</v>
      </c>
    </row>
    <row r="1923" spans="1:32" ht="12.75" customHeight="1" x14ac:dyDescent="0.2">
      <c r="A1923" s="18">
        <v>22374</v>
      </c>
      <c r="B1923" s="25">
        <v>91447</v>
      </c>
      <c r="C1923" s="10" t="s">
        <v>37</v>
      </c>
      <c r="D1923" s="36">
        <v>0.08</v>
      </c>
      <c r="E1923" s="28">
        <v>4.55</v>
      </c>
      <c r="F1923" s="32">
        <v>1.49</v>
      </c>
      <c r="G1923" s="25">
        <v>2563</v>
      </c>
      <c r="H1923" s="10" t="s">
        <v>2399</v>
      </c>
      <c r="I1923" s="10" t="s">
        <v>49</v>
      </c>
      <c r="J1923" s="10" t="s">
        <v>40</v>
      </c>
      <c r="K1923" s="10" t="s">
        <v>29</v>
      </c>
      <c r="L1923" s="10" t="s">
        <v>109</v>
      </c>
      <c r="M1923" s="10" t="s">
        <v>59</v>
      </c>
      <c r="N1923" s="9" t="s">
        <v>1441</v>
      </c>
      <c r="O1923" s="22">
        <v>0.35</v>
      </c>
      <c r="P1923" s="10" t="s">
        <v>33</v>
      </c>
      <c r="Q1923" s="10" t="s">
        <v>61</v>
      </c>
      <c r="R1923" s="10" t="s">
        <v>62</v>
      </c>
      <c r="S1923" s="10" t="s">
        <v>2400</v>
      </c>
      <c r="T1923" s="25">
        <v>55432</v>
      </c>
      <c r="U1923" s="11">
        <v>42102</v>
      </c>
      <c r="V1923" s="25">
        <f>YEAR(Table1[[#This Row],[Order Date]])</f>
        <v>2015</v>
      </c>
      <c r="W1923" s="25">
        <f>MONTH(Table1[[#This Row],[Order Date]])</f>
        <v>4</v>
      </c>
      <c r="X1923" s="25">
        <f>DAY(Table1[[#This Row],[Order Date]])</f>
        <v>8</v>
      </c>
      <c r="Y1923" s="11">
        <v>42103</v>
      </c>
      <c r="Z1923" s="25">
        <f>DATEDIF(Table1[[#This Row],[Order Date]],Table1[[#This Row],[Ship Date]],"D")</f>
        <v>1</v>
      </c>
      <c r="AA1923" s="25">
        <v>27.0273</v>
      </c>
      <c r="AB1923" s="10">
        <v>9</v>
      </c>
      <c r="AC1923" s="12">
        <v>39.17</v>
      </c>
      <c r="AD1923" s="10" t="str">
        <f>IF(Table1[[#This Row],[Profit]]&gt;0,"Profit","loss")</f>
        <v>Profit</v>
      </c>
      <c r="AE1923" s="10" t="str">
        <f>_xlfn.CONCAT(Table1[[#This Row],[Customer Name]]," ",Table1[[#This Row],[Product Name]]," ",Table1[[#This Row],[Country]])</f>
        <v>Karen Warren Presstex Flexible Ring Binders United States</v>
      </c>
      <c r="AF1923" s="10" t="str">
        <f>LEFT(Table1[[#This Row],[Product Name]],4)</f>
        <v>Pres</v>
      </c>
    </row>
    <row r="1924" spans="1:32" ht="12.75" customHeight="1" x14ac:dyDescent="0.2">
      <c r="A1924" s="18">
        <v>22832</v>
      </c>
      <c r="B1924" s="25">
        <v>91451</v>
      </c>
      <c r="C1924" s="10" t="s">
        <v>106</v>
      </c>
      <c r="D1924" s="36">
        <v>0.04</v>
      </c>
      <c r="E1924" s="28">
        <v>8.33</v>
      </c>
      <c r="F1924" s="32">
        <v>1.99</v>
      </c>
      <c r="G1924" s="25">
        <v>1307</v>
      </c>
      <c r="H1924" s="10" t="s">
        <v>1392</v>
      </c>
      <c r="I1924" s="10" t="s">
        <v>49</v>
      </c>
      <c r="J1924" s="10" t="s">
        <v>58</v>
      </c>
      <c r="K1924" s="10" t="s">
        <v>77</v>
      </c>
      <c r="L1924" s="10" t="s">
        <v>180</v>
      </c>
      <c r="M1924" s="10" t="s">
        <v>51</v>
      </c>
      <c r="N1924" s="9" t="s">
        <v>414</v>
      </c>
      <c r="O1924" s="22">
        <v>0.52</v>
      </c>
      <c r="P1924" s="10" t="s">
        <v>33</v>
      </c>
      <c r="Q1924" s="10" t="s">
        <v>34</v>
      </c>
      <c r="R1924" s="10" t="s">
        <v>102</v>
      </c>
      <c r="S1924" s="10" t="s">
        <v>1393</v>
      </c>
      <c r="T1924" s="25">
        <v>97420</v>
      </c>
      <c r="U1924" s="11">
        <v>42185</v>
      </c>
      <c r="V1924" s="25">
        <f>YEAR(Table1[[#This Row],[Order Date]])</f>
        <v>2015</v>
      </c>
      <c r="W1924" s="25">
        <f>MONTH(Table1[[#This Row],[Order Date]])</f>
        <v>6</v>
      </c>
      <c r="X1924" s="25">
        <f>DAY(Table1[[#This Row],[Order Date]])</f>
        <v>30</v>
      </c>
      <c r="Y1924" s="11">
        <v>42192</v>
      </c>
      <c r="Z1924" s="25">
        <f>DATEDIF(Table1[[#This Row],[Order Date]],Table1[[#This Row],[Ship Date]],"D")</f>
        <v>7</v>
      </c>
      <c r="AA1924" s="25">
        <v>44.891999999999996</v>
      </c>
      <c r="AB1924" s="10">
        <v>16</v>
      </c>
      <c r="AC1924" s="12">
        <v>131.26</v>
      </c>
      <c r="AD1924" s="10" t="str">
        <f>IF(Table1[[#This Row],[Profit]]&gt;0,"Profit","loss")</f>
        <v>Profit</v>
      </c>
      <c r="AE1924" s="10" t="str">
        <f>_xlfn.CONCAT(Table1[[#This Row],[Customer Name]]," ",Table1[[#This Row],[Product Name]]," ",Table1[[#This Row],[Country]])</f>
        <v>Teresa Hill 80 Minute Slim Jewel Case CD-R , 10/Pack - Staples United States</v>
      </c>
      <c r="AF1924" s="10" t="str">
        <f>LEFT(Table1[[#This Row],[Product Name]],4)</f>
        <v>80 M</v>
      </c>
    </row>
    <row r="1925" spans="1:32" ht="12.75" customHeight="1" x14ac:dyDescent="0.2">
      <c r="A1925" s="18">
        <v>25933</v>
      </c>
      <c r="B1925" s="25">
        <v>91454</v>
      </c>
      <c r="C1925" s="10" t="s">
        <v>25</v>
      </c>
      <c r="D1925" s="36">
        <v>0</v>
      </c>
      <c r="E1925" s="28">
        <v>99.99</v>
      </c>
      <c r="F1925" s="32">
        <v>19.989999999999998</v>
      </c>
      <c r="G1925" s="25">
        <v>43</v>
      </c>
      <c r="H1925" s="10" t="s">
        <v>113</v>
      </c>
      <c r="I1925" s="10" t="s">
        <v>49</v>
      </c>
      <c r="J1925" s="10" t="s">
        <v>114</v>
      </c>
      <c r="K1925" s="10" t="s">
        <v>77</v>
      </c>
      <c r="L1925" s="10" t="s">
        <v>85</v>
      </c>
      <c r="M1925" s="10" t="s">
        <v>59</v>
      </c>
      <c r="N1925" s="9" t="s">
        <v>115</v>
      </c>
      <c r="O1925" s="22">
        <v>0.52</v>
      </c>
      <c r="P1925" s="10" t="s">
        <v>33</v>
      </c>
      <c r="Q1925" s="10" t="s">
        <v>34</v>
      </c>
      <c r="R1925" s="10" t="s">
        <v>35</v>
      </c>
      <c r="S1925" s="10" t="s">
        <v>116</v>
      </c>
      <c r="T1925" s="25">
        <v>98052</v>
      </c>
      <c r="U1925" s="11">
        <v>42134</v>
      </c>
      <c r="V1925" s="25">
        <f>YEAR(Table1[[#This Row],[Order Date]])</f>
        <v>2015</v>
      </c>
      <c r="W1925" s="25">
        <f>MONTH(Table1[[#This Row],[Order Date]])</f>
        <v>5</v>
      </c>
      <c r="X1925" s="25">
        <f>DAY(Table1[[#This Row],[Order Date]])</f>
        <v>10</v>
      </c>
      <c r="Y1925" s="11">
        <v>42135</v>
      </c>
      <c r="Z1925" s="25">
        <f>DATEDIF(Table1[[#This Row],[Order Date]],Table1[[#This Row],[Ship Date]],"D")</f>
        <v>1</v>
      </c>
      <c r="AA1925" s="25">
        <v>25.913820000000015</v>
      </c>
      <c r="AB1925" s="10">
        <v>6</v>
      </c>
      <c r="AC1925" s="12">
        <v>647.07000000000005</v>
      </c>
      <c r="AD1925" s="10" t="str">
        <f>IF(Table1[[#This Row],[Profit]]&gt;0,"Profit","loss")</f>
        <v>Profit</v>
      </c>
      <c r="AE1925" s="10" t="str">
        <f>_xlfn.CONCAT(Table1[[#This Row],[Customer Name]]," ",Table1[[#This Row],[Product Name]]," ",Table1[[#This Row],[Country]])</f>
        <v>Theodore Moran AT&amp;T 2230 Dual Handset Phone With Caller ID/Call Waiting United States</v>
      </c>
      <c r="AF1925" s="10" t="str">
        <f>LEFT(Table1[[#This Row],[Product Name]],4)</f>
        <v>AT&amp;T</v>
      </c>
    </row>
    <row r="1926" spans="1:32" ht="12.75" customHeight="1" x14ac:dyDescent="0.2">
      <c r="A1926" s="18">
        <v>22473</v>
      </c>
      <c r="B1926" s="25">
        <v>91466</v>
      </c>
      <c r="C1926" s="10" t="s">
        <v>106</v>
      </c>
      <c r="D1926" s="36">
        <v>0.05</v>
      </c>
      <c r="E1926" s="28">
        <v>70.97</v>
      </c>
      <c r="F1926" s="32">
        <v>3.5</v>
      </c>
      <c r="G1926" s="25">
        <v>2991</v>
      </c>
      <c r="H1926" s="10" t="s">
        <v>2713</v>
      </c>
      <c r="I1926" s="10" t="s">
        <v>49</v>
      </c>
      <c r="J1926" s="10" t="s">
        <v>40</v>
      </c>
      <c r="K1926" s="10" t="s">
        <v>29</v>
      </c>
      <c r="L1926" s="10" t="s">
        <v>257</v>
      </c>
      <c r="M1926" s="10" t="s">
        <v>59</v>
      </c>
      <c r="N1926" s="9" t="s">
        <v>672</v>
      </c>
      <c r="O1926" s="22">
        <v>0.59</v>
      </c>
      <c r="P1926" s="10" t="s">
        <v>33</v>
      </c>
      <c r="Q1926" s="10" t="s">
        <v>61</v>
      </c>
      <c r="R1926" s="10" t="s">
        <v>1858</v>
      </c>
      <c r="S1926" s="10" t="s">
        <v>2714</v>
      </c>
      <c r="T1926" s="25">
        <v>53402</v>
      </c>
      <c r="U1926" s="11">
        <v>42132</v>
      </c>
      <c r="V1926" s="25">
        <f>YEAR(Table1[[#This Row],[Order Date]])</f>
        <v>2015</v>
      </c>
      <c r="W1926" s="25">
        <f>MONTH(Table1[[#This Row],[Order Date]])</f>
        <v>5</v>
      </c>
      <c r="X1926" s="25">
        <f>DAY(Table1[[#This Row],[Order Date]])</f>
        <v>8</v>
      </c>
      <c r="Y1926" s="11">
        <v>42137</v>
      </c>
      <c r="Z1926" s="25">
        <f>DATEDIF(Table1[[#This Row],[Order Date]],Table1[[#This Row],[Ship Date]],"D")</f>
        <v>5</v>
      </c>
      <c r="AA1926" s="25">
        <v>18.218000000000018</v>
      </c>
      <c r="AB1926" s="10">
        <v>2</v>
      </c>
      <c r="AC1926" s="12">
        <v>141.59</v>
      </c>
      <c r="AD1926" s="10" t="str">
        <f>IF(Table1[[#This Row],[Profit]]&gt;0,"Profit","loss")</f>
        <v>Profit</v>
      </c>
      <c r="AE1926" s="10" t="str">
        <f>_xlfn.CONCAT(Table1[[#This Row],[Customer Name]]," ",Table1[[#This Row],[Product Name]]," ",Table1[[#This Row],[Country]])</f>
        <v>Sean Herbert Tripp Lite Isotel 8 Ultra 8 Outlet Metal Surge United States</v>
      </c>
      <c r="AF1926" s="10" t="str">
        <f>LEFT(Table1[[#This Row],[Product Name]],4)</f>
        <v>Trip</v>
      </c>
    </row>
    <row r="1927" spans="1:32" ht="12.75" customHeight="1" x14ac:dyDescent="0.2">
      <c r="A1927" s="18">
        <v>22476</v>
      </c>
      <c r="B1927" s="25">
        <v>91466</v>
      </c>
      <c r="C1927" s="10" t="s">
        <v>106</v>
      </c>
      <c r="D1927" s="36">
        <v>0</v>
      </c>
      <c r="E1927" s="28">
        <v>5.28</v>
      </c>
      <c r="F1927" s="32">
        <v>6.26</v>
      </c>
      <c r="G1927" s="25">
        <v>2992</v>
      </c>
      <c r="H1927" s="10" t="s">
        <v>2715</v>
      </c>
      <c r="I1927" s="10" t="s">
        <v>49</v>
      </c>
      <c r="J1927" s="10" t="s">
        <v>40</v>
      </c>
      <c r="K1927" s="10" t="s">
        <v>29</v>
      </c>
      <c r="L1927" s="10" t="s">
        <v>93</v>
      </c>
      <c r="M1927" s="10" t="s">
        <v>59</v>
      </c>
      <c r="N1927" s="9" t="s">
        <v>1363</v>
      </c>
      <c r="O1927" s="22">
        <v>0.4</v>
      </c>
      <c r="P1927" s="10" t="s">
        <v>33</v>
      </c>
      <c r="Q1927" s="10" t="s">
        <v>61</v>
      </c>
      <c r="R1927" s="10" t="s">
        <v>1858</v>
      </c>
      <c r="S1927" s="10" t="s">
        <v>2716</v>
      </c>
      <c r="T1927" s="25">
        <v>53081</v>
      </c>
      <c r="U1927" s="11">
        <v>42132</v>
      </c>
      <c r="V1927" s="25">
        <f>YEAR(Table1[[#This Row],[Order Date]])</f>
        <v>2015</v>
      </c>
      <c r="W1927" s="25">
        <f>MONTH(Table1[[#This Row],[Order Date]])</f>
        <v>5</v>
      </c>
      <c r="X1927" s="25">
        <f>DAY(Table1[[#This Row],[Order Date]])</f>
        <v>8</v>
      </c>
      <c r="Y1927" s="11">
        <v>42139</v>
      </c>
      <c r="Z1927" s="25">
        <f>DATEDIF(Table1[[#This Row],[Order Date]],Table1[[#This Row],[Ship Date]],"D")</f>
        <v>7</v>
      </c>
      <c r="AA1927" s="25">
        <v>25.058000000000035</v>
      </c>
      <c r="AB1927" s="10">
        <v>36</v>
      </c>
      <c r="AC1927" s="12">
        <v>203.05</v>
      </c>
      <c r="AD1927" s="10" t="str">
        <f>IF(Table1[[#This Row],[Profit]]&gt;0,"Profit","loss")</f>
        <v>Profit</v>
      </c>
      <c r="AE1927" s="10" t="str">
        <f>_xlfn.CONCAT(Table1[[#This Row],[Customer Name]]," ",Table1[[#This Row],[Product Name]]," ",Table1[[#This Row],[Country]])</f>
        <v>Lindsay Webb Xerox 1928 United States</v>
      </c>
      <c r="AF1927" s="10" t="str">
        <f>LEFT(Table1[[#This Row],[Product Name]],4)</f>
        <v>Xero</v>
      </c>
    </row>
    <row r="1928" spans="1:32" ht="12.75" customHeight="1" x14ac:dyDescent="0.2">
      <c r="A1928" s="18">
        <v>25241</v>
      </c>
      <c r="B1928" s="25">
        <v>91480</v>
      </c>
      <c r="C1928" s="10" t="s">
        <v>47</v>
      </c>
      <c r="D1928" s="36">
        <v>0.06</v>
      </c>
      <c r="E1928" s="28">
        <v>2.08</v>
      </c>
      <c r="F1928" s="32">
        <v>5.33</v>
      </c>
      <c r="G1928" s="25">
        <v>2338</v>
      </c>
      <c r="H1928" s="10" t="s">
        <v>2208</v>
      </c>
      <c r="I1928" s="10" t="s">
        <v>49</v>
      </c>
      <c r="J1928" s="10" t="s">
        <v>40</v>
      </c>
      <c r="K1928" s="10" t="s">
        <v>41</v>
      </c>
      <c r="L1928" s="10" t="s">
        <v>50</v>
      </c>
      <c r="M1928" s="10" t="s">
        <v>59</v>
      </c>
      <c r="N1928" s="9" t="s">
        <v>744</v>
      </c>
      <c r="O1928" s="22">
        <v>0.43</v>
      </c>
      <c r="P1928" s="10" t="s">
        <v>33</v>
      </c>
      <c r="Q1928" s="10" t="s">
        <v>53</v>
      </c>
      <c r="R1928" s="10" t="s">
        <v>415</v>
      </c>
      <c r="S1928" s="10" t="s">
        <v>2109</v>
      </c>
      <c r="T1928" s="25">
        <v>20740</v>
      </c>
      <c r="U1928" s="11">
        <v>42017</v>
      </c>
      <c r="V1928" s="25">
        <f>YEAR(Table1[[#This Row],[Order Date]])</f>
        <v>2015</v>
      </c>
      <c r="W1928" s="25">
        <f>MONTH(Table1[[#This Row],[Order Date]])</f>
        <v>1</v>
      </c>
      <c r="X1928" s="25">
        <f>DAY(Table1[[#This Row],[Order Date]])</f>
        <v>13</v>
      </c>
      <c r="Y1928" s="11">
        <v>42017</v>
      </c>
      <c r="Z1928" s="25">
        <f>DATEDIF(Table1[[#This Row],[Order Date]],Table1[[#This Row],[Ship Date]],"D")</f>
        <v>0</v>
      </c>
      <c r="AA1928" s="25">
        <v>-82.559200000000004</v>
      </c>
      <c r="AB1928" s="10">
        <v>4</v>
      </c>
      <c r="AC1928" s="12">
        <v>9.23</v>
      </c>
      <c r="AD1928" s="10" t="str">
        <f>IF(Table1[[#This Row],[Profit]]&gt;0,"Profit","loss")</f>
        <v>loss</v>
      </c>
      <c r="AE1928" s="10" t="str">
        <f>_xlfn.CONCAT(Table1[[#This Row],[Customer Name]]," ",Table1[[#This Row],[Product Name]]," ",Table1[[#This Row],[Country]])</f>
        <v>Lynn Hines Eldon® Wave Desk Accessories United States</v>
      </c>
      <c r="AF1928" s="10" t="str">
        <f>LEFT(Table1[[#This Row],[Product Name]],4)</f>
        <v>Eldo</v>
      </c>
    </row>
    <row r="1929" spans="1:32" ht="12.75" customHeight="1" x14ac:dyDescent="0.2">
      <c r="A1929" s="18">
        <v>26137</v>
      </c>
      <c r="B1929" s="25">
        <v>91481</v>
      </c>
      <c r="C1929" s="10" t="s">
        <v>25</v>
      </c>
      <c r="D1929" s="36">
        <v>0.1</v>
      </c>
      <c r="E1929" s="28">
        <v>6.75</v>
      </c>
      <c r="F1929" s="32">
        <v>2.99</v>
      </c>
      <c r="G1929" s="25">
        <v>2338</v>
      </c>
      <c r="H1929" s="10" t="s">
        <v>2208</v>
      </c>
      <c r="I1929" s="10" t="s">
        <v>49</v>
      </c>
      <c r="J1929" s="10" t="s">
        <v>40</v>
      </c>
      <c r="K1929" s="10" t="s">
        <v>29</v>
      </c>
      <c r="L1929" s="10" t="s">
        <v>109</v>
      </c>
      <c r="M1929" s="10" t="s">
        <v>59</v>
      </c>
      <c r="N1929" s="9" t="s">
        <v>2209</v>
      </c>
      <c r="O1929" s="22">
        <v>0.35</v>
      </c>
      <c r="P1929" s="10" t="s">
        <v>33</v>
      </c>
      <c r="Q1929" s="10" t="s">
        <v>53</v>
      </c>
      <c r="R1929" s="10" t="s">
        <v>415</v>
      </c>
      <c r="S1929" s="10" t="s">
        <v>2109</v>
      </c>
      <c r="T1929" s="25">
        <v>20740</v>
      </c>
      <c r="U1929" s="11">
        <v>42092</v>
      </c>
      <c r="V1929" s="25">
        <f>YEAR(Table1[[#This Row],[Order Date]])</f>
        <v>2015</v>
      </c>
      <c r="W1929" s="25">
        <f>MONTH(Table1[[#This Row],[Order Date]])</f>
        <v>3</v>
      </c>
      <c r="X1929" s="25">
        <f>DAY(Table1[[#This Row],[Order Date]])</f>
        <v>29</v>
      </c>
      <c r="Y1929" s="11">
        <v>42092</v>
      </c>
      <c r="Z1929" s="25">
        <f>DATEDIF(Table1[[#This Row],[Order Date]],Table1[[#This Row],[Ship Date]],"D")</f>
        <v>0</v>
      </c>
      <c r="AA1929" s="25">
        <v>18.147500000000001</v>
      </c>
      <c r="AB1929" s="10">
        <v>15</v>
      </c>
      <c r="AC1929" s="12">
        <v>96.13</v>
      </c>
      <c r="AD1929" s="10" t="str">
        <f>IF(Table1[[#This Row],[Profit]]&gt;0,"Profit","loss")</f>
        <v>Profit</v>
      </c>
      <c r="AE1929" s="10" t="str">
        <f>_xlfn.CONCAT(Table1[[#This Row],[Customer Name]]," ",Table1[[#This Row],[Product Name]]," ",Table1[[#This Row],[Country]])</f>
        <v>Lynn Hines Wilson Jones DublLock® D-Ring Binders United States</v>
      </c>
      <c r="AF1929" s="10" t="str">
        <f>LEFT(Table1[[#This Row],[Product Name]],4)</f>
        <v>Wils</v>
      </c>
    </row>
    <row r="1930" spans="1:32" ht="12.75" customHeight="1" x14ac:dyDescent="0.2">
      <c r="A1930" s="18">
        <v>22526</v>
      </c>
      <c r="B1930" s="25">
        <v>91482</v>
      </c>
      <c r="C1930" s="10" t="s">
        <v>56</v>
      </c>
      <c r="D1930" s="36">
        <v>0.05</v>
      </c>
      <c r="E1930" s="28">
        <v>11.58</v>
      </c>
      <c r="F1930" s="32">
        <v>6.97</v>
      </c>
      <c r="G1930" s="25">
        <v>2339</v>
      </c>
      <c r="H1930" s="10" t="s">
        <v>2210</v>
      </c>
      <c r="I1930" s="10" t="s">
        <v>49</v>
      </c>
      <c r="J1930" s="10" t="s">
        <v>40</v>
      </c>
      <c r="K1930" s="10" t="s">
        <v>29</v>
      </c>
      <c r="L1930" s="10" t="s">
        <v>69</v>
      </c>
      <c r="M1930" s="10" t="s">
        <v>59</v>
      </c>
      <c r="N1930" s="9" t="s">
        <v>686</v>
      </c>
      <c r="O1930" s="22">
        <v>0.35</v>
      </c>
      <c r="P1930" s="10" t="s">
        <v>33</v>
      </c>
      <c r="Q1930" s="10" t="s">
        <v>61</v>
      </c>
      <c r="R1930" s="10" t="s">
        <v>130</v>
      </c>
      <c r="S1930" s="10" t="s">
        <v>2211</v>
      </c>
      <c r="T1930" s="25">
        <v>77015</v>
      </c>
      <c r="U1930" s="11">
        <v>42149</v>
      </c>
      <c r="V1930" s="25">
        <f>YEAR(Table1[[#This Row],[Order Date]])</f>
        <v>2015</v>
      </c>
      <c r="W1930" s="25">
        <f>MONTH(Table1[[#This Row],[Order Date]])</f>
        <v>5</v>
      </c>
      <c r="X1930" s="25">
        <f>DAY(Table1[[#This Row],[Order Date]])</f>
        <v>25</v>
      </c>
      <c r="Y1930" s="11">
        <v>42152</v>
      </c>
      <c r="Z1930" s="25">
        <f>DATEDIF(Table1[[#This Row],[Order Date]],Table1[[#This Row],[Ship Date]],"D")</f>
        <v>3</v>
      </c>
      <c r="AA1930" s="25">
        <v>2.8060000000000027</v>
      </c>
      <c r="AB1930" s="10">
        <v>6</v>
      </c>
      <c r="AC1930" s="12">
        <v>73.959999999999994</v>
      </c>
      <c r="AD1930" s="10" t="str">
        <f>IF(Table1[[#This Row],[Profit]]&gt;0,"Profit","loss")</f>
        <v>Profit</v>
      </c>
      <c r="AE1930" s="10" t="str">
        <f>_xlfn.CONCAT(Table1[[#This Row],[Customer Name]]," ",Table1[[#This Row],[Product Name]]," ",Table1[[#This Row],[Country]])</f>
        <v>Gordon Boswell Peel &amp; Seel® Recycled Catalog Envelopes, Brown United States</v>
      </c>
      <c r="AF1930" s="10" t="str">
        <f>LEFT(Table1[[#This Row],[Product Name]],4)</f>
        <v>Peel</v>
      </c>
    </row>
    <row r="1931" spans="1:32" ht="12.75" customHeight="1" x14ac:dyDescent="0.2">
      <c r="A1931" s="18">
        <v>22537</v>
      </c>
      <c r="B1931" s="25">
        <v>91488</v>
      </c>
      <c r="C1931" s="10" t="s">
        <v>56</v>
      </c>
      <c r="D1931" s="36">
        <v>0.02</v>
      </c>
      <c r="E1931" s="28">
        <v>15.14</v>
      </c>
      <c r="F1931" s="32">
        <v>4.53</v>
      </c>
      <c r="G1931" s="25">
        <v>1101</v>
      </c>
      <c r="H1931" s="10" t="s">
        <v>1200</v>
      </c>
      <c r="I1931" s="10" t="s">
        <v>49</v>
      </c>
      <c r="J1931" s="10" t="s">
        <v>58</v>
      </c>
      <c r="K1931" s="10" t="s">
        <v>29</v>
      </c>
      <c r="L1931" s="10" t="s">
        <v>141</v>
      </c>
      <c r="M1931" s="10" t="s">
        <v>59</v>
      </c>
      <c r="N1931" s="9" t="s">
        <v>1201</v>
      </c>
      <c r="O1931" s="22">
        <v>0.81</v>
      </c>
      <c r="P1931" s="10" t="s">
        <v>33</v>
      </c>
      <c r="Q1931" s="10" t="s">
        <v>34</v>
      </c>
      <c r="R1931" s="10" t="s">
        <v>45</v>
      </c>
      <c r="S1931" s="10" t="s">
        <v>1092</v>
      </c>
      <c r="T1931" s="25">
        <v>93030</v>
      </c>
      <c r="U1931" s="11">
        <v>42129</v>
      </c>
      <c r="V1931" s="25">
        <f>YEAR(Table1[[#This Row],[Order Date]])</f>
        <v>2015</v>
      </c>
      <c r="W1931" s="25">
        <f>MONTH(Table1[[#This Row],[Order Date]])</f>
        <v>5</v>
      </c>
      <c r="X1931" s="25">
        <f>DAY(Table1[[#This Row],[Order Date]])</f>
        <v>5</v>
      </c>
      <c r="Y1931" s="11">
        <v>42130</v>
      </c>
      <c r="Z1931" s="25">
        <f>DATEDIF(Table1[[#This Row],[Order Date]],Table1[[#This Row],[Ship Date]],"D")</f>
        <v>1</v>
      </c>
      <c r="AA1931" s="25">
        <v>5.8840000000000074</v>
      </c>
      <c r="AB1931" s="10">
        <v>3</v>
      </c>
      <c r="AC1931" s="12">
        <v>51.02</v>
      </c>
      <c r="AD1931" s="10" t="str">
        <f>IF(Table1[[#This Row],[Profit]]&gt;0,"Profit","loss")</f>
        <v>Profit</v>
      </c>
      <c r="AE1931" s="10" t="str">
        <f>_xlfn.CONCAT(Table1[[#This Row],[Customer Name]]," ",Table1[[#This Row],[Product Name]]," ",Table1[[#This Row],[Country]])</f>
        <v>Kimberly McCarthy Eldon® Gobal File Keepers United States</v>
      </c>
      <c r="AF1931" s="10" t="str">
        <f>LEFT(Table1[[#This Row],[Product Name]],4)</f>
        <v>Eldo</v>
      </c>
    </row>
    <row r="1932" spans="1:32" ht="12.75" customHeight="1" x14ac:dyDescent="0.2">
      <c r="A1932" s="18">
        <v>25599</v>
      </c>
      <c r="B1932" s="25">
        <v>91492</v>
      </c>
      <c r="C1932" s="10" t="s">
        <v>37</v>
      </c>
      <c r="D1932" s="36">
        <v>0</v>
      </c>
      <c r="E1932" s="28">
        <v>8.33</v>
      </c>
      <c r="F1932" s="32">
        <v>1.99</v>
      </c>
      <c r="G1932" s="25">
        <v>2877</v>
      </c>
      <c r="H1932" s="10" t="s">
        <v>2627</v>
      </c>
      <c r="I1932" s="10" t="s">
        <v>27</v>
      </c>
      <c r="J1932" s="10" t="s">
        <v>114</v>
      </c>
      <c r="K1932" s="10" t="s">
        <v>77</v>
      </c>
      <c r="L1932" s="10" t="s">
        <v>180</v>
      </c>
      <c r="M1932" s="10" t="s">
        <v>51</v>
      </c>
      <c r="N1932" s="9" t="s">
        <v>414</v>
      </c>
      <c r="O1932" s="22">
        <v>0.52</v>
      </c>
      <c r="P1932" s="10" t="s">
        <v>33</v>
      </c>
      <c r="Q1932" s="10" t="s">
        <v>53</v>
      </c>
      <c r="R1932" s="10" t="s">
        <v>154</v>
      </c>
      <c r="S1932" s="10" t="s">
        <v>2628</v>
      </c>
      <c r="T1932" s="25">
        <v>44070</v>
      </c>
      <c r="U1932" s="11">
        <v>42065</v>
      </c>
      <c r="V1932" s="25">
        <f>YEAR(Table1[[#This Row],[Order Date]])</f>
        <v>2015</v>
      </c>
      <c r="W1932" s="25">
        <f>MONTH(Table1[[#This Row],[Order Date]])</f>
        <v>3</v>
      </c>
      <c r="X1932" s="25">
        <f>DAY(Table1[[#This Row],[Order Date]])</f>
        <v>2</v>
      </c>
      <c r="Y1932" s="11">
        <v>42067</v>
      </c>
      <c r="Z1932" s="25">
        <f>DATEDIF(Table1[[#This Row],[Order Date]],Table1[[#This Row],[Ship Date]],"D")</f>
        <v>2</v>
      </c>
      <c r="AA1932" s="25">
        <v>74.181899999999999</v>
      </c>
      <c r="AB1932" s="10">
        <v>12</v>
      </c>
      <c r="AC1932" s="12">
        <v>107.51</v>
      </c>
      <c r="AD1932" s="10" t="str">
        <f>IF(Table1[[#This Row],[Profit]]&gt;0,"Profit","loss")</f>
        <v>Profit</v>
      </c>
      <c r="AE1932" s="10" t="str">
        <f>_xlfn.CONCAT(Table1[[#This Row],[Customer Name]]," ",Table1[[#This Row],[Product Name]]," ",Table1[[#This Row],[Country]])</f>
        <v>Shannon Aldridge 80 Minute Slim Jewel Case CD-R , 10/Pack - Staples United States</v>
      </c>
      <c r="AF1932" s="10" t="str">
        <f>LEFT(Table1[[#This Row],[Product Name]],4)</f>
        <v>80 M</v>
      </c>
    </row>
    <row r="1933" spans="1:32" ht="12.75" customHeight="1" x14ac:dyDescent="0.2">
      <c r="A1933" s="18">
        <v>25962</v>
      </c>
      <c r="B1933" s="25">
        <v>91495</v>
      </c>
      <c r="C1933" s="10" t="s">
        <v>47</v>
      </c>
      <c r="D1933" s="36">
        <v>0</v>
      </c>
      <c r="E1933" s="28">
        <v>2.6</v>
      </c>
      <c r="F1933" s="32">
        <v>2.4</v>
      </c>
      <c r="G1933" s="25">
        <v>2616</v>
      </c>
      <c r="H1933" s="10" t="s">
        <v>2433</v>
      </c>
      <c r="I1933" s="10" t="s">
        <v>49</v>
      </c>
      <c r="J1933" s="10" t="s">
        <v>28</v>
      </c>
      <c r="K1933" s="10" t="s">
        <v>29</v>
      </c>
      <c r="L1933" s="10" t="s">
        <v>30</v>
      </c>
      <c r="M1933" s="10" t="s">
        <v>31</v>
      </c>
      <c r="N1933" s="9" t="s">
        <v>1023</v>
      </c>
      <c r="O1933" s="22">
        <v>0.57999999999999996</v>
      </c>
      <c r="P1933" s="10" t="s">
        <v>33</v>
      </c>
      <c r="Q1933" s="10" t="s">
        <v>61</v>
      </c>
      <c r="R1933" s="10" t="s">
        <v>300</v>
      </c>
      <c r="S1933" s="10" t="s">
        <v>2434</v>
      </c>
      <c r="T1933" s="25">
        <v>49002</v>
      </c>
      <c r="U1933" s="11">
        <v>42074</v>
      </c>
      <c r="V1933" s="25">
        <f>YEAR(Table1[[#This Row],[Order Date]])</f>
        <v>2015</v>
      </c>
      <c r="W1933" s="25">
        <f>MONTH(Table1[[#This Row],[Order Date]])</f>
        <v>3</v>
      </c>
      <c r="X1933" s="25">
        <f>DAY(Table1[[#This Row],[Order Date]])</f>
        <v>11</v>
      </c>
      <c r="Y1933" s="11">
        <v>42076</v>
      </c>
      <c r="Z1933" s="25">
        <f>DATEDIF(Table1[[#This Row],[Order Date]],Table1[[#This Row],[Ship Date]],"D")</f>
        <v>2</v>
      </c>
      <c r="AA1933" s="25">
        <v>-45.21</v>
      </c>
      <c r="AB1933" s="10">
        <v>16</v>
      </c>
      <c r="AC1933" s="12">
        <v>44.75</v>
      </c>
      <c r="AD1933" s="10" t="str">
        <f>IF(Table1[[#This Row],[Profit]]&gt;0,"Profit","loss")</f>
        <v>loss</v>
      </c>
      <c r="AE1933" s="10" t="str">
        <f>_xlfn.CONCAT(Table1[[#This Row],[Customer Name]]," ",Table1[[#This Row],[Product Name]]," ",Table1[[#This Row],[Country]])</f>
        <v>Laurence Hull 12 Colored Short Pencils United States</v>
      </c>
      <c r="AF1933" s="10" t="str">
        <f>LEFT(Table1[[#This Row],[Product Name]],4)</f>
        <v>12 C</v>
      </c>
    </row>
    <row r="1934" spans="1:32" ht="12.75" customHeight="1" x14ac:dyDescent="0.2">
      <c r="A1934" s="18">
        <v>25478</v>
      </c>
      <c r="B1934" s="25">
        <v>91496</v>
      </c>
      <c r="C1934" s="10" t="s">
        <v>37</v>
      </c>
      <c r="D1934" s="36">
        <v>0.1</v>
      </c>
      <c r="E1934" s="28">
        <v>3.25</v>
      </c>
      <c r="F1934" s="32">
        <v>49</v>
      </c>
      <c r="G1934" s="25">
        <v>2617</v>
      </c>
      <c r="H1934" s="10" t="s">
        <v>2435</v>
      </c>
      <c r="I1934" s="10" t="s">
        <v>49</v>
      </c>
      <c r="J1934" s="10" t="s">
        <v>28</v>
      </c>
      <c r="K1934" s="10" t="s">
        <v>29</v>
      </c>
      <c r="L1934" s="10" t="s">
        <v>257</v>
      </c>
      <c r="M1934" s="10" t="s">
        <v>236</v>
      </c>
      <c r="N1934" s="9" t="s">
        <v>1890</v>
      </c>
      <c r="O1934" s="22">
        <v>0.56000000000000005</v>
      </c>
      <c r="P1934" s="10" t="s">
        <v>33</v>
      </c>
      <c r="Q1934" s="10" t="s">
        <v>61</v>
      </c>
      <c r="R1934" s="10" t="s">
        <v>2193</v>
      </c>
      <c r="S1934" s="10" t="s">
        <v>2436</v>
      </c>
      <c r="T1934" s="25">
        <v>57401</v>
      </c>
      <c r="U1934" s="11">
        <v>42182</v>
      </c>
      <c r="V1934" s="25">
        <f>YEAR(Table1[[#This Row],[Order Date]])</f>
        <v>2015</v>
      </c>
      <c r="W1934" s="25">
        <f>MONTH(Table1[[#This Row],[Order Date]])</f>
        <v>6</v>
      </c>
      <c r="X1934" s="25">
        <f>DAY(Table1[[#This Row],[Order Date]])</f>
        <v>27</v>
      </c>
      <c r="Y1934" s="11">
        <v>42183</v>
      </c>
      <c r="Z1934" s="25">
        <f>DATEDIF(Table1[[#This Row],[Order Date]],Table1[[#This Row],[Ship Date]],"D")</f>
        <v>1</v>
      </c>
      <c r="AA1934" s="25">
        <v>-286.245</v>
      </c>
      <c r="AB1934" s="10">
        <v>6</v>
      </c>
      <c r="AC1934" s="12">
        <v>40.69</v>
      </c>
      <c r="AD1934" s="10" t="str">
        <f>IF(Table1[[#This Row],[Profit]]&gt;0,"Profit","loss")</f>
        <v>loss</v>
      </c>
      <c r="AE1934" s="10" t="str">
        <f>_xlfn.CONCAT(Table1[[#This Row],[Customer Name]]," ",Table1[[#This Row],[Product Name]]," ",Table1[[#This Row],[Country]])</f>
        <v>Gerald Crabtree Bravo II™ Megaboss® 12-Amp Hard Body Upright, Replacement Belts, 2 Belts per Pack United States</v>
      </c>
      <c r="AF1934" s="10" t="str">
        <f>LEFT(Table1[[#This Row],[Product Name]],4)</f>
        <v>Brav</v>
      </c>
    </row>
    <row r="1935" spans="1:32" ht="12.75" customHeight="1" x14ac:dyDescent="0.2">
      <c r="A1935" s="18">
        <v>24552</v>
      </c>
      <c r="B1935" s="25">
        <v>91502</v>
      </c>
      <c r="C1935" s="10" t="s">
        <v>37</v>
      </c>
      <c r="D1935" s="36">
        <v>0.01</v>
      </c>
      <c r="E1935" s="28">
        <v>195.99</v>
      </c>
      <c r="F1935" s="32">
        <v>8.99</v>
      </c>
      <c r="G1935" s="25">
        <v>2276</v>
      </c>
      <c r="H1935" s="10" t="s">
        <v>2165</v>
      </c>
      <c r="I1935" s="10" t="s">
        <v>49</v>
      </c>
      <c r="J1935" s="10" t="s">
        <v>114</v>
      </c>
      <c r="K1935" s="10" t="s">
        <v>77</v>
      </c>
      <c r="L1935" s="10" t="s">
        <v>78</v>
      </c>
      <c r="M1935" s="10" t="s">
        <v>59</v>
      </c>
      <c r="N1935" s="9" t="s">
        <v>734</v>
      </c>
      <c r="O1935" s="22">
        <v>0.6</v>
      </c>
      <c r="P1935" s="10" t="s">
        <v>33</v>
      </c>
      <c r="Q1935" s="10" t="s">
        <v>53</v>
      </c>
      <c r="R1935" s="10" t="s">
        <v>71</v>
      </c>
      <c r="S1935" s="10" t="s">
        <v>2166</v>
      </c>
      <c r="T1935" s="25">
        <v>14304</v>
      </c>
      <c r="U1935" s="11">
        <v>42185</v>
      </c>
      <c r="V1935" s="25">
        <f>YEAR(Table1[[#This Row],[Order Date]])</f>
        <v>2015</v>
      </c>
      <c r="W1935" s="25">
        <f>MONTH(Table1[[#This Row],[Order Date]])</f>
        <v>6</v>
      </c>
      <c r="X1935" s="25">
        <f>DAY(Table1[[#This Row],[Order Date]])</f>
        <v>30</v>
      </c>
      <c r="Y1935" s="11">
        <v>42185</v>
      </c>
      <c r="Z1935" s="25">
        <f>DATEDIF(Table1[[#This Row],[Order Date]],Table1[[#This Row],[Ship Date]],"D")</f>
        <v>0</v>
      </c>
      <c r="AA1935" s="25">
        <v>2653.7813999999998</v>
      </c>
      <c r="AB1935" s="10">
        <v>22</v>
      </c>
      <c r="AC1935" s="12">
        <v>3846.06</v>
      </c>
      <c r="AD1935" s="10" t="str">
        <f>IF(Table1[[#This Row],[Profit]]&gt;0,"Profit","loss")</f>
        <v>Profit</v>
      </c>
      <c r="AE1935" s="10" t="str">
        <f>_xlfn.CONCAT(Table1[[#This Row],[Customer Name]]," ",Table1[[#This Row],[Product Name]]," ",Table1[[#This Row],[Country]])</f>
        <v>Dennis Block Richardson T28 WORLD United States</v>
      </c>
      <c r="AF1935" s="10" t="str">
        <f>LEFT(Table1[[#This Row],[Product Name]],4)</f>
        <v xml:space="preserve">T28 </v>
      </c>
    </row>
    <row r="1936" spans="1:32" ht="12.75" customHeight="1" x14ac:dyDescent="0.2">
      <c r="A1936" s="18">
        <v>22969</v>
      </c>
      <c r="B1936" s="25">
        <v>91513</v>
      </c>
      <c r="C1936" s="10" t="s">
        <v>56</v>
      </c>
      <c r="D1936" s="36">
        <v>0</v>
      </c>
      <c r="E1936" s="28">
        <v>8.34</v>
      </c>
      <c r="F1936" s="32">
        <v>4.82</v>
      </c>
      <c r="G1936" s="25">
        <v>786</v>
      </c>
      <c r="H1936" s="10" t="s">
        <v>917</v>
      </c>
      <c r="I1936" s="10" t="s">
        <v>49</v>
      </c>
      <c r="J1936" s="10" t="s">
        <v>40</v>
      </c>
      <c r="K1936" s="10" t="s">
        <v>29</v>
      </c>
      <c r="L1936" s="10" t="s">
        <v>93</v>
      </c>
      <c r="M1936" s="10" t="s">
        <v>59</v>
      </c>
      <c r="N1936" s="9" t="s">
        <v>918</v>
      </c>
      <c r="O1936" s="22">
        <v>0.4</v>
      </c>
      <c r="P1936" s="10" t="s">
        <v>33</v>
      </c>
      <c r="Q1936" s="10" t="s">
        <v>34</v>
      </c>
      <c r="R1936" s="10" t="s">
        <v>45</v>
      </c>
      <c r="S1936" s="10" t="s">
        <v>919</v>
      </c>
      <c r="T1936" s="25">
        <v>92691</v>
      </c>
      <c r="U1936" s="11">
        <v>42100</v>
      </c>
      <c r="V1936" s="25">
        <f>YEAR(Table1[[#This Row],[Order Date]])</f>
        <v>2015</v>
      </c>
      <c r="W1936" s="25">
        <f>MONTH(Table1[[#This Row],[Order Date]])</f>
        <v>4</v>
      </c>
      <c r="X1936" s="25">
        <f>DAY(Table1[[#This Row],[Order Date]])</f>
        <v>6</v>
      </c>
      <c r="Y1936" s="11">
        <v>42101</v>
      </c>
      <c r="Z1936" s="25">
        <f>DATEDIF(Table1[[#This Row],[Order Date]],Table1[[#This Row],[Ship Date]],"D")</f>
        <v>1</v>
      </c>
      <c r="AA1936" s="25">
        <v>-5.05</v>
      </c>
      <c r="AB1936" s="10">
        <v>9</v>
      </c>
      <c r="AC1936" s="12">
        <v>76.23</v>
      </c>
      <c r="AD1936" s="10" t="str">
        <f>IF(Table1[[#This Row],[Profit]]&gt;0,"Profit","loss")</f>
        <v>loss</v>
      </c>
      <c r="AE1936" s="10" t="str">
        <f>_xlfn.CONCAT(Table1[[#This Row],[Customer Name]]," ",Table1[[#This Row],[Product Name]]," ",Table1[[#This Row],[Country]])</f>
        <v>Jason Bray Southworth 25% Cotton Antique Laid Paper &amp; Envelopes United States</v>
      </c>
      <c r="AF1936" s="10" t="str">
        <f>LEFT(Table1[[#This Row],[Product Name]],4)</f>
        <v>Sout</v>
      </c>
    </row>
    <row r="1937" spans="1:32" ht="12.75" customHeight="1" x14ac:dyDescent="0.2">
      <c r="A1937" s="18">
        <v>22804</v>
      </c>
      <c r="B1937" s="25">
        <v>91522</v>
      </c>
      <c r="C1937" s="10" t="s">
        <v>25</v>
      </c>
      <c r="D1937" s="36">
        <v>0.1</v>
      </c>
      <c r="E1937" s="28">
        <v>7.31</v>
      </c>
      <c r="F1937" s="32">
        <v>0.49</v>
      </c>
      <c r="G1937" s="25">
        <v>3211</v>
      </c>
      <c r="H1937" s="10" t="s">
        <v>2881</v>
      </c>
      <c r="I1937" s="10" t="s">
        <v>49</v>
      </c>
      <c r="J1937" s="10" t="s">
        <v>28</v>
      </c>
      <c r="K1937" s="10" t="s">
        <v>29</v>
      </c>
      <c r="L1937" s="10" t="s">
        <v>134</v>
      </c>
      <c r="M1937" s="10" t="s">
        <v>59</v>
      </c>
      <c r="N1937" s="9" t="s">
        <v>1071</v>
      </c>
      <c r="O1937" s="22">
        <v>0.38</v>
      </c>
      <c r="P1937" s="10" t="s">
        <v>33</v>
      </c>
      <c r="Q1937" s="10" t="s">
        <v>61</v>
      </c>
      <c r="R1937" s="10" t="s">
        <v>178</v>
      </c>
      <c r="S1937" s="10" t="s">
        <v>2882</v>
      </c>
      <c r="T1937" s="25">
        <v>60101</v>
      </c>
      <c r="U1937" s="11">
        <v>42050</v>
      </c>
      <c r="V1937" s="25">
        <f>YEAR(Table1[[#This Row],[Order Date]])</f>
        <v>2015</v>
      </c>
      <c r="W1937" s="25">
        <f>MONTH(Table1[[#This Row],[Order Date]])</f>
        <v>2</v>
      </c>
      <c r="X1937" s="25">
        <f>DAY(Table1[[#This Row],[Order Date]])</f>
        <v>15</v>
      </c>
      <c r="Y1937" s="11">
        <v>42051</v>
      </c>
      <c r="Z1937" s="25">
        <f>DATEDIF(Table1[[#This Row],[Order Date]],Table1[[#This Row],[Ship Date]],"D")</f>
        <v>1</v>
      </c>
      <c r="AA1937" s="25">
        <v>55.020599999999995</v>
      </c>
      <c r="AB1937" s="10">
        <v>12</v>
      </c>
      <c r="AC1937" s="12">
        <v>79.739999999999995</v>
      </c>
      <c r="AD1937" s="10" t="str">
        <f>IF(Table1[[#This Row],[Profit]]&gt;0,"Profit","loss")</f>
        <v>Profit</v>
      </c>
      <c r="AE1937" s="10" t="str">
        <f>_xlfn.CONCAT(Table1[[#This Row],[Customer Name]]," ",Table1[[#This Row],[Product Name]]," ",Table1[[#This Row],[Country]])</f>
        <v>Jonathan Crabtree Self-Adhesive Address Labels for Typewriters by Universal United States</v>
      </c>
      <c r="AF1937" s="10" t="str">
        <f>LEFT(Table1[[#This Row],[Product Name]],4)</f>
        <v>Self</v>
      </c>
    </row>
    <row r="1938" spans="1:32" ht="12.75" customHeight="1" x14ac:dyDescent="0.2">
      <c r="A1938" s="18">
        <v>22805</v>
      </c>
      <c r="B1938" s="25">
        <v>91522</v>
      </c>
      <c r="C1938" s="10" t="s">
        <v>25</v>
      </c>
      <c r="D1938" s="36">
        <v>0.1</v>
      </c>
      <c r="E1938" s="28">
        <v>20.99</v>
      </c>
      <c r="F1938" s="32">
        <v>2.5</v>
      </c>
      <c r="G1938" s="25">
        <v>3211</v>
      </c>
      <c r="H1938" s="10" t="s">
        <v>2881</v>
      </c>
      <c r="I1938" s="10" t="s">
        <v>49</v>
      </c>
      <c r="J1938" s="10" t="s">
        <v>28</v>
      </c>
      <c r="K1938" s="10" t="s">
        <v>77</v>
      </c>
      <c r="L1938" s="10" t="s">
        <v>78</v>
      </c>
      <c r="M1938" s="10" t="s">
        <v>31</v>
      </c>
      <c r="N1938" s="9" t="s">
        <v>1170</v>
      </c>
      <c r="O1938" s="22">
        <v>0.81</v>
      </c>
      <c r="P1938" s="10" t="s">
        <v>33</v>
      </c>
      <c r="Q1938" s="10" t="s">
        <v>61</v>
      </c>
      <c r="R1938" s="10" t="s">
        <v>178</v>
      </c>
      <c r="S1938" s="10" t="s">
        <v>2882</v>
      </c>
      <c r="T1938" s="25">
        <v>60101</v>
      </c>
      <c r="U1938" s="11">
        <v>42050</v>
      </c>
      <c r="V1938" s="25">
        <f>YEAR(Table1[[#This Row],[Order Date]])</f>
        <v>2015</v>
      </c>
      <c r="W1938" s="25">
        <f>MONTH(Table1[[#This Row],[Order Date]])</f>
        <v>2</v>
      </c>
      <c r="X1938" s="25">
        <f>DAY(Table1[[#This Row],[Order Date]])</f>
        <v>15</v>
      </c>
      <c r="Y1938" s="11">
        <v>42051</v>
      </c>
      <c r="Z1938" s="25">
        <f>DATEDIF(Table1[[#This Row],[Order Date]],Table1[[#This Row],[Ship Date]],"D")</f>
        <v>1</v>
      </c>
      <c r="AA1938" s="25">
        <v>-43.65504</v>
      </c>
      <c r="AB1938" s="10">
        <v>23</v>
      </c>
      <c r="AC1938" s="12">
        <v>392.45</v>
      </c>
      <c r="AD1938" s="10" t="str">
        <f>IF(Table1[[#This Row],[Profit]]&gt;0,"Profit","loss")</f>
        <v>loss</v>
      </c>
      <c r="AE1938" s="10" t="str">
        <f>_xlfn.CONCAT(Table1[[#This Row],[Customer Name]]," ",Table1[[#This Row],[Product Name]]," ",Table1[[#This Row],[Country]])</f>
        <v>Jonathan Crabtree Accessory37 United States</v>
      </c>
      <c r="AF1938" s="10" t="str">
        <f>LEFT(Table1[[#This Row],[Product Name]],4)</f>
        <v>Acce</v>
      </c>
    </row>
    <row r="1939" spans="1:32" ht="12.75" customHeight="1" x14ac:dyDescent="0.2">
      <c r="A1939" s="18">
        <v>22986</v>
      </c>
      <c r="B1939" s="25">
        <v>91543</v>
      </c>
      <c r="C1939" s="10" t="s">
        <v>47</v>
      </c>
      <c r="D1939" s="36">
        <v>0.04</v>
      </c>
      <c r="E1939" s="28">
        <v>3.68</v>
      </c>
      <c r="F1939" s="32">
        <v>1.32</v>
      </c>
      <c r="G1939" s="25">
        <v>1802</v>
      </c>
      <c r="H1939" s="10" t="s">
        <v>1798</v>
      </c>
      <c r="I1939" s="10" t="s">
        <v>49</v>
      </c>
      <c r="J1939" s="10" t="s">
        <v>28</v>
      </c>
      <c r="K1939" s="10" t="s">
        <v>29</v>
      </c>
      <c r="L1939" s="10" t="s">
        <v>174</v>
      </c>
      <c r="M1939" s="10" t="s">
        <v>31</v>
      </c>
      <c r="N1939" s="9" t="s">
        <v>839</v>
      </c>
      <c r="O1939" s="22">
        <v>0.83</v>
      </c>
      <c r="P1939" s="10" t="s">
        <v>33</v>
      </c>
      <c r="Q1939" s="10" t="s">
        <v>136</v>
      </c>
      <c r="R1939" s="10" t="s">
        <v>362</v>
      </c>
      <c r="S1939" s="10" t="s">
        <v>1773</v>
      </c>
      <c r="T1939" s="25">
        <v>34698</v>
      </c>
      <c r="U1939" s="11">
        <v>42156</v>
      </c>
      <c r="V1939" s="25">
        <f>YEAR(Table1[[#This Row],[Order Date]])</f>
        <v>2015</v>
      </c>
      <c r="W1939" s="25">
        <f>MONTH(Table1[[#This Row],[Order Date]])</f>
        <v>6</v>
      </c>
      <c r="X1939" s="25">
        <f>DAY(Table1[[#This Row],[Order Date]])</f>
        <v>1</v>
      </c>
      <c r="Y1939" s="11">
        <v>42157</v>
      </c>
      <c r="Z1939" s="25">
        <f>DATEDIF(Table1[[#This Row],[Order Date]],Table1[[#This Row],[Ship Date]],"D")</f>
        <v>1</v>
      </c>
      <c r="AA1939" s="25">
        <v>300.92579999999998</v>
      </c>
      <c r="AB1939" s="10">
        <v>11</v>
      </c>
      <c r="AC1939" s="12">
        <v>41.29</v>
      </c>
      <c r="AD1939" s="10" t="str">
        <f>IF(Table1[[#This Row],[Profit]]&gt;0,"Profit","loss")</f>
        <v>Profit</v>
      </c>
      <c r="AE1939" s="10" t="str">
        <f>_xlfn.CONCAT(Table1[[#This Row],[Customer Name]]," ",Table1[[#This Row],[Product Name]]," ",Table1[[#This Row],[Country]])</f>
        <v>Jack Morse *Staples* vLetter Openers, 2/Pack United States</v>
      </c>
      <c r="AF1939" s="10" t="str">
        <f>LEFT(Table1[[#This Row],[Product Name]],4)</f>
        <v>*Sta</v>
      </c>
    </row>
    <row r="1940" spans="1:32" ht="12.75" customHeight="1" x14ac:dyDescent="0.2">
      <c r="A1940" s="18">
        <v>26220</v>
      </c>
      <c r="B1940" s="25">
        <v>91550</v>
      </c>
      <c r="C1940" s="10" t="s">
        <v>56</v>
      </c>
      <c r="D1940" s="36">
        <v>0.02</v>
      </c>
      <c r="E1940" s="28">
        <v>11.58</v>
      </c>
      <c r="F1940" s="32">
        <v>5.72</v>
      </c>
      <c r="G1940" s="25">
        <v>1971</v>
      </c>
      <c r="H1940" s="10" t="s">
        <v>1915</v>
      </c>
      <c r="I1940" s="10" t="s">
        <v>49</v>
      </c>
      <c r="J1940" s="10" t="s">
        <v>28</v>
      </c>
      <c r="K1940" s="10" t="s">
        <v>29</v>
      </c>
      <c r="L1940" s="10" t="s">
        <v>69</v>
      </c>
      <c r="M1940" s="10" t="s">
        <v>59</v>
      </c>
      <c r="N1940" s="9" t="s">
        <v>686</v>
      </c>
      <c r="O1940" s="22">
        <v>0.35</v>
      </c>
      <c r="P1940" s="10" t="s">
        <v>33</v>
      </c>
      <c r="Q1940" s="10" t="s">
        <v>136</v>
      </c>
      <c r="R1940" s="10" t="s">
        <v>671</v>
      </c>
      <c r="S1940" s="10" t="s">
        <v>1916</v>
      </c>
      <c r="T1940" s="25">
        <v>38801</v>
      </c>
      <c r="U1940" s="11">
        <v>42022</v>
      </c>
      <c r="V1940" s="25">
        <f>YEAR(Table1[[#This Row],[Order Date]])</f>
        <v>2015</v>
      </c>
      <c r="W1940" s="25">
        <f>MONTH(Table1[[#This Row],[Order Date]])</f>
        <v>1</v>
      </c>
      <c r="X1940" s="25">
        <f>DAY(Table1[[#This Row],[Order Date]])</f>
        <v>18</v>
      </c>
      <c r="Y1940" s="11">
        <v>42023</v>
      </c>
      <c r="Z1940" s="25">
        <f>DATEDIF(Table1[[#This Row],[Order Date]],Table1[[#This Row],[Ship Date]],"D")</f>
        <v>1</v>
      </c>
      <c r="AA1940" s="25">
        <v>-259.75599999999997</v>
      </c>
      <c r="AB1940" s="10">
        <v>3</v>
      </c>
      <c r="AC1940" s="12">
        <v>35.479999999999997</v>
      </c>
      <c r="AD1940" s="10" t="str">
        <f>IF(Table1[[#This Row],[Profit]]&gt;0,"Profit","loss")</f>
        <v>loss</v>
      </c>
      <c r="AE1940" s="10" t="str">
        <f>_xlfn.CONCAT(Table1[[#This Row],[Customer Name]]," ",Table1[[#This Row],[Product Name]]," ",Table1[[#This Row],[Country]])</f>
        <v>Marsha Roy Peel &amp; Seel® Recycled Catalog Envelopes, Brown United States</v>
      </c>
      <c r="AF1940" s="10" t="str">
        <f>LEFT(Table1[[#This Row],[Product Name]],4)</f>
        <v>Peel</v>
      </c>
    </row>
    <row r="1941" spans="1:32" ht="12.75" customHeight="1" x14ac:dyDescent="0.2">
      <c r="A1941" s="18">
        <v>26223</v>
      </c>
      <c r="B1941" s="25">
        <v>91550</v>
      </c>
      <c r="C1941" s="10" t="s">
        <v>56</v>
      </c>
      <c r="D1941" s="36">
        <v>0.05</v>
      </c>
      <c r="E1941" s="28">
        <v>350.99</v>
      </c>
      <c r="F1941" s="32">
        <v>39</v>
      </c>
      <c r="G1941" s="25">
        <v>1972</v>
      </c>
      <c r="H1941" s="10" t="s">
        <v>1917</v>
      </c>
      <c r="I1941" s="10" t="s">
        <v>39</v>
      </c>
      <c r="J1941" s="10" t="s">
        <v>28</v>
      </c>
      <c r="K1941" s="10" t="s">
        <v>41</v>
      </c>
      <c r="L1941" s="10" t="s">
        <v>42</v>
      </c>
      <c r="M1941" s="10" t="s">
        <v>43</v>
      </c>
      <c r="N1941" s="9" t="s">
        <v>1269</v>
      </c>
      <c r="O1941" s="22">
        <v>0.55000000000000004</v>
      </c>
      <c r="P1941" s="10" t="s">
        <v>33</v>
      </c>
      <c r="Q1941" s="10" t="s">
        <v>53</v>
      </c>
      <c r="R1941" s="10" t="s">
        <v>234</v>
      </c>
      <c r="S1941" s="10" t="s">
        <v>1918</v>
      </c>
      <c r="T1941" s="25">
        <v>19090</v>
      </c>
      <c r="U1941" s="11">
        <v>42022</v>
      </c>
      <c r="V1941" s="25">
        <f>YEAR(Table1[[#This Row],[Order Date]])</f>
        <v>2015</v>
      </c>
      <c r="W1941" s="25">
        <f>MONTH(Table1[[#This Row],[Order Date]])</f>
        <v>1</v>
      </c>
      <c r="X1941" s="25">
        <f>DAY(Table1[[#This Row],[Order Date]])</f>
        <v>18</v>
      </c>
      <c r="Y1941" s="11">
        <v>42024</v>
      </c>
      <c r="Z1941" s="25">
        <f>DATEDIF(Table1[[#This Row],[Order Date]],Table1[[#This Row],[Ship Date]],"D")</f>
        <v>2</v>
      </c>
      <c r="AA1941" s="25">
        <v>1469.7275999999999</v>
      </c>
      <c r="AB1941" s="10">
        <v>6</v>
      </c>
      <c r="AC1941" s="12">
        <v>2130.04</v>
      </c>
      <c r="AD1941" s="10" t="str">
        <f>IF(Table1[[#This Row],[Profit]]&gt;0,"Profit","loss")</f>
        <v>Profit</v>
      </c>
      <c r="AE1941" s="10" t="str">
        <f>_xlfn.CONCAT(Table1[[#This Row],[Customer Name]]," ",Table1[[#This Row],[Product Name]]," ",Table1[[#This Row],[Country]])</f>
        <v>Priscilla Brandon Global Leather Executive Chair United States</v>
      </c>
      <c r="AF1941" s="10" t="str">
        <f>LEFT(Table1[[#This Row],[Product Name]],4)</f>
        <v>Glob</v>
      </c>
    </row>
    <row r="1942" spans="1:32" ht="12.75" customHeight="1" x14ac:dyDescent="0.2">
      <c r="A1942" s="18">
        <v>26224</v>
      </c>
      <c r="B1942" s="25">
        <v>91550</v>
      </c>
      <c r="C1942" s="10" t="s">
        <v>56</v>
      </c>
      <c r="D1942" s="36">
        <v>0.04</v>
      </c>
      <c r="E1942" s="28">
        <v>15.99</v>
      </c>
      <c r="F1942" s="32">
        <v>9.4</v>
      </c>
      <c r="G1942" s="25">
        <v>1972</v>
      </c>
      <c r="H1942" s="10" t="s">
        <v>1917</v>
      </c>
      <c r="I1942" s="10" t="s">
        <v>27</v>
      </c>
      <c r="J1942" s="10" t="s">
        <v>28</v>
      </c>
      <c r="K1942" s="10" t="s">
        <v>77</v>
      </c>
      <c r="L1942" s="10" t="s">
        <v>85</v>
      </c>
      <c r="M1942" s="10" t="s">
        <v>59</v>
      </c>
      <c r="N1942" s="9" t="s">
        <v>1769</v>
      </c>
      <c r="O1942" s="22">
        <v>0.49</v>
      </c>
      <c r="P1942" s="10" t="s">
        <v>33</v>
      </c>
      <c r="Q1942" s="10" t="s">
        <v>53</v>
      </c>
      <c r="R1942" s="10" t="s">
        <v>234</v>
      </c>
      <c r="S1942" s="10" t="s">
        <v>1918</v>
      </c>
      <c r="T1942" s="25">
        <v>19090</v>
      </c>
      <c r="U1942" s="11">
        <v>42022</v>
      </c>
      <c r="V1942" s="25">
        <f>YEAR(Table1[[#This Row],[Order Date]])</f>
        <v>2015</v>
      </c>
      <c r="W1942" s="25">
        <f>MONTH(Table1[[#This Row],[Order Date]])</f>
        <v>1</v>
      </c>
      <c r="X1942" s="25">
        <f>DAY(Table1[[#This Row],[Order Date]])</f>
        <v>18</v>
      </c>
      <c r="Y1942" s="11">
        <v>42024</v>
      </c>
      <c r="Z1942" s="25">
        <f>DATEDIF(Table1[[#This Row],[Order Date]],Table1[[#This Row],[Ship Date]],"D")</f>
        <v>2</v>
      </c>
      <c r="AA1942" s="25">
        <v>-83.553060000000002</v>
      </c>
      <c r="AB1942" s="10">
        <v>5</v>
      </c>
      <c r="AC1942" s="12">
        <v>82.8</v>
      </c>
      <c r="AD1942" s="10" t="str">
        <f>IF(Table1[[#This Row],[Profit]]&gt;0,"Profit","loss")</f>
        <v>loss</v>
      </c>
      <c r="AE1942" s="10" t="str">
        <f>_xlfn.CONCAT(Table1[[#This Row],[Customer Name]]," ",Table1[[#This Row],[Product Name]]," ",Table1[[#This Row],[Country]])</f>
        <v>Priscilla Brandon AT&amp;T Black Trimline Phone, Model 210 United States</v>
      </c>
      <c r="AF1942" s="10" t="str">
        <f>LEFT(Table1[[#This Row],[Product Name]],4)</f>
        <v>AT&amp;T</v>
      </c>
    </row>
    <row r="1943" spans="1:32" ht="12.75" customHeight="1" x14ac:dyDescent="0.2">
      <c r="A1943" s="18">
        <v>23117</v>
      </c>
      <c r="B1943" s="25">
        <v>91555</v>
      </c>
      <c r="C1943" s="10" t="s">
        <v>25</v>
      </c>
      <c r="D1943" s="36">
        <v>0.1</v>
      </c>
      <c r="E1943" s="28">
        <v>22.38</v>
      </c>
      <c r="F1943" s="32">
        <v>15.1</v>
      </c>
      <c r="G1943" s="25">
        <v>1247</v>
      </c>
      <c r="H1943" s="10" t="s">
        <v>1337</v>
      </c>
      <c r="I1943" s="10" t="s">
        <v>49</v>
      </c>
      <c r="J1943" s="10" t="s">
        <v>40</v>
      </c>
      <c r="K1943" s="10" t="s">
        <v>29</v>
      </c>
      <c r="L1943" s="10" t="s">
        <v>109</v>
      </c>
      <c r="M1943" s="10" t="s">
        <v>59</v>
      </c>
      <c r="N1943" s="9" t="s">
        <v>1175</v>
      </c>
      <c r="O1943" s="22">
        <v>0.38</v>
      </c>
      <c r="P1943" s="10" t="s">
        <v>33</v>
      </c>
      <c r="Q1943" s="10" t="s">
        <v>61</v>
      </c>
      <c r="R1943" s="10" t="s">
        <v>130</v>
      </c>
      <c r="S1943" s="10" t="s">
        <v>1338</v>
      </c>
      <c r="T1943" s="25">
        <v>78641</v>
      </c>
      <c r="U1943" s="11">
        <v>42099</v>
      </c>
      <c r="V1943" s="25">
        <f>YEAR(Table1[[#This Row],[Order Date]])</f>
        <v>2015</v>
      </c>
      <c r="W1943" s="25">
        <f>MONTH(Table1[[#This Row],[Order Date]])</f>
        <v>4</v>
      </c>
      <c r="X1943" s="25">
        <f>DAY(Table1[[#This Row],[Order Date]])</f>
        <v>5</v>
      </c>
      <c r="Y1943" s="11">
        <v>42100</v>
      </c>
      <c r="Z1943" s="25">
        <f>DATEDIF(Table1[[#This Row],[Order Date]],Table1[[#This Row],[Ship Date]],"D")</f>
        <v>1</v>
      </c>
      <c r="AA1943" s="25">
        <v>-107.51349999999999</v>
      </c>
      <c r="AB1943" s="10">
        <v>7</v>
      </c>
      <c r="AC1943" s="12">
        <v>152.11000000000001</v>
      </c>
      <c r="AD1943" s="10" t="str">
        <f>IF(Table1[[#This Row],[Profit]]&gt;0,"Profit","loss")</f>
        <v>loss</v>
      </c>
      <c r="AE1943" s="10" t="str">
        <f>_xlfn.CONCAT(Table1[[#This Row],[Customer Name]]," ",Table1[[#This Row],[Product Name]]," ",Table1[[#This Row],[Country]])</f>
        <v>Henry O'Connell Avery Flip-Chart Easel Binder, Black United States</v>
      </c>
      <c r="AF1943" s="10" t="str">
        <f>LEFT(Table1[[#This Row],[Product Name]],4)</f>
        <v>Aver</v>
      </c>
    </row>
    <row r="1944" spans="1:32" ht="12.75" customHeight="1" x14ac:dyDescent="0.2">
      <c r="A1944" s="18">
        <v>23118</v>
      </c>
      <c r="B1944" s="25">
        <v>91555</v>
      </c>
      <c r="C1944" s="10" t="s">
        <v>25</v>
      </c>
      <c r="D1944" s="36">
        <v>0.04</v>
      </c>
      <c r="E1944" s="28">
        <v>6.98</v>
      </c>
      <c r="F1944" s="32">
        <v>2.83</v>
      </c>
      <c r="G1944" s="25">
        <v>1247</v>
      </c>
      <c r="H1944" s="10" t="s">
        <v>1337</v>
      </c>
      <c r="I1944" s="10" t="s">
        <v>49</v>
      </c>
      <c r="J1944" s="10" t="s">
        <v>40</v>
      </c>
      <c r="K1944" s="10" t="s">
        <v>41</v>
      </c>
      <c r="L1944" s="10" t="s">
        <v>50</v>
      </c>
      <c r="M1944" s="10" t="s">
        <v>51</v>
      </c>
      <c r="N1944" s="9" t="s">
        <v>1335</v>
      </c>
      <c r="O1944" s="22">
        <v>0.37</v>
      </c>
      <c r="P1944" s="10" t="s">
        <v>33</v>
      </c>
      <c r="Q1944" s="10" t="s">
        <v>61</v>
      </c>
      <c r="R1944" s="10" t="s">
        <v>130</v>
      </c>
      <c r="S1944" s="10" t="s">
        <v>1338</v>
      </c>
      <c r="T1944" s="25">
        <v>78641</v>
      </c>
      <c r="U1944" s="11">
        <v>42099</v>
      </c>
      <c r="V1944" s="25">
        <f>YEAR(Table1[[#This Row],[Order Date]])</f>
        <v>2015</v>
      </c>
      <c r="W1944" s="25">
        <f>MONTH(Table1[[#This Row],[Order Date]])</f>
        <v>4</v>
      </c>
      <c r="X1944" s="25">
        <f>DAY(Table1[[#This Row],[Order Date]])</f>
        <v>5</v>
      </c>
      <c r="Y1944" s="11">
        <v>42101</v>
      </c>
      <c r="Z1944" s="25">
        <f>DATEDIF(Table1[[#This Row],[Order Date]],Table1[[#This Row],[Ship Date]],"D")</f>
        <v>2</v>
      </c>
      <c r="AA1944" s="25">
        <v>24.819299999999998</v>
      </c>
      <c r="AB1944" s="10">
        <v>5</v>
      </c>
      <c r="AC1944" s="12">
        <v>35.97</v>
      </c>
      <c r="AD1944" s="10" t="str">
        <f>IF(Table1[[#This Row],[Profit]]&gt;0,"Profit","loss")</f>
        <v>Profit</v>
      </c>
      <c r="AE1944" s="10" t="str">
        <f>_xlfn.CONCAT(Table1[[#This Row],[Customer Name]]," ",Table1[[#This Row],[Product Name]]," ",Table1[[#This Row],[Country]])</f>
        <v>Henry O'Connell G.E. Halogen Desk Lamp Bulbs United States</v>
      </c>
      <c r="AF1944" s="10" t="str">
        <f>LEFT(Table1[[#This Row],[Product Name]],4)</f>
        <v>G.E.</v>
      </c>
    </row>
    <row r="1945" spans="1:32" ht="12.75" customHeight="1" x14ac:dyDescent="0.2">
      <c r="A1945" s="18">
        <v>26331</v>
      </c>
      <c r="B1945" s="25">
        <v>91571</v>
      </c>
      <c r="C1945" s="10" t="s">
        <v>37</v>
      </c>
      <c r="D1945" s="36">
        <v>0</v>
      </c>
      <c r="E1945" s="28">
        <v>1.48</v>
      </c>
      <c r="F1945" s="32">
        <v>0.7</v>
      </c>
      <c r="G1945" s="25">
        <v>2183</v>
      </c>
      <c r="H1945" s="10" t="s">
        <v>2078</v>
      </c>
      <c r="I1945" s="10" t="s">
        <v>49</v>
      </c>
      <c r="J1945" s="10" t="s">
        <v>40</v>
      </c>
      <c r="K1945" s="10" t="s">
        <v>29</v>
      </c>
      <c r="L1945" s="10" t="s">
        <v>66</v>
      </c>
      <c r="M1945" s="10" t="s">
        <v>31</v>
      </c>
      <c r="N1945" s="9" t="s">
        <v>2003</v>
      </c>
      <c r="O1945" s="22">
        <v>0.37</v>
      </c>
      <c r="P1945" s="10" t="s">
        <v>33</v>
      </c>
      <c r="Q1945" s="10" t="s">
        <v>136</v>
      </c>
      <c r="R1945" s="10" t="s">
        <v>613</v>
      </c>
      <c r="S1945" s="10" t="s">
        <v>2079</v>
      </c>
      <c r="T1945" s="25">
        <v>42301</v>
      </c>
      <c r="U1945" s="11">
        <v>42170</v>
      </c>
      <c r="V1945" s="25">
        <f>YEAR(Table1[[#This Row],[Order Date]])</f>
        <v>2015</v>
      </c>
      <c r="W1945" s="25">
        <f>MONTH(Table1[[#This Row],[Order Date]])</f>
        <v>6</v>
      </c>
      <c r="X1945" s="25">
        <f>DAY(Table1[[#This Row],[Order Date]])</f>
        <v>15</v>
      </c>
      <c r="Y1945" s="11">
        <v>42172</v>
      </c>
      <c r="Z1945" s="25">
        <f>DATEDIF(Table1[[#This Row],[Order Date]],Table1[[#This Row],[Ship Date]],"D")</f>
        <v>2</v>
      </c>
      <c r="AA1945" s="25">
        <v>-203.09799999999998</v>
      </c>
      <c r="AB1945" s="10">
        <v>12</v>
      </c>
      <c r="AC1945" s="12">
        <v>19.32</v>
      </c>
      <c r="AD1945" s="10" t="str">
        <f>IF(Table1[[#This Row],[Profit]]&gt;0,"Profit","loss")</f>
        <v>loss</v>
      </c>
      <c r="AE1945" s="10" t="str">
        <f>_xlfn.CONCAT(Table1[[#This Row],[Customer Name]]," ",Table1[[#This Row],[Product Name]]," ",Table1[[#This Row],[Country]])</f>
        <v>Sheryl Reese Binder Clips by OIC United States</v>
      </c>
      <c r="AF1945" s="10" t="str">
        <f>LEFT(Table1[[#This Row],[Product Name]],4)</f>
        <v>Bind</v>
      </c>
    </row>
    <row r="1946" spans="1:32" ht="12.75" customHeight="1" x14ac:dyDescent="0.2">
      <c r="A1946" s="18">
        <v>24199</v>
      </c>
      <c r="B1946" s="25">
        <v>91575</v>
      </c>
      <c r="C1946" s="10" t="s">
        <v>25</v>
      </c>
      <c r="D1946" s="36">
        <v>0.08</v>
      </c>
      <c r="E1946" s="28">
        <v>15.99</v>
      </c>
      <c r="F1946" s="32">
        <v>13.18</v>
      </c>
      <c r="G1946" s="25">
        <v>651</v>
      </c>
      <c r="H1946" s="10" t="s">
        <v>767</v>
      </c>
      <c r="I1946" s="10" t="s">
        <v>49</v>
      </c>
      <c r="J1946" s="10" t="s">
        <v>114</v>
      </c>
      <c r="K1946" s="10" t="s">
        <v>29</v>
      </c>
      <c r="L1946" s="10" t="s">
        <v>109</v>
      </c>
      <c r="M1946" s="10" t="s">
        <v>59</v>
      </c>
      <c r="N1946" s="9" t="s">
        <v>638</v>
      </c>
      <c r="O1946" s="22">
        <v>0.37</v>
      </c>
      <c r="P1946" s="10" t="s">
        <v>33</v>
      </c>
      <c r="Q1946" s="10" t="s">
        <v>34</v>
      </c>
      <c r="R1946" s="10" t="s">
        <v>533</v>
      </c>
      <c r="S1946" s="10" t="s">
        <v>768</v>
      </c>
      <c r="T1946" s="25">
        <v>89115</v>
      </c>
      <c r="U1946" s="11">
        <v>42011</v>
      </c>
      <c r="V1946" s="25">
        <f>YEAR(Table1[[#This Row],[Order Date]])</f>
        <v>2015</v>
      </c>
      <c r="W1946" s="25">
        <f>MONTH(Table1[[#This Row],[Order Date]])</f>
        <v>1</v>
      </c>
      <c r="X1946" s="25">
        <f>DAY(Table1[[#This Row],[Order Date]])</f>
        <v>7</v>
      </c>
      <c r="Y1946" s="11">
        <v>42012</v>
      </c>
      <c r="Z1946" s="25">
        <f>DATEDIF(Table1[[#This Row],[Order Date]],Table1[[#This Row],[Ship Date]],"D")</f>
        <v>1</v>
      </c>
      <c r="AA1946" s="25">
        <v>-246.92615999999998</v>
      </c>
      <c r="AB1946" s="10">
        <v>12</v>
      </c>
      <c r="AC1946" s="12">
        <v>192.33</v>
      </c>
      <c r="AD1946" s="10" t="str">
        <f>IF(Table1[[#This Row],[Profit]]&gt;0,"Profit","loss")</f>
        <v>loss</v>
      </c>
      <c r="AE1946" s="10" t="str">
        <f>_xlfn.CONCAT(Table1[[#This Row],[Customer Name]]," ",Table1[[#This Row],[Product Name]]," ",Table1[[#This Row],[Country]])</f>
        <v>Leah Clapp GBC Pre-Punched Binding Paper, Plastic, White, 8-1/2" x 11" United States</v>
      </c>
      <c r="AF1946" s="10" t="str">
        <f>LEFT(Table1[[#This Row],[Product Name]],4)</f>
        <v xml:space="preserve">GBC </v>
      </c>
    </row>
    <row r="1947" spans="1:32" ht="12.75" customHeight="1" x14ac:dyDescent="0.2">
      <c r="A1947" s="18">
        <v>23433</v>
      </c>
      <c r="B1947" s="25">
        <v>91576</v>
      </c>
      <c r="C1947" s="10" t="s">
        <v>106</v>
      </c>
      <c r="D1947" s="36">
        <v>0.04</v>
      </c>
      <c r="E1947" s="28">
        <v>880.98</v>
      </c>
      <c r="F1947" s="32">
        <v>44.55</v>
      </c>
      <c r="G1947" s="25">
        <v>651</v>
      </c>
      <c r="H1947" s="10" t="s">
        <v>767</v>
      </c>
      <c r="I1947" s="10" t="s">
        <v>39</v>
      </c>
      <c r="J1947" s="10" t="s">
        <v>114</v>
      </c>
      <c r="K1947" s="10" t="s">
        <v>41</v>
      </c>
      <c r="L1947" s="10" t="s">
        <v>191</v>
      </c>
      <c r="M1947" s="10" t="s">
        <v>121</v>
      </c>
      <c r="N1947" s="9" t="s">
        <v>769</v>
      </c>
      <c r="O1947" s="22">
        <v>0.62</v>
      </c>
      <c r="P1947" s="10" t="s">
        <v>33</v>
      </c>
      <c r="Q1947" s="10" t="s">
        <v>34</v>
      </c>
      <c r="R1947" s="10" t="s">
        <v>533</v>
      </c>
      <c r="S1947" s="10" t="s">
        <v>768</v>
      </c>
      <c r="T1947" s="25">
        <v>89115</v>
      </c>
      <c r="U1947" s="11">
        <v>42050</v>
      </c>
      <c r="V1947" s="25">
        <f>YEAR(Table1[[#This Row],[Order Date]])</f>
        <v>2015</v>
      </c>
      <c r="W1947" s="25">
        <f>MONTH(Table1[[#This Row],[Order Date]])</f>
        <v>2</v>
      </c>
      <c r="X1947" s="25">
        <f>DAY(Table1[[#This Row],[Order Date]])</f>
        <v>15</v>
      </c>
      <c r="Y1947" s="11">
        <v>42054</v>
      </c>
      <c r="Z1947" s="25">
        <f>DATEDIF(Table1[[#This Row],[Order Date]],Table1[[#This Row],[Ship Date]],"D")</f>
        <v>4</v>
      </c>
      <c r="AA1947" s="25">
        <v>4233.2587999999996</v>
      </c>
      <c r="AB1947" s="10">
        <v>8</v>
      </c>
      <c r="AC1947" s="12">
        <v>6901.25</v>
      </c>
      <c r="AD1947" s="10" t="str">
        <f>IF(Table1[[#This Row],[Profit]]&gt;0,"Profit","loss")</f>
        <v>Profit</v>
      </c>
      <c r="AE1947" s="10" t="str">
        <f>_xlfn.CONCAT(Table1[[#This Row],[Customer Name]]," ",Table1[[#This Row],[Product Name]]," ",Table1[[#This Row],[Country]])</f>
        <v>Leah Clapp Riverside Palais Royal Lawyers Bookcase, Royale Cherry Finish United States</v>
      </c>
      <c r="AF1947" s="10" t="str">
        <f>LEFT(Table1[[#This Row],[Product Name]],4)</f>
        <v>Rive</v>
      </c>
    </row>
    <row r="1948" spans="1:32" ht="12.75" customHeight="1" x14ac:dyDescent="0.2">
      <c r="A1948" s="18">
        <v>23434</v>
      </c>
      <c r="B1948" s="25">
        <v>91576</v>
      </c>
      <c r="C1948" s="10" t="s">
        <v>106</v>
      </c>
      <c r="D1948" s="36">
        <v>7.0000000000000007E-2</v>
      </c>
      <c r="E1948" s="28">
        <v>13.4</v>
      </c>
      <c r="F1948" s="32">
        <v>4.95</v>
      </c>
      <c r="G1948" s="25">
        <v>651</v>
      </c>
      <c r="H1948" s="10" t="s">
        <v>767</v>
      </c>
      <c r="I1948" s="10" t="s">
        <v>49</v>
      </c>
      <c r="J1948" s="10" t="s">
        <v>114</v>
      </c>
      <c r="K1948" s="10" t="s">
        <v>41</v>
      </c>
      <c r="L1948" s="10" t="s">
        <v>50</v>
      </c>
      <c r="M1948" s="10" t="s">
        <v>51</v>
      </c>
      <c r="N1948" s="9" t="s">
        <v>770</v>
      </c>
      <c r="O1948" s="22">
        <v>0.37</v>
      </c>
      <c r="P1948" s="10" t="s">
        <v>33</v>
      </c>
      <c r="Q1948" s="10" t="s">
        <v>34</v>
      </c>
      <c r="R1948" s="10" t="s">
        <v>533</v>
      </c>
      <c r="S1948" s="10" t="s">
        <v>768</v>
      </c>
      <c r="T1948" s="25">
        <v>89115</v>
      </c>
      <c r="U1948" s="11">
        <v>42050</v>
      </c>
      <c r="V1948" s="25">
        <f>YEAR(Table1[[#This Row],[Order Date]])</f>
        <v>2015</v>
      </c>
      <c r="W1948" s="25">
        <f>MONTH(Table1[[#This Row],[Order Date]])</f>
        <v>2</v>
      </c>
      <c r="X1948" s="25">
        <f>DAY(Table1[[#This Row],[Order Date]])</f>
        <v>15</v>
      </c>
      <c r="Y1948" s="11">
        <v>42055</v>
      </c>
      <c r="Z1948" s="25">
        <f>DATEDIF(Table1[[#This Row],[Order Date]],Table1[[#This Row],[Ship Date]],"D")</f>
        <v>5</v>
      </c>
      <c r="AA1948" s="25">
        <v>102.76859999999999</v>
      </c>
      <c r="AB1948" s="10">
        <v>11</v>
      </c>
      <c r="AC1948" s="12">
        <v>148.94</v>
      </c>
      <c r="AD1948" s="10" t="str">
        <f>IF(Table1[[#This Row],[Profit]]&gt;0,"Profit","loss")</f>
        <v>Profit</v>
      </c>
      <c r="AE1948" s="10" t="str">
        <f>_xlfn.CONCAT(Table1[[#This Row],[Customer Name]]," ",Table1[[#This Row],[Product Name]]," ",Table1[[#This Row],[Country]])</f>
        <v>Leah Clapp Electrix 20W Halogen Replacement Bulb for Zoom-In Desk Lamp United States</v>
      </c>
      <c r="AF1948" s="10" t="str">
        <f>LEFT(Table1[[#This Row],[Product Name]],4)</f>
        <v>Elec</v>
      </c>
    </row>
    <row r="1949" spans="1:32" ht="12.75" customHeight="1" x14ac:dyDescent="0.2">
      <c r="A1949" s="18">
        <v>23435</v>
      </c>
      <c r="B1949" s="25">
        <v>91576</v>
      </c>
      <c r="C1949" s="10" t="s">
        <v>106</v>
      </c>
      <c r="D1949" s="36">
        <v>0.01</v>
      </c>
      <c r="E1949" s="28">
        <v>15.99</v>
      </c>
      <c r="F1949" s="32">
        <v>11.28</v>
      </c>
      <c r="G1949" s="25">
        <v>651</v>
      </c>
      <c r="H1949" s="10" t="s">
        <v>767</v>
      </c>
      <c r="I1949" s="10" t="s">
        <v>49</v>
      </c>
      <c r="J1949" s="10" t="s">
        <v>114</v>
      </c>
      <c r="K1949" s="10" t="s">
        <v>77</v>
      </c>
      <c r="L1949" s="10" t="s">
        <v>85</v>
      </c>
      <c r="M1949" s="10" t="s">
        <v>86</v>
      </c>
      <c r="N1949" s="9" t="s">
        <v>550</v>
      </c>
      <c r="O1949" s="22">
        <v>0.38</v>
      </c>
      <c r="P1949" s="10" t="s">
        <v>33</v>
      </c>
      <c r="Q1949" s="10" t="s">
        <v>34</v>
      </c>
      <c r="R1949" s="10" t="s">
        <v>533</v>
      </c>
      <c r="S1949" s="10" t="s">
        <v>768</v>
      </c>
      <c r="T1949" s="25">
        <v>89115</v>
      </c>
      <c r="U1949" s="11">
        <v>42050</v>
      </c>
      <c r="V1949" s="25">
        <f>YEAR(Table1[[#This Row],[Order Date]])</f>
        <v>2015</v>
      </c>
      <c r="W1949" s="25">
        <f>MONTH(Table1[[#This Row],[Order Date]])</f>
        <v>2</v>
      </c>
      <c r="X1949" s="25">
        <f>DAY(Table1[[#This Row],[Order Date]])</f>
        <v>15</v>
      </c>
      <c r="Y1949" s="11">
        <v>42057</v>
      </c>
      <c r="Z1949" s="25">
        <f>DATEDIF(Table1[[#This Row],[Order Date]],Table1[[#This Row],[Ship Date]],"D")</f>
        <v>7</v>
      </c>
      <c r="AA1949" s="25">
        <v>-36.671543999999997</v>
      </c>
      <c r="AB1949" s="10">
        <v>12</v>
      </c>
      <c r="AC1949" s="12">
        <v>200.68</v>
      </c>
      <c r="AD1949" s="10" t="str">
        <f>IF(Table1[[#This Row],[Profit]]&gt;0,"Profit","loss")</f>
        <v>loss</v>
      </c>
      <c r="AE1949" s="10" t="str">
        <f>_xlfn.CONCAT(Table1[[#This Row],[Customer Name]]," ",Table1[[#This Row],[Product Name]]," ",Table1[[#This Row],[Country]])</f>
        <v>Leah Clapp 210 Trimline Phone, White United States</v>
      </c>
      <c r="AF1949" s="10" t="str">
        <f>LEFT(Table1[[#This Row],[Product Name]],4)</f>
        <v xml:space="preserve">210 </v>
      </c>
    </row>
    <row r="1950" spans="1:32" ht="12.75" customHeight="1" x14ac:dyDescent="0.2">
      <c r="A1950" s="18">
        <v>25795</v>
      </c>
      <c r="B1950" s="25">
        <v>91581</v>
      </c>
      <c r="C1950" s="10" t="s">
        <v>37</v>
      </c>
      <c r="D1950" s="36">
        <v>0.01</v>
      </c>
      <c r="E1950" s="28">
        <v>145.44999999999999</v>
      </c>
      <c r="F1950" s="32">
        <v>17.850000000000001</v>
      </c>
      <c r="G1950" s="25">
        <v>959</v>
      </c>
      <c r="H1950" s="10" t="s">
        <v>1074</v>
      </c>
      <c r="I1950" s="10" t="s">
        <v>39</v>
      </c>
      <c r="J1950" s="10" t="s">
        <v>28</v>
      </c>
      <c r="K1950" s="10" t="s">
        <v>77</v>
      </c>
      <c r="L1950" s="10" t="s">
        <v>85</v>
      </c>
      <c r="M1950" s="10" t="s">
        <v>43</v>
      </c>
      <c r="N1950" s="9" t="s">
        <v>1075</v>
      </c>
      <c r="O1950" s="22">
        <v>0.56000000000000005</v>
      </c>
      <c r="P1950" s="10" t="s">
        <v>33</v>
      </c>
      <c r="Q1950" s="10" t="s">
        <v>61</v>
      </c>
      <c r="R1950" s="10" t="s">
        <v>130</v>
      </c>
      <c r="S1950" s="10" t="s">
        <v>1032</v>
      </c>
      <c r="T1950" s="25">
        <v>76028</v>
      </c>
      <c r="U1950" s="11">
        <v>42085</v>
      </c>
      <c r="V1950" s="25">
        <f>YEAR(Table1[[#This Row],[Order Date]])</f>
        <v>2015</v>
      </c>
      <c r="W1950" s="25">
        <f>MONTH(Table1[[#This Row],[Order Date]])</f>
        <v>3</v>
      </c>
      <c r="X1950" s="25">
        <f>DAY(Table1[[#This Row],[Order Date]])</f>
        <v>22</v>
      </c>
      <c r="Y1950" s="11">
        <v>42086</v>
      </c>
      <c r="Z1950" s="25">
        <f>DATEDIF(Table1[[#This Row],[Order Date]],Table1[[#This Row],[Ship Date]],"D")</f>
        <v>1</v>
      </c>
      <c r="AA1950" s="25">
        <v>837.68069999999989</v>
      </c>
      <c r="AB1950" s="10">
        <v>8</v>
      </c>
      <c r="AC1950" s="12">
        <v>1214.03</v>
      </c>
      <c r="AD1950" s="10" t="str">
        <f>IF(Table1[[#This Row],[Profit]]&gt;0,"Profit","loss")</f>
        <v>Profit</v>
      </c>
      <c r="AE1950" s="10" t="str">
        <f>_xlfn.CONCAT(Table1[[#This Row],[Customer Name]]," ",Table1[[#This Row],[Product Name]]," ",Table1[[#This Row],[Country]])</f>
        <v>Sally House Panasonic KX-P1150 Dot Matrix Printer United States</v>
      </c>
      <c r="AF1950" s="10" t="str">
        <f>LEFT(Table1[[#This Row],[Product Name]],4)</f>
        <v>Pana</v>
      </c>
    </row>
    <row r="1951" spans="1:32" ht="12.75" customHeight="1" x14ac:dyDescent="0.2">
      <c r="A1951" s="18">
        <v>24348</v>
      </c>
      <c r="B1951" s="25">
        <v>91583</v>
      </c>
      <c r="C1951" s="10" t="s">
        <v>25</v>
      </c>
      <c r="D1951" s="36">
        <v>0.01</v>
      </c>
      <c r="E1951" s="28">
        <v>28.99</v>
      </c>
      <c r="F1951" s="32">
        <v>8.59</v>
      </c>
      <c r="G1951" s="25">
        <v>2135</v>
      </c>
      <c r="H1951" s="10" t="s">
        <v>2044</v>
      </c>
      <c r="I1951" s="10" t="s">
        <v>49</v>
      </c>
      <c r="J1951" s="10" t="s">
        <v>40</v>
      </c>
      <c r="K1951" s="10" t="s">
        <v>77</v>
      </c>
      <c r="L1951" s="10" t="s">
        <v>78</v>
      </c>
      <c r="M1951" s="10" t="s">
        <v>86</v>
      </c>
      <c r="N1951" s="9" t="s">
        <v>2045</v>
      </c>
      <c r="O1951" s="22">
        <v>0.56000000000000005</v>
      </c>
      <c r="P1951" s="10" t="s">
        <v>33</v>
      </c>
      <c r="Q1951" s="10" t="s">
        <v>34</v>
      </c>
      <c r="R1951" s="10" t="s">
        <v>366</v>
      </c>
      <c r="S1951" s="10" t="s">
        <v>2046</v>
      </c>
      <c r="T1951" s="25">
        <v>88101</v>
      </c>
      <c r="U1951" s="11">
        <v>42041</v>
      </c>
      <c r="V1951" s="25">
        <f>YEAR(Table1[[#This Row],[Order Date]])</f>
        <v>2015</v>
      </c>
      <c r="W1951" s="25">
        <f>MONTH(Table1[[#This Row],[Order Date]])</f>
        <v>2</v>
      </c>
      <c r="X1951" s="25">
        <f>DAY(Table1[[#This Row],[Order Date]])</f>
        <v>6</v>
      </c>
      <c r="Y1951" s="11">
        <v>42042</v>
      </c>
      <c r="Z1951" s="25">
        <f>DATEDIF(Table1[[#This Row],[Order Date]],Table1[[#This Row],[Ship Date]],"D")</f>
        <v>1</v>
      </c>
      <c r="AA1951" s="25">
        <v>196.52328</v>
      </c>
      <c r="AB1951" s="10">
        <v>21</v>
      </c>
      <c r="AC1951" s="12">
        <v>556.61</v>
      </c>
      <c r="AD1951" s="10" t="str">
        <f>IF(Table1[[#This Row],[Profit]]&gt;0,"Profit","loss")</f>
        <v>Profit</v>
      </c>
      <c r="AE1951" s="10" t="str">
        <f>_xlfn.CONCAT(Table1[[#This Row],[Customer Name]]," ",Table1[[#This Row],[Product Name]]," ",Table1[[#This Row],[Country]])</f>
        <v>Melvin Kendall SouthWestern Bell FA970 Digital Answering Machine with Time/Day Stamp United States</v>
      </c>
      <c r="AF1951" s="10" t="str">
        <f>LEFT(Table1[[#This Row],[Product Name]],4)</f>
        <v>Sout</v>
      </c>
    </row>
    <row r="1952" spans="1:32" ht="12.75" customHeight="1" x14ac:dyDescent="0.2">
      <c r="A1952" s="18">
        <v>24523</v>
      </c>
      <c r="B1952" s="25">
        <v>91584</v>
      </c>
      <c r="C1952" s="10" t="s">
        <v>37</v>
      </c>
      <c r="D1952" s="36">
        <v>0.1</v>
      </c>
      <c r="E1952" s="28">
        <v>5.18</v>
      </c>
      <c r="F1952" s="32">
        <v>5.74</v>
      </c>
      <c r="G1952" s="25">
        <v>2773</v>
      </c>
      <c r="H1952" s="10" t="s">
        <v>2543</v>
      </c>
      <c r="I1952" s="10" t="s">
        <v>49</v>
      </c>
      <c r="J1952" s="10" t="s">
        <v>28</v>
      </c>
      <c r="K1952" s="10" t="s">
        <v>29</v>
      </c>
      <c r="L1952" s="10" t="s">
        <v>109</v>
      </c>
      <c r="M1952" s="10" t="s">
        <v>59</v>
      </c>
      <c r="N1952" s="9" t="s">
        <v>875</v>
      </c>
      <c r="O1952" s="22">
        <v>0.36</v>
      </c>
      <c r="P1952" s="10" t="s">
        <v>33</v>
      </c>
      <c r="Q1952" s="10" t="s">
        <v>34</v>
      </c>
      <c r="R1952" s="10" t="s">
        <v>45</v>
      </c>
      <c r="S1952" s="10" t="s">
        <v>1152</v>
      </c>
      <c r="T1952" s="25">
        <v>94568</v>
      </c>
      <c r="U1952" s="11">
        <v>42089</v>
      </c>
      <c r="V1952" s="25">
        <f>YEAR(Table1[[#This Row],[Order Date]])</f>
        <v>2015</v>
      </c>
      <c r="W1952" s="25">
        <f>MONTH(Table1[[#This Row],[Order Date]])</f>
        <v>3</v>
      </c>
      <c r="X1952" s="25">
        <f>DAY(Table1[[#This Row],[Order Date]])</f>
        <v>26</v>
      </c>
      <c r="Y1952" s="11">
        <v>42091</v>
      </c>
      <c r="Z1952" s="25">
        <f>DATEDIF(Table1[[#This Row],[Order Date]],Table1[[#This Row],[Ship Date]],"D")</f>
        <v>2</v>
      </c>
      <c r="AA1952" s="25">
        <v>-29.003</v>
      </c>
      <c r="AB1952" s="10">
        <v>2</v>
      </c>
      <c r="AC1952" s="12">
        <v>10.96</v>
      </c>
      <c r="AD1952" s="10" t="str">
        <f>IF(Table1[[#This Row],[Profit]]&gt;0,"Profit","loss")</f>
        <v>loss</v>
      </c>
      <c r="AE1952" s="10" t="str">
        <f>_xlfn.CONCAT(Table1[[#This Row],[Customer Name]]," ",Table1[[#This Row],[Product Name]]," ",Table1[[#This Row],[Country]])</f>
        <v>Christina Zhu Wilson Jones Impact Binders United States</v>
      </c>
      <c r="AF1952" s="10" t="str">
        <f>LEFT(Table1[[#This Row],[Product Name]],4)</f>
        <v>Wils</v>
      </c>
    </row>
    <row r="1953" spans="1:32" ht="12.75" customHeight="1" x14ac:dyDescent="0.2">
      <c r="A1953" s="19">
        <v>25282</v>
      </c>
      <c r="B1953" s="26">
        <v>91586</v>
      </c>
      <c r="C1953" s="14" t="s">
        <v>56</v>
      </c>
      <c r="D1953" s="37">
        <v>0.03</v>
      </c>
      <c r="E1953" s="29">
        <v>85.99</v>
      </c>
      <c r="F1953" s="33">
        <v>0.99</v>
      </c>
      <c r="G1953" s="26">
        <v>3003</v>
      </c>
      <c r="H1953" s="14" t="s">
        <v>2723</v>
      </c>
      <c r="I1953" s="14" t="s">
        <v>49</v>
      </c>
      <c r="J1953" s="14" t="s">
        <v>40</v>
      </c>
      <c r="K1953" s="14" t="s">
        <v>77</v>
      </c>
      <c r="L1953" s="14" t="s">
        <v>78</v>
      </c>
      <c r="M1953" s="14" t="s">
        <v>31</v>
      </c>
      <c r="N1953" s="13" t="s">
        <v>417</v>
      </c>
      <c r="O1953" s="23">
        <v>0.55000000000000004</v>
      </c>
      <c r="P1953" s="14" t="s">
        <v>33</v>
      </c>
      <c r="Q1953" s="14" t="s">
        <v>34</v>
      </c>
      <c r="R1953" s="14" t="s">
        <v>1741</v>
      </c>
      <c r="S1953" s="14" t="s">
        <v>2724</v>
      </c>
      <c r="T1953" s="26">
        <v>83814</v>
      </c>
      <c r="U1953" s="15">
        <v>42068</v>
      </c>
      <c r="V1953" s="25">
        <f>YEAR(Table1[[#This Row],[Order Date]])</f>
        <v>2015</v>
      </c>
      <c r="W1953" s="25">
        <f>MONTH(Table1[[#This Row],[Order Date]])</f>
        <v>3</v>
      </c>
      <c r="X1953" s="25">
        <f>DAY(Table1[[#This Row],[Order Date]])</f>
        <v>5</v>
      </c>
      <c r="Y1953" s="15">
        <v>42069</v>
      </c>
      <c r="Z1953" s="25">
        <f>DATEDIF(Table1[[#This Row],[Order Date]],Table1[[#This Row],[Ship Date]],"D")</f>
        <v>1</v>
      </c>
      <c r="AA1953" s="26">
        <v>1037.1044999999999</v>
      </c>
      <c r="AB1953" s="14">
        <v>20</v>
      </c>
      <c r="AC1953" s="49">
        <v>1503.05</v>
      </c>
      <c r="AD1953" s="10" t="str">
        <f>IF(Table1[[#This Row],[Profit]]&gt;0,"Profit","loss")</f>
        <v>Profit</v>
      </c>
      <c r="AE1953" s="10" t="str">
        <f>_xlfn.CONCAT(Table1[[#This Row],[Customer Name]]," ",Table1[[#This Row],[Product Name]]," ",Table1[[#This Row],[Country]])</f>
        <v>Roy Rouse Accessory34 United States</v>
      </c>
      <c r="AF1953" s="10" t="str">
        <f>LEFT(Table1[[#This Row],[Product Name]],4)</f>
        <v>Acce</v>
      </c>
    </row>
  </sheetData>
  <phoneticPr fontId="5" type="noConversion"/>
  <pageMargins left="0.7" right="0.7" top="0.75" bottom="0.75" header="0.3" footer="0.3"/>
  <pageSetup paperSize="9"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635"/>
  <sheetViews>
    <sheetView workbookViewId="0">
      <selection activeCell="K4" sqref="K4"/>
    </sheetView>
  </sheetViews>
  <sheetFormatPr defaultRowHeight="12.75" x14ac:dyDescent="0.2"/>
  <cols>
    <col min="1" max="1" width="10.28515625" customWidth="1"/>
    <col min="2" max="2" width="9.140625" customWidth="1"/>
    <col min="10" max="10" width="16.42578125" customWidth="1"/>
    <col min="11" max="11" width="17.42578125" customWidth="1"/>
  </cols>
  <sheetData>
    <row r="1" spans="1:11" x14ac:dyDescent="0.2">
      <c r="A1" t="s">
        <v>24</v>
      </c>
      <c r="B1" t="s">
        <v>3029</v>
      </c>
    </row>
    <row r="2" spans="1:11" x14ac:dyDescent="0.2">
      <c r="A2">
        <v>65</v>
      </c>
      <c r="B2" t="s">
        <v>3030</v>
      </c>
    </row>
    <row r="3" spans="1:11" x14ac:dyDescent="0.2">
      <c r="A3">
        <v>612</v>
      </c>
      <c r="B3" t="s">
        <v>3030</v>
      </c>
    </row>
    <row r="4" spans="1:11" x14ac:dyDescent="0.2">
      <c r="A4">
        <v>614</v>
      </c>
      <c r="B4" t="s">
        <v>3030</v>
      </c>
      <c r="J4" s="50" t="s">
        <v>24</v>
      </c>
      <c r="K4">
        <v>614</v>
      </c>
    </row>
    <row r="5" spans="1:11" x14ac:dyDescent="0.2">
      <c r="A5">
        <v>678</v>
      </c>
      <c r="B5" t="s">
        <v>3030</v>
      </c>
      <c r="J5" s="51">
        <v>2</v>
      </c>
    </row>
    <row r="6" spans="1:11" x14ac:dyDescent="0.2">
      <c r="A6">
        <v>710</v>
      </c>
      <c r="B6" t="s">
        <v>3030</v>
      </c>
      <c r="J6" s="50" t="s">
        <v>3029</v>
      </c>
      <c r="K6" t="str">
        <f>VLOOKUP($K$4,Table3[#All],2,FALSE)</f>
        <v>Returned</v>
      </c>
    </row>
    <row r="7" spans="1:11" x14ac:dyDescent="0.2">
      <c r="A7">
        <v>740</v>
      </c>
      <c r="B7" t="s">
        <v>3030</v>
      </c>
    </row>
    <row r="8" spans="1:11" x14ac:dyDescent="0.2">
      <c r="A8">
        <v>775</v>
      </c>
      <c r="B8" t="s">
        <v>3030</v>
      </c>
    </row>
    <row r="9" spans="1:11" x14ac:dyDescent="0.2">
      <c r="A9">
        <v>833</v>
      </c>
      <c r="B9" t="s">
        <v>3030</v>
      </c>
    </row>
    <row r="10" spans="1:11" x14ac:dyDescent="0.2">
      <c r="A10">
        <v>902</v>
      </c>
      <c r="B10" t="s">
        <v>3030</v>
      </c>
    </row>
    <row r="11" spans="1:11" x14ac:dyDescent="0.2">
      <c r="A11">
        <v>3300</v>
      </c>
      <c r="B11" t="s">
        <v>3030</v>
      </c>
    </row>
    <row r="12" spans="1:11" x14ac:dyDescent="0.2">
      <c r="A12">
        <v>3456</v>
      </c>
      <c r="B12" t="s">
        <v>3030</v>
      </c>
    </row>
    <row r="13" spans="1:11" x14ac:dyDescent="0.2">
      <c r="A13">
        <v>3525</v>
      </c>
      <c r="B13" t="s">
        <v>3030</v>
      </c>
    </row>
    <row r="14" spans="1:11" x14ac:dyDescent="0.2">
      <c r="A14">
        <v>3589</v>
      </c>
      <c r="B14" t="s">
        <v>3030</v>
      </c>
    </row>
    <row r="15" spans="1:11" x14ac:dyDescent="0.2">
      <c r="A15">
        <v>3687</v>
      </c>
      <c r="B15" t="s">
        <v>3030</v>
      </c>
    </row>
    <row r="16" spans="1:11" x14ac:dyDescent="0.2">
      <c r="A16">
        <v>3777</v>
      </c>
      <c r="B16" t="s">
        <v>3030</v>
      </c>
    </row>
    <row r="17" spans="1:2" x14ac:dyDescent="0.2">
      <c r="A17">
        <v>3783</v>
      </c>
      <c r="B17" t="s">
        <v>3030</v>
      </c>
    </row>
    <row r="18" spans="1:2" x14ac:dyDescent="0.2">
      <c r="A18">
        <v>4006</v>
      </c>
      <c r="B18" t="s">
        <v>3030</v>
      </c>
    </row>
    <row r="19" spans="1:2" x14ac:dyDescent="0.2">
      <c r="A19">
        <v>4037</v>
      </c>
      <c r="B19" t="s">
        <v>3030</v>
      </c>
    </row>
    <row r="20" spans="1:2" x14ac:dyDescent="0.2">
      <c r="A20">
        <v>4230</v>
      </c>
      <c r="B20" t="s">
        <v>3030</v>
      </c>
    </row>
    <row r="21" spans="1:2" x14ac:dyDescent="0.2">
      <c r="A21">
        <v>4261</v>
      </c>
      <c r="B21" t="s">
        <v>3030</v>
      </c>
    </row>
    <row r="22" spans="1:2" x14ac:dyDescent="0.2">
      <c r="A22">
        <v>4391</v>
      </c>
      <c r="B22" t="s">
        <v>3030</v>
      </c>
    </row>
    <row r="23" spans="1:2" x14ac:dyDescent="0.2">
      <c r="A23">
        <v>4610</v>
      </c>
      <c r="B23" t="s">
        <v>3030</v>
      </c>
    </row>
    <row r="24" spans="1:2" x14ac:dyDescent="0.2">
      <c r="A24">
        <v>4738</v>
      </c>
      <c r="B24" t="s">
        <v>3030</v>
      </c>
    </row>
    <row r="25" spans="1:2" x14ac:dyDescent="0.2">
      <c r="A25">
        <v>4864</v>
      </c>
      <c r="B25" t="s">
        <v>3030</v>
      </c>
    </row>
    <row r="26" spans="1:2" x14ac:dyDescent="0.2">
      <c r="A26">
        <v>4960</v>
      </c>
      <c r="B26" t="s">
        <v>3030</v>
      </c>
    </row>
    <row r="27" spans="1:2" x14ac:dyDescent="0.2">
      <c r="A27">
        <v>5028</v>
      </c>
      <c r="B27" t="s">
        <v>3030</v>
      </c>
    </row>
    <row r="28" spans="1:2" x14ac:dyDescent="0.2">
      <c r="A28">
        <v>5059</v>
      </c>
      <c r="B28" t="s">
        <v>3030</v>
      </c>
    </row>
    <row r="29" spans="1:2" x14ac:dyDescent="0.2">
      <c r="A29">
        <v>5061</v>
      </c>
      <c r="B29" t="s">
        <v>3030</v>
      </c>
    </row>
    <row r="30" spans="1:2" x14ac:dyDescent="0.2">
      <c r="A30">
        <v>5189</v>
      </c>
      <c r="B30" t="s">
        <v>3030</v>
      </c>
    </row>
    <row r="31" spans="1:2" x14ac:dyDescent="0.2">
      <c r="A31">
        <v>5381</v>
      </c>
      <c r="B31" t="s">
        <v>3030</v>
      </c>
    </row>
    <row r="32" spans="1:2" x14ac:dyDescent="0.2">
      <c r="A32">
        <v>5414</v>
      </c>
      <c r="B32" t="s">
        <v>3030</v>
      </c>
    </row>
    <row r="33" spans="1:2" x14ac:dyDescent="0.2">
      <c r="A33">
        <v>5511</v>
      </c>
      <c r="B33" t="s">
        <v>3030</v>
      </c>
    </row>
    <row r="34" spans="1:2" x14ac:dyDescent="0.2">
      <c r="A34">
        <v>5699</v>
      </c>
      <c r="B34" t="s">
        <v>3030</v>
      </c>
    </row>
    <row r="35" spans="1:2" x14ac:dyDescent="0.2">
      <c r="A35">
        <v>6054</v>
      </c>
      <c r="B35" t="s">
        <v>3030</v>
      </c>
    </row>
    <row r="36" spans="1:2" x14ac:dyDescent="0.2">
      <c r="A36">
        <v>6241</v>
      </c>
      <c r="B36" t="s">
        <v>3030</v>
      </c>
    </row>
    <row r="37" spans="1:2" x14ac:dyDescent="0.2">
      <c r="A37">
        <v>6272</v>
      </c>
      <c r="B37" t="s">
        <v>3030</v>
      </c>
    </row>
    <row r="38" spans="1:2" x14ac:dyDescent="0.2">
      <c r="A38">
        <v>6498</v>
      </c>
      <c r="B38" t="s">
        <v>3030</v>
      </c>
    </row>
    <row r="39" spans="1:2" x14ac:dyDescent="0.2">
      <c r="A39">
        <v>6500</v>
      </c>
      <c r="B39" t="s">
        <v>3030</v>
      </c>
    </row>
    <row r="40" spans="1:2" x14ac:dyDescent="0.2">
      <c r="A40">
        <v>6502</v>
      </c>
      <c r="B40" t="s">
        <v>3030</v>
      </c>
    </row>
    <row r="41" spans="1:2" x14ac:dyDescent="0.2">
      <c r="A41">
        <v>6661</v>
      </c>
      <c r="B41" t="s">
        <v>3030</v>
      </c>
    </row>
    <row r="42" spans="1:2" x14ac:dyDescent="0.2">
      <c r="A42">
        <v>6695</v>
      </c>
      <c r="B42" t="s">
        <v>3030</v>
      </c>
    </row>
    <row r="43" spans="1:2" x14ac:dyDescent="0.2">
      <c r="A43">
        <v>6757</v>
      </c>
      <c r="B43" t="s">
        <v>3030</v>
      </c>
    </row>
    <row r="44" spans="1:2" x14ac:dyDescent="0.2">
      <c r="A44">
        <v>6978</v>
      </c>
      <c r="B44" t="s">
        <v>3030</v>
      </c>
    </row>
    <row r="45" spans="1:2" x14ac:dyDescent="0.2">
      <c r="A45">
        <v>6979</v>
      </c>
      <c r="B45" t="s">
        <v>3030</v>
      </c>
    </row>
    <row r="46" spans="1:2" x14ac:dyDescent="0.2">
      <c r="A46">
        <v>7079</v>
      </c>
      <c r="B46" t="s">
        <v>3030</v>
      </c>
    </row>
    <row r="47" spans="1:2" x14ac:dyDescent="0.2">
      <c r="A47">
        <v>7107</v>
      </c>
      <c r="B47" t="s">
        <v>3030</v>
      </c>
    </row>
    <row r="48" spans="1:2" x14ac:dyDescent="0.2">
      <c r="A48">
        <v>7203</v>
      </c>
      <c r="B48" t="s">
        <v>3030</v>
      </c>
    </row>
    <row r="49" spans="1:2" x14ac:dyDescent="0.2">
      <c r="A49">
        <v>7269</v>
      </c>
      <c r="B49" t="s">
        <v>3030</v>
      </c>
    </row>
    <row r="50" spans="1:2" x14ac:dyDescent="0.2">
      <c r="A50">
        <v>7364</v>
      </c>
      <c r="B50" t="s">
        <v>3030</v>
      </c>
    </row>
    <row r="51" spans="1:2" x14ac:dyDescent="0.2">
      <c r="A51">
        <v>7521</v>
      </c>
      <c r="B51" t="s">
        <v>3030</v>
      </c>
    </row>
    <row r="52" spans="1:2" x14ac:dyDescent="0.2">
      <c r="A52">
        <v>7744</v>
      </c>
      <c r="B52" t="s">
        <v>3030</v>
      </c>
    </row>
    <row r="53" spans="1:2" x14ac:dyDescent="0.2">
      <c r="A53">
        <v>7812</v>
      </c>
      <c r="B53" t="s">
        <v>3030</v>
      </c>
    </row>
    <row r="54" spans="1:2" x14ac:dyDescent="0.2">
      <c r="A54">
        <v>7815</v>
      </c>
      <c r="B54" t="s">
        <v>3030</v>
      </c>
    </row>
    <row r="55" spans="1:2" x14ac:dyDescent="0.2">
      <c r="A55">
        <v>7841</v>
      </c>
      <c r="B55" t="s">
        <v>3030</v>
      </c>
    </row>
    <row r="56" spans="1:2" x14ac:dyDescent="0.2">
      <c r="A56">
        <v>7845</v>
      </c>
      <c r="B56" t="s">
        <v>3030</v>
      </c>
    </row>
    <row r="57" spans="1:2" x14ac:dyDescent="0.2">
      <c r="A57">
        <v>8034</v>
      </c>
      <c r="B57" t="s">
        <v>3030</v>
      </c>
    </row>
    <row r="58" spans="1:2" x14ac:dyDescent="0.2">
      <c r="A58">
        <v>8133</v>
      </c>
      <c r="B58" t="s">
        <v>3030</v>
      </c>
    </row>
    <row r="59" spans="1:2" x14ac:dyDescent="0.2">
      <c r="A59">
        <v>8292</v>
      </c>
      <c r="B59" t="s">
        <v>3030</v>
      </c>
    </row>
    <row r="60" spans="1:2" x14ac:dyDescent="0.2">
      <c r="A60">
        <v>8293</v>
      </c>
      <c r="B60" t="s">
        <v>3030</v>
      </c>
    </row>
    <row r="61" spans="1:2" x14ac:dyDescent="0.2">
      <c r="A61">
        <v>8353</v>
      </c>
      <c r="B61" t="s">
        <v>3030</v>
      </c>
    </row>
    <row r="62" spans="1:2" x14ac:dyDescent="0.2">
      <c r="A62">
        <v>8961</v>
      </c>
      <c r="B62" t="s">
        <v>3030</v>
      </c>
    </row>
    <row r="63" spans="1:2" x14ac:dyDescent="0.2">
      <c r="A63">
        <v>9027</v>
      </c>
      <c r="B63" t="s">
        <v>3030</v>
      </c>
    </row>
    <row r="64" spans="1:2" x14ac:dyDescent="0.2">
      <c r="A64">
        <v>9093</v>
      </c>
      <c r="B64" t="s">
        <v>3030</v>
      </c>
    </row>
    <row r="65" spans="1:2" x14ac:dyDescent="0.2">
      <c r="A65">
        <v>9152</v>
      </c>
      <c r="B65" t="s">
        <v>3030</v>
      </c>
    </row>
    <row r="66" spans="1:2" x14ac:dyDescent="0.2">
      <c r="A66">
        <v>9219</v>
      </c>
      <c r="B66" t="s">
        <v>3030</v>
      </c>
    </row>
    <row r="67" spans="1:2" x14ac:dyDescent="0.2">
      <c r="A67">
        <v>9472</v>
      </c>
      <c r="B67" t="s">
        <v>3030</v>
      </c>
    </row>
    <row r="68" spans="1:2" x14ac:dyDescent="0.2">
      <c r="A68">
        <v>9574</v>
      </c>
      <c r="B68" t="s">
        <v>3030</v>
      </c>
    </row>
    <row r="69" spans="1:2" x14ac:dyDescent="0.2">
      <c r="A69">
        <v>9696</v>
      </c>
      <c r="B69" t="s">
        <v>3030</v>
      </c>
    </row>
    <row r="70" spans="1:2" x14ac:dyDescent="0.2">
      <c r="A70">
        <v>9701</v>
      </c>
      <c r="B70" t="s">
        <v>3030</v>
      </c>
    </row>
    <row r="71" spans="1:2" x14ac:dyDescent="0.2">
      <c r="A71">
        <v>9762</v>
      </c>
      <c r="B71" t="s">
        <v>3030</v>
      </c>
    </row>
    <row r="72" spans="1:2" x14ac:dyDescent="0.2">
      <c r="A72">
        <v>9829</v>
      </c>
      <c r="B72" t="s">
        <v>3030</v>
      </c>
    </row>
    <row r="73" spans="1:2" x14ac:dyDescent="0.2">
      <c r="A73">
        <v>9895</v>
      </c>
      <c r="B73" t="s">
        <v>3030</v>
      </c>
    </row>
    <row r="74" spans="1:2" x14ac:dyDescent="0.2">
      <c r="A74">
        <v>9923</v>
      </c>
      <c r="B74" t="s">
        <v>3030</v>
      </c>
    </row>
    <row r="75" spans="1:2" x14ac:dyDescent="0.2">
      <c r="A75">
        <v>9927</v>
      </c>
      <c r="B75" t="s">
        <v>3030</v>
      </c>
    </row>
    <row r="76" spans="1:2" x14ac:dyDescent="0.2">
      <c r="A76">
        <v>10054</v>
      </c>
      <c r="B76" t="s">
        <v>3030</v>
      </c>
    </row>
    <row r="77" spans="1:2" x14ac:dyDescent="0.2">
      <c r="A77">
        <v>10183</v>
      </c>
      <c r="B77" t="s">
        <v>3030</v>
      </c>
    </row>
    <row r="78" spans="1:2" x14ac:dyDescent="0.2">
      <c r="A78">
        <v>10498</v>
      </c>
      <c r="B78" t="s">
        <v>3030</v>
      </c>
    </row>
    <row r="79" spans="1:2" x14ac:dyDescent="0.2">
      <c r="A79">
        <v>10662</v>
      </c>
      <c r="B79" t="s">
        <v>3030</v>
      </c>
    </row>
    <row r="80" spans="1:2" x14ac:dyDescent="0.2">
      <c r="A80">
        <v>10917</v>
      </c>
      <c r="B80" t="s">
        <v>3030</v>
      </c>
    </row>
    <row r="81" spans="1:2" x14ac:dyDescent="0.2">
      <c r="A81">
        <v>11271</v>
      </c>
      <c r="B81" t="s">
        <v>3030</v>
      </c>
    </row>
    <row r="82" spans="1:2" x14ac:dyDescent="0.2">
      <c r="A82">
        <v>11396</v>
      </c>
      <c r="B82" t="s">
        <v>3030</v>
      </c>
    </row>
    <row r="83" spans="1:2" x14ac:dyDescent="0.2">
      <c r="A83">
        <v>11425</v>
      </c>
      <c r="B83" t="s">
        <v>3030</v>
      </c>
    </row>
    <row r="84" spans="1:2" x14ac:dyDescent="0.2">
      <c r="A84">
        <v>11426</v>
      </c>
      <c r="B84" t="s">
        <v>3030</v>
      </c>
    </row>
    <row r="85" spans="1:2" x14ac:dyDescent="0.2">
      <c r="A85">
        <v>11648</v>
      </c>
      <c r="B85" t="s">
        <v>3030</v>
      </c>
    </row>
    <row r="86" spans="1:2" x14ac:dyDescent="0.2">
      <c r="A86">
        <v>11652</v>
      </c>
      <c r="B86" t="s">
        <v>3030</v>
      </c>
    </row>
    <row r="87" spans="1:2" x14ac:dyDescent="0.2">
      <c r="A87">
        <v>11682</v>
      </c>
      <c r="B87" t="s">
        <v>3030</v>
      </c>
    </row>
    <row r="88" spans="1:2" x14ac:dyDescent="0.2">
      <c r="A88">
        <v>11748</v>
      </c>
      <c r="B88" t="s">
        <v>3030</v>
      </c>
    </row>
    <row r="89" spans="1:2" x14ac:dyDescent="0.2">
      <c r="A89">
        <v>11909</v>
      </c>
      <c r="B89" t="s">
        <v>3030</v>
      </c>
    </row>
    <row r="90" spans="1:2" x14ac:dyDescent="0.2">
      <c r="A90">
        <v>11911</v>
      </c>
      <c r="B90" t="s">
        <v>3030</v>
      </c>
    </row>
    <row r="91" spans="1:2" x14ac:dyDescent="0.2">
      <c r="A91">
        <v>12005</v>
      </c>
      <c r="B91" t="s">
        <v>3030</v>
      </c>
    </row>
    <row r="92" spans="1:2" x14ac:dyDescent="0.2">
      <c r="A92">
        <v>12067</v>
      </c>
      <c r="B92" t="s">
        <v>3030</v>
      </c>
    </row>
    <row r="93" spans="1:2" x14ac:dyDescent="0.2">
      <c r="A93">
        <v>12096</v>
      </c>
      <c r="B93" t="s">
        <v>3030</v>
      </c>
    </row>
    <row r="94" spans="1:2" x14ac:dyDescent="0.2">
      <c r="A94">
        <v>12262</v>
      </c>
      <c r="B94" t="s">
        <v>3030</v>
      </c>
    </row>
    <row r="95" spans="1:2" x14ac:dyDescent="0.2">
      <c r="A95">
        <v>12263</v>
      </c>
      <c r="B95" t="s">
        <v>3030</v>
      </c>
    </row>
    <row r="96" spans="1:2" x14ac:dyDescent="0.2">
      <c r="A96">
        <v>12389</v>
      </c>
      <c r="B96" t="s">
        <v>3030</v>
      </c>
    </row>
    <row r="97" spans="1:2" x14ac:dyDescent="0.2">
      <c r="A97">
        <v>12451</v>
      </c>
      <c r="B97" t="s">
        <v>3030</v>
      </c>
    </row>
    <row r="98" spans="1:2" x14ac:dyDescent="0.2">
      <c r="A98">
        <v>12483</v>
      </c>
      <c r="B98" t="s">
        <v>3030</v>
      </c>
    </row>
    <row r="99" spans="1:2" x14ac:dyDescent="0.2">
      <c r="A99">
        <v>12580</v>
      </c>
      <c r="B99" t="s">
        <v>3030</v>
      </c>
    </row>
    <row r="100" spans="1:2" x14ac:dyDescent="0.2">
      <c r="A100">
        <v>12613</v>
      </c>
      <c r="B100" t="s">
        <v>3030</v>
      </c>
    </row>
    <row r="101" spans="1:2" x14ac:dyDescent="0.2">
      <c r="A101">
        <v>12704</v>
      </c>
      <c r="B101" t="s">
        <v>3030</v>
      </c>
    </row>
    <row r="102" spans="1:2" x14ac:dyDescent="0.2">
      <c r="A102">
        <v>12706</v>
      </c>
      <c r="B102" t="s">
        <v>3030</v>
      </c>
    </row>
    <row r="103" spans="1:2" x14ac:dyDescent="0.2">
      <c r="A103">
        <v>12710</v>
      </c>
      <c r="B103" t="s">
        <v>3030</v>
      </c>
    </row>
    <row r="104" spans="1:2" x14ac:dyDescent="0.2">
      <c r="A104">
        <v>12806</v>
      </c>
      <c r="B104" t="s">
        <v>3030</v>
      </c>
    </row>
    <row r="105" spans="1:2" x14ac:dyDescent="0.2">
      <c r="A105">
        <v>12900</v>
      </c>
      <c r="B105" t="s">
        <v>3030</v>
      </c>
    </row>
    <row r="106" spans="1:2" x14ac:dyDescent="0.2">
      <c r="A106">
        <v>12903</v>
      </c>
      <c r="B106" t="s">
        <v>3030</v>
      </c>
    </row>
    <row r="107" spans="1:2" x14ac:dyDescent="0.2">
      <c r="A107">
        <v>13091</v>
      </c>
      <c r="B107" t="s">
        <v>3030</v>
      </c>
    </row>
    <row r="108" spans="1:2" x14ac:dyDescent="0.2">
      <c r="A108">
        <v>13158</v>
      </c>
      <c r="B108" t="s">
        <v>3030</v>
      </c>
    </row>
    <row r="109" spans="1:2" x14ac:dyDescent="0.2">
      <c r="A109">
        <v>13218</v>
      </c>
      <c r="B109" t="s">
        <v>3030</v>
      </c>
    </row>
    <row r="110" spans="1:2" x14ac:dyDescent="0.2">
      <c r="A110">
        <v>13284</v>
      </c>
      <c r="B110" t="s">
        <v>3030</v>
      </c>
    </row>
    <row r="111" spans="1:2" x14ac:dyDescent="0.2">
      <c r="A111">
        <v>13410</v>
      </c>
      <c r="B111" t="s">
        <v>3030</v>
      </c>
    </row>
    <row r="112" spans="1:2" x14ac:dyDescent="0.2">
      <c r="A112">
        <v>13444</v>
      </c>
      <c r="B112" t="s">
        <v>3030</v>
      </c>
    </row>
    <row r="113" spans="1:2" x14ac:dyDescent="0.2">
      <c r="A113">
        <v>13638</v>
      </c>
      <c r="B113" t="s">
        <v>3030</v>
      </c>
    </row>
    <row r="114" spans="1:2" x14ac:dyDescent="0.2">
      <c r="A114">
        <v>13729</v>
      </c>
      <c r="B114" t="s">
        <v>3030</v>
      </c>
    </row>
    <row r="115" spans="1:2" x14ac:dyDescent="0.2">
      <c r="A115">
        <v>13765</v>
      </c>
      <c r="B115" t="s">
        <v>3030</v>
      </c>
    </row>
    <row r="116" spans="1:2" x14ac:dyDescent="0.2">
      <c r="A116">
        <v>13959</v>
      </c>
      <c r="B116" t="s">
        <v>3030</v>
      </c>
    </row>
    <row r="117" spans="1:2" x14ac:dyDescent="0.2">
      <c r="A117">
        <v>13984</v>
      </c>
      <c r="B117" t="s">
        <v>3030</v>
      </c>
    </row>
    <row r="118" spans="1:2" x14ac:dyDescent="0.2">
      <c r="A118">
        <v>13986</v>
      </c>
      <c r="B118" t="s">
        <v>3030</v>
      </c>
    </row>
    <row r="119" spans="1:2" x14ac:dyDescent="0.2">
      <c r="A119">
        <v>14176</v>
      </c>
      <c r="B119" t="s">
        <v>3030</v>
      </c>
    </row>
    <row r="120" spans="1:2" x14ac:dyDescent="0.2">
      <c r="A120">
        <v>14242</v>
      </c>
      <c r="B120" t="s">
        <v>3030</v>
      </c>
    </row>
    <row r="121" spans="1:2" x14ac:dyDescent="0.2">
      <c r="A121">
        <v>14406</v>
      </c>
      <c r="B121" t="s">
        <v>3030</v>
      </c>
    </row>
    <row r="122" spans="1:2" x14ac:dyDescent="0.2">
      <c r="A122">
        <v>14497</v>
      </c>
      <c r="B122" t="s">
        <v>3030</v>
      </c>
    </row>
    <row r="123" spans="1:2" x14ac:dyDescent="0.2">
      <c r="A123">
        <v>14528</v>
      </c>
      <c r="B123" t="s">
        <v>3030</v>
      </c>
    </row>
    <row r="124" spans="1:2" x14ac:dyDescent="0.2">
      <c r="A124">
        <v>14534</v>
      </c>
      <c r="B124" t="s">
        <v>3030</v>
      </c>
    </row>
    <row r="125" spans="1:2" x14ac:dyDescent="0.2">
      <c r="A125">
        <v>14820</v>
      </c>
      <c r="B125" t="s">
        <v>3030</v>
      </c>
    </row>
    <row r="126" spans="1:2" x14ac:dyDescent="0.2">
      <c r="A126">
        <v>14951</v>
      </c>
      <c r="B126" t="s">
        <v>3030</v>
      </c>
    </row>
    <row r="127" spans="1:2" x14ac:dyDescent="0.2">
      <c r="A127">
        <v>15009</v>
      </c>
      <c r="B127" t="s">
        <v>3030</v>
      </c>
    </row>
    <row r="128" spans="1:2" x14ac:dyDescent="0.2">
      <c r="A128">
        <v>15106</v>
      </c>
      <c r="B128" t="s">
        <v>3030</v>
      </c>
    </row>
    <row r="129" spans="1:2" x14ac:dyDescent="0.2">
      <c r="A129">
        <v>15202</v>
      </c>
      <c r="B129" t="s">
        <v>3030</v>
      </c>
    </row>
    <row r="130" spans="1:2" x14ac:dyDescent="0.2">
      <c r="A130">
        <v>15206</v>
      </c>
      <c r="B130" t="s">
        <v>3030</v>
      </c>
    </row>
    <row r="131" spans="1:2" x14ac:dyDescent="0.2">
      <c r="A131">
        <v>15303</v>
      </c>
      <c r="B131" t="s">
        <v>3030</v>
      </c>
    </row>
    <row r="132" spans="1:2" x14ac:dyDescent="0.2">
      <c r="A132">
        <v>15712</v>
      </c>
      <c r="B132" t="s">
        <v>3030</v>
      </c>
    </row>
    <row r="133" spans="1:2" x14ac:dyDescent="0.2">
      <c r="A133">
        <v>15718</v>
      </c>
      <c r="B133" t="s">
        <v>3030</v>
      </c>
    </row>
    <row r="134" spans="1:2" x14ac:dyDescent="0.2">
      <c r="A134">
        <v>15778</v>
      </c>
      <c r="B134" t="s">
        <v>3030</v>
      </c>
    </row>
    <row r="135" spans="1:2" x14ac:dyDescent="0.2">
      <c r="A135">
        <v>15872</v>
      </c>
      <c r="B135" t="s">
        <v>3030</v>
      </c>
    </row>
    <row r="136" spans="1:2" x14ac:dyDescent="0.2">
      <c r="A136">
        <v>15904</v>
      </c>
      <c r="B136" t="s">
        <v>3030</v>
      </c>
    </row>
    <row r="137" spans="1:2" x14ac:dyDescent="0.2">
      <c r="A137">
        <v>16134</v>
      </c>
      <c r="B137" t="s">
        <v>3030</v>
      </c>
    </row>
    <row r="138" spans="1:2" x14ac:dyDescent="0.2">
      <c r="A138">
        <v>16582</v>
      </c>
      <c r="B138" t="s">
        <v>3030</v>
      </c>
    </row>
    <row r="139" spans="1:2" x14ac:dyDescent="0.2">
      <c r="A139">
        <v>16641</v>
      </c>
      <c r="B139" t="s">
        <v>3030</v>
      </c>
    </row>
    <row r="140" spans="1:2" x14ac:dyDescent="0.2">
      <c r="A140">
        <v>16679</v>
      </c>
      <c r="B140" t="s">
        <v>3030</v>
      </c>
    </row>
    <row r="141" spans="1:2" x14ac:dyDescent="0.2">
      <c r="A141">
        <v>16864</v>
      </c>
      <c r="B141" t="s">
        <v>3030</v>
      </c>
    </row>
    <row r="142" spans="1:2" x14ac:dyDescent="0.2">
      <c r="A142">
        <v>16961</v>
      </c>
      <c r="B142" t="s">
        <v>3030</v>
      </c>
    </row>
    <row r="143" spans="1:2" x14ac:dyDescent="0.2">
      <c r="A143">
        <v>17058</v>
      </c>
      <c r="B143" t="s">
        <v>3030</v>
      </c>
    </row>
    <row r="144" spans="1:2" x14ac:dyDescent="0.2">
      <c r="A144">
        <v>17155</v>
      </c>
      <c r="B144" t="s">
        <v>3030</v>
      </c>
    </row>
    <row r="145" spans="1:2" x14ac:dyDescent="0.2">
      <c r="A145">
        <v>17255</v>
      </c>
      <c r="B145" t="s">
        <v>3030</v>
      </c>
    </row>
    <row r="146" spans="1:2" x14ac:dyDescent="0.2">
      <c r="A146">
        <v>17282</v>
      </c>
      <c r="B146" t="s">
        <v>3030</v>
      </c>
    </row>
    <row r="147" spans="1:2" x14ac:dyDescent="0.2">
      <c r="A147">
        <v>17313</v>
      </c>
      <c r="B147" t="s">
        <v>3030</v>
      </c>
    </row>
    <row r="148" spans="1:2" x14ac:dyDescent="0.2">
      <c r="A148">
        <v>17508</v>
      </c>
      <c r="B148" t="s">
        <v>3030</v>
      </c>
    </row>
    <row r="149" spans="1:2" x14ac:dyDescent="0.2">
      <c r="A149">
        <v>17668</v>
      </c>
      <c r="B149" t="s">
        <v>3030</v>
      </c>
    </row>
    <row r="150" spans="1:2" x14ac:dyDescent="0.2">
      <c r="A150">
        <v>17858</v>
      </c>
      <c r="B150" t="s">
        <v>3030</v>
      </c>
    </row>
    <row r="151" spans="1:2" x14ac:dyDescent="0.2">
      <c r="A151">
        <v>17985</v>
      </c>
      <c r="B151" t="s">
        <v>3030</v>
      </c>
    </row>
    <row r="152" spans="1:2" x14ac:dyDescent="0.2">
      <c r="A152">
        <v>17988</v>
      </c>
      <c r="B152" t="s">
        <v>3030</v>
      </c>
    </row>
    <row r="153" spans="1:2" x14ac:dyDescent="0.2">
      <c r="A153">
        <v>18119</v>
      </c>
      <c r="B153" t="s">
        <v>3030</v>
      </c>
    </row>
    <row r="154" spans="1:2" x14ac:dyDescent="0.2">
      <c r="A154">
        <v>18215</v>
      </c>
      <c r="B154" t="s">
        <v>3030</v>
      </c>
    </row>
    <row r="155" spans="1:2" x14ac:dyDescent="0.2">
      <c r="A155">
        <v>18336</v>
      </c>
      <c r="B155" t="s">
        <v>3030</v>
      </c>
    </row>
    <row r="156" spans="1:2" x14ac:dyDescent="0.2">
      <c r="A156">
        <v>18496</v>
      </c>
      <c r="B156" t="s">
        <v>3030</v>
      </c>
    </row>
    <row r="157" spans="1:2" x14ac:dyDescent="0.2">
      <c r="A157">
        <v>18533</v>
      </c>
      <c r="B157" t="s">
        <v>3030</v>
      </c>
    </row>
    <row r="158" spans="1:2" x14ac:dyDescent="0.2">
      <c r="A158">
        <v>18593</v>
      </c>
      <c r="B158" t="s">
        <v>3030</v>
      </c>
    </row>
    <row r="159" spans="1:2" x14ac:dyDescent="0.2">
      <c r="A159">
        <v>18661</v>
      </c>
      <c r="B159" t="s">
        <v>3030</v>
      </c>
    </row>
    <row r="160" spans="1:2" x14ac:dyDescent="0.2">
      <c r="A160">
        <v>18689</v>
      </c>
      <c r="B160" t="s">
        <v>3030</v>
      </c>
    </row>
    <row r="161" spans="1:2" x14ac:dyDescent="0.2">
      <c r="A161">
        <v>18753</v>
      </c>
      <c r="B161" t="s">
        <v>3030</v>
      </c>
    </row>
    <row r="162" spans="1:2" x14ac:dyDescent="0.2">
      <c r="A162">
        <v>18822</v>
      </c>
      <c r="B162" t="s">
        <v>3030</v>
      </c>
    </row>
    <row r="163" spans="1:2" x14ac:dyDescent="0.2">
      <c r="A163">
        <v>18919</v>
      </c>
      <c r="B163" t="s">
        <v>3030</v>
      </c>
    </row>
    <row r="164" spans="1:2" x14ac:dyDescent="0.2">
      <c r="A164">
        <v>19010</v>
      </c>
      <c r="B164" t="s">
        <v>3030</v>
      </c>
    </row>
    <row r="165" spans="1:2" x14ac:dyDescent="0.2">
      <c r="A165">
        <v>19078</v>
      </c>
      <c r="B165" t="s">
        <v>3030</v>
      </c>
    </row>
    <row r="166" spans="1:2" x14ac:dyDescent="0.2">
      <c r="A166">
        <v>19138</v>
      </c>
      <c r="B166" t="s">
        <v>3030</v>
      </c>
    </row>
    <row r="167" spans="1:2" x14ac:dyDescent="0.2">
      <c r="A167">
        <v>19523</v>
      </c>
      <c r="B167" t="s">
        <v>3030</v>
      </c>
    </row>
    <row r="168" spans="1:2" x14ac:dyDescent="0.2">
      <c r="A168">
        <v>19616</v>
      </c>
      <c r="B168" t="s">
        <v>3030</v>
      </c>
    </row>
    <row r="169" spans="1:2" x14ac:dyDescent="0.2">
      <c r="A169">
        <v>19718</v>
      </c>
      <c r="B169" t="s">
        <v>3030</v>
      </c>
    </row>
    <row r="170" spans="1:2" x14ac:dyDescent="0.2">
      <c r="A170">
        <v>20036</v>
      </c>
      <c r="B170" t="s">
        <v>3030</v>
      </c>
    </row>
    <row r="171" spans="1:2" x14ac:dyDescent="0.2">
      <c r="A171">
        <v>20134</v>
      </c>
      <c r="B171" t="s">
        <v>3030</v>
      </c>
    </row>
    <row r="172" spans="1:2" x14ac:dyDescent="0.2">
      <c r="A172">
        <v>20389</v>
      </c>
      <c r="B172" t="s">
        <v>3030</v>
      </c>
    </row>
    <row r="173" spans="1:2" x14ac:dyDescent="0.2">
      <c r="A173">
        <v>20453</v>
      </c>
      <c r="B173" t="s">
        <v>3030</v>
      </c>
    </row>
    <row r="174" spans="1:2" x14ac:dyDescent="0.2">
      <c r="A174">
        <v>20480</v>
      </c>
      <c r="B174" t="s">
        <v>3030</v>
      </c>
    </row>
    <row r="175" spans="1:2" x14ac:dyDescent="0.2">
      <c r="A175">
        <v>20486</v>
      </c>
      <c r="B175" t="s">
        <v>3030</v>
      </c>
    </row>
    <row r="176" spans="1:2" x14ac:dyDescent="0.2">
      <c r="A176">
        <v>20704</v>
      </c>
      <c r="B176" t="s">
        <v>3030</v>
      </c>
    </row>
    <row r="177" spans="1:2" x14ac:dyDescent="0.2">
      <c r="A177">
        <v>20743</v>
      </c>
      <c r="B177" t="s">
        <v>3030</v>
      </c>
    </row>
    <row r="178" spans="1:2" x14ac:dyDescent="0.2">
      <c r="A178">
        <v>20864</v>
      </c>
      <c r="B178" t="s">
        <v>3030</v>
      </c>
    </row>
    <row r="179" spans="1:2" x14ac:dyDescent="0.2">
      <c r="A179">
        <v>20899</v>
      </c>
      <c r="B179" t="s">
        <v>3030</v>
      </c>
    </row>
    <row r="180" spans="1:2" x14ac:dyDescent="0.2">
      <c r="A180">
        <v>20934</v>
      </c>
      <c r="B180" t="s">
        <v>3030</v>
      </c>
    </row>
    <row r="181" spans="1:2" x14ac:dyDescent="0.2">
      <c r="A181">
        <v>21222</v>
      </c>
      <c r="B181" t="s">
        <v>3030</v>
      </c>
    </row>
    <row r="182" spans="1:2" x14ac:dyDescent="0.2">
      <c r="A182">
        <v>21286</v>
      </c>
      <c r="B182" t="s">
        <v>3030</v>
      </c>
    </row>
    <row r="183" spans="1:2" x14ac:dyDescent="0.2">
      <c r="A183">
        <v>21346</v>
      </c>
      <c r="B183" t="s">
        <v>3030</v>
      </c>
    </row>
    <row r="184" spans="1:2" x14ac:dyDescent="0.2">
      <c r="A184">
        <v>21383</v>
      </c>
      <c r="B184" t="s">
        <v>3030</v>
      </c>
    </row>
    <row r="185" spans="1:2" x14ac:dyDescent="0.2">
      <c r="A185">
        <v>21729</v>
      </c>
      <c r="B185" t="s">
        <v>3030</v>
      </c>
    </row>
    <row r="186" spans="1:2" x14ac:dyDescent="0.2">
      <c r="A186">
        <v>21824</v>
      </c>
      <c r="B186" t="s">
        <v>3030</v>
      </c>
    </row>
    <row r="187" spans="1:2" x14ac:dyDescent="0.2">
      <c r="A187">
        <v>21890</v>
      </c>
      <c r="B187" t="s">
        <v>3030</v>
      </c>
    </row>
    <row r="188" spans="1:2" x14ac:dyDescent="0.2">
      <c r="A188">
        <v>22181</v>
      </c>
      <c r="B188" t="s">
        <v>3030</v>
      </c>
    </row>
    <row r="189" spans="1:2" x14ac:dyDescent="0.2">
      <c r="A189">
        <v>22402</v>
      </c>
      <c r="B189" t="s">
        <v>3030</v>
      </c>
    </row>
    <row r="190" spans="1:2" x14ac:dyDescent="0.2">
      <c r="A190">
        <v>22627</v>
      </c>
      <c r="B190" t="s">
        <v>3030</v>
      </c>
    </row>
    <row r="191" spans="1:2" x14ac:dyDescent="0.2">
      <c r="A191">
        <v>22656</v>
      </c>
      <c r="B191" t="s">
        <v>3030</v>
      </c>
    </row>
    <row r="192" spans="1:2" x14ac:dyDescent="0.2">
      <c r="A192">
        <v>22661</v>
      </c>
      <c r="B192" t="s">
        <v>3030</v>
      </c>
    </row>
    <row r="193" spans="1:2" x14ac:dyDescent="0.2">
      <c r="A193">
        <v>22787</v>
      </c>
      <c r="B193" t="s">
        <v>3030</v>
      </c>
    </row>
    <row r="194" spans="1:2" x14ac:dyDescent="0.2">
      <c r="A194">
        <v>22820</v>
      </c>
      <c r="B194" t="s">
        <v>3030</v>
      </c>
    </row>
    <row r="195" spans="1:2" x14ac:dyDescent="0.2">
      <c r="A195">
        <v>22947</v>
      </c>
      <c r="B195" t="s">
        <v>3030</v>
      </c>
    </row>
    <row r="196" spans="1:2" x14ac:dyDescent="0.2">
      <c r="A196">
        <v>22950</v>
      </c>
      <c r="B196" t="s">
        <v>3030</v>
      </c>
    </row>
    <row r="197" spans="1:2" x14ac:dyDescent="0.2">
      <c r="A197">
        <v>23076</v>
      </c>
      <c r="B197" t="s">
        <v>3030</v>
      </c>
    </row>
    <row r="198" spans="1:2" x14ac:dyDescent="0.2">
      <c r="A198">
        <v>23168</v>
      </c>
      <c r="B198" t="s">
        <v>3030</v>
      </c>
    </row>
    <row r="199" spans="1:2" x14ac:dyDescent="0.2">
      <c r="A199">
        <v>23488</v>
      </c>
      <c r="B199" t="s">
        <v>3030</v>
      </c>
    </row>
    <row r="200" spans="1:2" x14ac:dyDescent="0.2">
      <c r="A200">
        <v>23557</v>
      </c>
      <c r="B200" t="s">
        <v>3030</v>
      </c>
    </row>
    <row r="201" spans="1:2" x14ac:dyDescent="0.2">
      <c r="A201">
        <v>23559</v>
      </c>
      <c r="B201" t="s">
        <v>3030</v>
      </c>
    </row>
    <row r="202" spans="1:2" x14ac:dyDescent="0.2">
      <c r="A202">
        <v>23616</v>
      </c>
      <c r="B202" t="s">
        <v>3030</v>
      </c>
    </row>
    <row r="203" spans="1:2" x14ac:dyDescent="0.2">
      <c r="A203">
        <v>23619</v>
      </c>
      <c r="B203" t="s">
        <v>3030</v>
      </c>
    </row>
    <row r="204" spans="1:2" x14ac:dyDescent="0.2">
      <c r="A204">
        <v>23748</v>
      </c>
      <c r="B204" t="s">
        <v>3030</v>
      </c>
    </row>
    <row r="205" spans="1:2" x14ac:dyDescent="0.2">
      <c r="A205">
        <v>24066</v>
      </c>
      <c r="B205" t="s">
        <v>3030</v>
      </c>
    </row>
    <row r="206" spans="1:2" x14ac:dyDescent="0.2">
      <c r="A206">
        <v>24519</v>
      </c>
      <c r="B206" t="s">
        <v>3030</v>
      </c>
    </row>
    <row r="207" spans="1:2" x14ac:dyDescent="0.2">
      <c r="A207">
        <v>24707</v>
      </c>
      <c r="B207" t="s">
        <v>3030</v>
      </c>
    </row>
    <row r="208" spans="1:2" x14ac:dyDescent="0.2">
      <c r="A208">
        <v>24902</v>
      </c>
      <c r="B208" t="s">
        <v>3030</v>
      </c>
    </row>
    <row r="209" spans="1:2" x14ac:dyDescent="0.2">
      <c r="A209">
        <v>25095</v>
      </c>
      <c r="B209" t="s">
        <v>3030</v>
      </c>
    </row>
    <row r="210" spans="1:2" x14ac:dyDescent="0.2">
      <c r="A210">
        <v>25152</v>
      </c>
      <c r="B210" t="s">
        <v>3030</v>
      </c>
    </row>
    <row r="211" spans="1:2" x14ac:dyDescent="0.2">
      <c r="A211">
        <v>25157</v>
      </c>
      <c r="B211" t="s">
        <v>3030</v>
      </c>
    </row>
    <row r="212" spans="1:2" x14ac:dyDescent="0.2">
      <c r="A212">
        <v>25478</v>
      </c>
      <c r="B212" t="s">
        <v>3030</v>
      </c>
    </row>
    <row r="213" spans="1:2" x14ac:dyDescent="0.2">
      <c r="A213">
        <v>25479</v>
      </c>
      <c r="B213" t="s">
        <v>3030</v>
      </c>
    </row>
    <row r="214" spans="1:2" x14ac:dyDescent="0.2">
      <c r="A214">
        <v>25735</v>
      </c>
      <c r="B214" t="s">
        <v>3030</v>
      </c>
    </row>
    <row r="215" spans="1:2" x14ac:dyDescent="0.2">
      <c r="A215">
        <v>25799</v>
      </c>
      <c r="B215" t="s">
        <v>3030</v>
      </c>
    </row>
    <row r="216" spans="1:2" x14ac:dyDescent="0.2">
      <c r="A216">
        <v>25828</v>
      </c>
      <c r="B216" t="s">
        <v>3030</v>
      </c>
    </row>
    <row r="217" spans="1:2" x14ac:dyDescent="0.2">
      <c r="A217">
        <v>25952</v>
      </c>
      <c r="B217" t="s">
        <v>3030</v>
      </c>
    </row>
    <row r="218" spans="1:2" x14ac:dyDescent="0.2">
      <c r="A218">
        <v>26240</v>
      </c>
      <c r="B218" t="s">
        <v>3030</v>
      </c>
    </row>
    <row r="219" spans="1:2" x14ac:dyDescent="0.2">
      <c r="A219">
        <v>26372</v>
      </c>
      <c r="B219" t="s">
        <v>3030</v>
      </c>
    </row>
    <row r="220" spans="1:2" x14ac:dyDescent="0.2">
      <c r="A220">
        <v>26784</v>
      </c>
      <c r="B220" t="s">
        <v>3030</v>
      </c>
    </row>
    <row r="221" spans="1:2" x14ac:dyDescent="0.2">
      <c r="A221">
        <v>26852</v>
      </c>
      <c r="B221" t="s">
        <v>3030</v>
      </c>
    </row>
    <row r="222" spans="1:2" x14ac:dyDescent="0.2">
      <c r="A222">
        <v>26881</v>
      </c>
      <c r="B222" t="s">
        <v>3030</v>
      </c>
    </row>
    <row r="223" spans="1:2" x14ac:dyDescent="0.2">
      <c r="A223">
        <v>26982</v>
      </c>
      <c r="B223" t="s">
        <v>3030</v>
      </c>
    </row>
    <row r="224" spans="1:2" x14ac:dyDescent="0.2">
      <c r="A224">
        <v>27137</v>
      </c>
      <c r="B224" t="s">
        <v>3030</v>
      </c>
    </row>
    <row r="225" spans="1:2" x14ac:dyDescent="0.2">
      <c r="A225">
        <v>27490</v>
      </c>
      <c r="B225" t="s">
        <v>3030</v>
      </c>
    </row>
    <row r="226" spans="1:2" x14ac:dyDescent="0.2">
      <c r="A226">
        <v>27712</v>
      </c>
      <c r="B226" t="s">
        <v>3030</v>
      </c>
    </row>
    <row r="227" spans="1:2" x14ac:dyDescent="0.2">
      <c r="A227">
        <v>27744</v>
      </c>
      <c r="B227" t="s">
        <v>3030</v>
      </c>
    </row>
    <row r="228" spans="1:2" x14ac:dyDescent="0.2">
      <c r="A228">
        <v>27750</v>
      </c>
      <c r="B228" t="s">
        <v>3030</v>
      </c>
    </row>
    <row r="229" spans="1:2" x14ac:dyDescent="0.2">
      <c r="A229">
        <v>28003</v>
      </c>
      <c r="B229" t="s">
        <v>3030</v>
      </c>
    </row>
    <row r="230" spans="1:2" x14ac:dyDescent="0.2">
      <c r="A230">
        <v>28037</v>
      </c>
      <c r="B230" t="s">
        <v>3030</v>
      </c>
    </row>
    <row r="231" spans="1:2" x14ac:dyDescent="0.2">
      <c r="A231">
        <v>28291</v>
      </c>
      <c r="B231" t="s">
        <v>3030</v>
      </c>
    </row>
    <row r="232" spans="1:2" x14ac:dyDescent="0.2">
      <c r="A232">
        <v>28387</v>
      </c>
      <c r="B232" t="s">
        <v>3030</v>
      </c>
    </row>
    <row r="233" spans="1:2" x14ac:dyDescent="0.2">
      <c r="A233">
        <v>28419</v>
      </c>
      <c r="B233" t="s">
        <v>3030</v>
      </c>
    </row>
    <row r="234" spans="1:2" x14ac:dyDescent="0.2">
      <c r="A234">
        <v>28455</v>
      </c>
      <c r="B234" t="s">
        <v>3030</v>
      </c>
    </row>
    <row r="235" spans="1:2" x14ac:dyDescent="0.2">
      <c r="A235">
        <v>28544</v>
      </c>
      <c r="B235" t="s">
        <v>3030</v>
      </c>
    </row>
    <row r="236" spans="1:2" x14ac:dyDescent="0.2">
      <c r="A236">
        <v>28928</v>
      </c>
      <c r="B236" t="s">
        <v>3030</v>
      </c>
    </row>
    <row r="237" spans="1:2" x14ac:dyDescent="0.2">
      <c r="A237">
        <v>29095</v>
      </c>
      <c r="B237" t="s">
        <v>3030</v>
      </c>
    </row>
    <row r="238" spans="1:2" x14ac:dyDescent="0.2">
      <c r="A238">
        <v>29318</v>
      </c>
      <c r="B238" t="s">
        <v>3030</v>
      </c>
    </row>
    <row r="239" spans="1:2" x14ac:dyDescent="0.2">
      <c r="A239">
        <v>29376</v>
      </c>
      <c r="B239" t="s">
        <v>3030</v>
      </c>
    </row>
    <row r="240" spans="1:2" x14ac:dyDescent="0.2">
      <c r="A240">
        <v>29380</v>
      </c>
      <c r="B240" t="s">
        <v>3030</v>
      </c>
    </row>
    <row r="241" spans="1:2" x14ac:dyDescent="0.2">
      <c r="A241">
        <v>29410</v>
      </c>
      <c r="B241" t="s">
        <v>3030</v>
      </c>
    </row>
    <row r="242" spans="1:2" x14ac:dyDescent="0.2">
      <c r="A242">
        <v>29505</v>
      </c>
      <c r="B242" t="s">
        <v>3030</v>
      </c>
    </row>
    <row r="243" spans="1:2" x14ac:dyDescent="0.2">
      <c r="A243">
        <v>29506</v>
      </c>
      <c r="B243" t="s">
        <v>3030</v>
      </c>
    </row>
    <row r="244" spans="1:2" x14ac:dyDescent="0.2">
      <c r="A244">
        <v>29861</v>
      </c>
      <c r="B244" t="s">
        <v>3030</v>
      </c>
    </row>
    <row r="245" spans="1:2" x14ac:dyDescent="0.2">
      <c r="A245">
        <v>29991</v>
      </c>
      <c r="B245" t="s">
        <v>3030</v>
      </c>
    </row>
    <row r="246" spans="1:2" x14ac:dyDescent="0.2">
      <c r="A246">
        <v>30176</v>
      </c>
      <c r="B246" t="s">
        <v>3030</v>
      </c>
    </row>
    <row r="247" spans="1:2" x14ac:dyDescent="0.2">
      <c r="A247">
        <v>30403</v>
      </c>
      <c r="B247" t="s">
        <v>3030</v>
      </c>
    </row>
    <row r="248" spans="1:2" x14ac:dyDescent="0.2">
      <c r="A248">
        <v>30469</v>
      </c>
      <c r="B248" t="s">
        <v>3030</v>
      </c>
    </row>
    <row r="249" spans="1:2" x14ac:dyDescent="0.2">
      <c r="A249">
        <v>31073</v>
      </c>
      <c r="B249" t="s">
        <v>3030</v>
      </c>
    </row>
    <row r="250" spans="1:2" x14ac:dyDescent="0.2">
      <c r="A250">
        <v>31232</v>
      </c>
      <c r="B250" t="s">
        <v>3030</v>
      </c>
    </row>
    <row r="251" spans="1:2" x14ac:dyDescent="0.2">
      <c r="A251">
        <v>31303</v>
      </c>
      <c r="B251" t="s">
        <v>3030</v>
      </c>
    </row>
    <row r="252" spans="1:2" x14ac:dyDescent="0.2">
      <c r="A252">
        <v>31682</v>
      </c>
      <c r="B252" t="s">
        <v>3030</v>
      </c>
    </row>
    <row r="253" spans="1:2" x14ac:dyDescent="0.2">
      <c r="A253">
        <v>31844</v>
      </c>
      <c r="B253" t="s">
        <v>3030</v>
      </c>
    </row>
    <row r="254" spans="1:2" x14ac:dyDescent="0.2">
      <c r="A254">
        <v>31907</v>
      </c>
      <c r="B254" t="s">
        <v>3030</v>
      </c>
    </row>
    <row r="255" spans="1:2" x14ac:dyDescent="0.2">
      <c r="A255">
        <v>32036</v>
      </c>
      <c r="B255" t="s">
        <v>3030</v>
      </c>
    </row>
    <row r="256" spans="1:2" x14ac:dyDescent="0.2">
      <c r="A256">
        <v>32582</v>
      </c>
      <c r="B256" t="s">
        <v>3030</v>
      </c>
    </row>
    <row r="257" spans="1:2" x14ac:dyDescent="0.2">
      <c r="A257">
        <v>32901</v>
      </c>
      <c r="B257" t="s">
        <v>3030</v>
      </c>
    </row>
    <row r="258" spans="1:2" x14ac:dyDescent="0.2">
      <c r="A258">
        <v>32931</v>
      </c>
      <c r="B258" t="s">
        <v>3030</v>
      </c>
    </row>
    <row r="259" spans="1:2" x14ac:dyDescent="0.2">
      <c r="A259">
        <v>32966</v>
      </c>
      <c r="B259" t="s">
        <v>3030</v>
      </c>
    </row>
    <row r="260" spans="1:2" x14ac:dyDescent="0.2">
      <c r="A260">
        <v>32996</v>
      </c>
      <c r="B260" t="s">
        <v>3030</v>
      </c>
    </row>
    <row r="261" spans="1:2" x14ac:dyDescent="0.2">
      <c r="A261">
        <v>32998</v>
      </c>
      <c r="B261" t="s">
        <v>3030</v>
      </c>
    </row>
    <row r="262" spans="1:2" x14ac:dyDescent="0.2">
      <c r="A262">
        <v>33283</v>
      </c>
      <c r="B262" t="s">
        <v>3030</v>
      </c>
    </row>
    <row r="263" spans="1:2" x14ac:dyDescent="0.2">
      <c r="A263">
        <v>33317</v>
      </c>
      <c r="B263" t="s">
        <v>3030</v>
      </c>
    </row>
    <row r="264" spans="1:2" x14ac:dyDescent="0.2">
      <c r="A264">
        <v>33477</v>
      </c>
      <c r="B264" t="s">
        <v>3030</v>
      </c>
    </row>
    <row r="265" spans="1:2" x14ac:dyDescent="0.2">
      <c r="A265">
        <v>33510</v>
      </c>
      <c r="B265" t="s">
        <v>3030</v>
      </c>
    </row>
    <row r="266" spans="1:2" x14ac:dyDescent="0.2">
      <c r="A266">
        <v>33541</v>
      </c>
      <c r="B266" t="s">
        <v>3030</v>
      </c>
    </row>
    <row r="267" spans="1:2" x14ac:dyDescent="0.2">
      <c r="A267">
        <v>33637</v>
      </c>
      <c r="B267" t="s">
        <v>3030</v>
      </c>
    </row>
    <row r="268" spans="1:2" x14ac:dyDescent="0.2">
      <c r="A268">
        <v>33921</v>
      </c>
      <c r="B268" t="s">
        <v>3030</v>
      </c>
    </row>
    <row r="269" spans="1:2" x14ac:dyDescent="0.2">
      <c r="A269">
        <v>34117</v>
      </c>
      <c r="B269" t="s">
        <v>3030</v>
      </c>
    </row>
    <row r="270" spans="1:2" x14ac:dyDescent="0.2">
      <c r="A270">
        <v>34209</v>
      </c>
      <c r="B270" t="s">
        <v>3030</v>
      </c>
    </row>
    <row r="271" spans="1:2" x14ac:dyDescent="0.2">
      <c r="A271">
        <v>34338</v>
      </c>
      <c r="B271" t="s">
        <v>3030</v>
      </c>
    </row>
    <row r="272" spans="1:2" x14ac:dyDescent="0.2">
      <c r="A272">
        <v>34532</v>
      </c>
      <c r="B272" t="s">
        <v>3030</v>
      </c>
    </row>
    <row r="273" spans="1:2" x14ac:dyDescent="0.2">
      <c r="A273">
        <v>34658</v>
      </c>
      <c r="B273" t="s">
        <v>3030</v>
      </c>
    </row>
    <row r="274" spans="1:2" x14ac:dyDescent="0.2">
      <c r="A274">
        <v>34661</v>
      </c>
      <c r="B274" t="s">
        <v>3030</v>
      </c>
    </row>
    <row r="275" spans="1:2" x14ac:dyDescent="0.2">
      <c r="A275">
        <v>34689</v>
      </c>
      <c r="B275" t="s">
        <v>3030</v>
      </c>
    </row>
    <row r="276" spans="1:2" x14ac:dyDescent="0.2">
      <c r="A276">
        <v>34916</v>
      </c>
      <c r="B276" t="s">
        <v>3030</v>
      </c>
    </row>
    <row r="277" spans="1:2" x14ac:dyDescent="0.2">
      <c r="A277">
        <v>35047</v>
      </c>
      <c r="B277" t="s">
        <v>3030</v>
      </c>
    </row>
    <row r="278" spans="1:2" x14ac:dyDescent="0.2">
      <c r="A278">
        <v>35110</v>
      </c>
      <c r="B278" t="s">
        <v>3030</v>
      </c>
    </row>
    <row r="279" spans="1:2" x14ac:dyDescent="0.2">
      <c r="A279">
        <v>35111</v>
      </c>
      <c r="B279" t="s">
        <v>3030</v>
      </c>
    </row>
    <row r="280" spans="1:2" x14ac:dyDescent="0.2">
      <c r="A280">
        <v>35137</v>
      </c>
      <c r="B280" t="s">
        <v>3030</v>
      </c>
    </row>
    <row r="281" spans="1:2" x14ac:dyDescent="0.2">
      <c r="A281">
        <v>35366</v>
      </c>
      <c r="B281" t="s">
        <v>3030</v>
      </c>
    </row>
    <row r="282" spans="1:2" x14ac:dyDescent="0.2">
      <c r="A282">
        <v>35492</v>
      </c>
      <c r="B282" t="s">
        <v>3030</v>
      </c>
    </row>
    <row r="283" spans="1:2" x14ac:dyDescent="0.2">
      <c r="A283">
        <v>35554</v>
      </c>
      <c r="B283" t="s">
        <v>3030</v>
      </c>
    </row>
    <row r="284" spans="1:2" x14ac:dyDescent="0.2">
      <c r="A284">
        <v>35588</v>
      </c>
      <c r="B284" t="s">
        <v>3030</v>
      </c>
    </row>
    <row r="285" spans="1:2" x14ac:dyDescent="0.2">
      <c r="A285">
        <v>35687</v>
      </c>
      <c r="B285" t="s">
        <v>3030</v>
      </c>
    </row>
    <row r="286" spans="1:2" x14ac:dyDescent="0.2">
      <c r="A286">
        <v>35744</v>
      </c>
      <c r="B286" t="s">
        <v>3030</v>
      </c>
    </row>
    <row r="287" spans="1:2" x14ac:dyDescent="0.2">
      <c r="A287">
        <v>35877</v>
      </c>
      <c r="B287" t="s">
        <v>3030</v>
      </c>
    </row>
    <row r="288" spans="1:2" x14ac:dyDescent="0.2">
      <c r="A288">
        <v>35910</v>
      </c>
      <c r="B288" t="s">
        <v>3030</v>
      </c>
    </row>
    <row r="289" spans="1:2" x14ac:dyDescent="0.2">
      <c r="A289">
        <v>35936</v>
      </c>
      <c r="B289" t="s">
        <v>3030</v>
      </c>
    </row>
    <row r="290" spans="1:2" x14ac:dyDescent="0.2">
      <c r="A290">
        <v>36038</v>
      </c>
      <c r="B290" t="s">
        <v>3030</v>
      </c>
    </row>
    <row r="291" spans="1:2" x14ac:dyDescent="0.2">
      <c r="A291">
        <v>36067</v>
      </c>
      <c r="B291" t="s">
        <v>3030</v>
      </c>
    </row>
    <row r="292" spans="1:2" x14ac:dyDescent="0.2">
      <c r="A292">
        <v>36160</v>
      </c>
      <c r="B292" t="s">
        <v>3030</v>
      </c>
    </row>
    <row r="293" spans="1:2" x14ac:dyDescent="0.2">
      <c r="A293">
        <v>36262</v>
      </c>
      <c r="B293" t="s">
        <v>3030</v>
      </c>
    </row>
    <row r="294" spans="1:2" x14ac:dyDescent="0.2">
      <c r="A294">
        <v>36449</v>
      </c>
      <c r="B294" t="s">
        <v>3030</v>
      </c>
    </row>
    <row r="295" spans="1:2" x14ac:dyDescent="0.2">
      <c r="A295">
        <v>36609</v>
      </c>
      <c r="B295" t="s">
        <v>3030</v>
      </c>
    </row>
    <row r="296" spans="1:2" x14ac:dyDescent="0.2">
      <c r="A296">
        <v>36676</v>
      </c>
      <c r="B296" t="s">
        <v>3030</v>
      </c>
    </row>
    <row r="297" spans="1:2" x14ac:dyDescent="0.2">
      <c r="A297">
        <v>36679</v>
      </c>
      <c r="B297" t="s">
        <v>3030</v>
      </c>
    </row>
    <row r="298" spans="1:2" x14ac:dyDescent="0.2">
      <c r="A298">
        <v>36705</v>
      </c>
      <c r="B298" t="s">
        <v>3030</v>
      </c>
    </row>
    <row r="299" spans="1:2" x14ac:dyDescent="0.2">
      <c r="A299">
        <v>36707</v>
      </c>
      <c r="B299" t="s">
        <v>3030</v>
      </c>
    </row>
    <row r="300" spans="1:2" x14ac:dyDescent="0.2">
      <c r="A300">
        <v>36743</v>
      </c>
      <c r="B300" t="s">
        <v>3030</v>
      </c>
    </row>
    <row r="301" spans="1:2" x14ac:dyDescent="0.2">
      <c r="A301">
        <v>36772</v>
      </c>
      <c r="B301" t="s">
        <v>3030</v>
      </c>
    </row>
    <row r="302" spans="1:2" x14ac:dyDescent="0.2">
      <c r="A302">
        <v>36773</v>
      </c>
      <c r="B302" t="s">
        <v>3030</v>
      </c>
    </row>
    <row r="303" spans="1:2" x14ac:dyDescent="0.2">
      <c r="A303">
        <v>36932</v>
      </c>
      <c r="B303" t="s">
        <v>3030</v>
      </c>
    </row>
    <row r="304" spans="1:2" x14ac:dyDescent="0.2">
      <c r="A304">
        <v>36934</v>
      </c>
      <c r="B304" t="s">
        <v>3030</v>
      </c>
    </row>
    <row r="305" spans="1:2" x14ac:dyDescent="0.2">
      <c r="A305">
        <v>36992</v>
      </c>
      <c r="B305" t="s">
        <v>3030</v>
      </c>
    </row>
    <row r="306" spans="1:2" x14ac:dyDescent="0.2">
      <c r="A306">
        <v>36994</v>
      </c>
      <c r="B306" t="s">
        <v>3030</v>
      </c>
    </row>
    <row r="307" spans="1:2" x14ac:dyDescent="0.2">
      <c r="A307">
        <v>36998</v>
      </c>
      <c r="B307" t="s">
        <v>3030</v>
      </c>
    </row>
    <row r="308" spans="1:2" x14ac:dyDescent="0.2">
      <c r="A308">
        <v>36999</v>
      </c>
      <c r="B308" t="s">
        <v>3030</v>
      </c>
    </row>
    <row r="309" spans="1:2" x14ac:dyDescent="0.2">
      <c r="A309">
        <v>37250</v>
      </c>
      <c r="B309" t="s">
        <v>3030</v>
      </c>
    </row>
    <row r="310" spans="1:2" x14ac:dyDescent="0.2">
      <c r="A310">
        <v>37380</v>
      </c>
      <c r="B310" t="s">
        <v>3030</v>
      </c>
    </row>
    <row r="311" spans="1:2" x14ac:dyDescent="0.2">
      <c r="A311">
        <v>37414</v>
      </c>
      <c r="B311" t="s">
        <v>3030</v>
      </c>
    </row>
    <row r="312" spans="1:2" x14ac:dyDescent="0.2">
      <c r="A312">
        <v>37572</v>
      </c>
      <c r="B312" t="s">
        <v>3030</v>
      </c>
    </row>
    <row r="313" spans="1:2" x14ac:dyDescent="0.2">
      <c r="A313">
        <v>37760</v>
      </c>
      <c r="B313" t="s">
        <v>3030</v>
      </c>
    </row>
    <row r="314" spans="1:2" x14ac:dyDescent="0.2">
      <c r="A314">
        <v>37860</v>
      </c>
      <c r="B314" t="s">
        <v>3030</v>
      </c>
    </row>
    <row r="315" spans="1:2" x14ac:dyDescent="0.2">
      <c r="A315">
        <v>37862</v>
      </c>
      <c r="B315" t="s">
        <v>3030</v>
      </c>
    </row>
    <row r="316" spans="1:2" x14ac:dyDescent="0.2">
      <c r="A316">
        <v>37924</v>
      </c>
      <c r="B316" t="s">
        <v>3030</v>
      </c>
    </row>
    <row r="317" spans="1:2" x14ac:dyDescent="0.2">
      <c r="A317">
        <v>38050</v>
      </c>
      <c r="B317" t="s">
        <v>3030</v>
      </c>
    </row>
    <row r="318" spans="1:2" x14ac:dyDescent="0.2">
      <c r="A318">
        <v>38210</v>
      </c>
      <c r="B318" t="s">
        <v>3030</v>
      </c>
    </row>
    <row r="319" spans="1:2" x14ac:dyDescent="0.2">
      <c r="A319">
        <v>38240</v>
      </c>
      <c r="B319" t="s">
        <v>3030</v>
      </c>
    </row>
    <row r="320" spans="1:2" x14ac:dyDescent="0.2">
      <c r="A320">
        <v>38272</v>
      </c>
      <c r="B320" t="s">
        <v>3030</v>
      </c>
    </row>
    <row r="321" spans="1:2" x14ac:dyDescent="0.2">
      <c r="A321">
        <v>38400</v>
      </c>
      <c r="B321" t="s">
        <v>3030</v>
      </c>
    </row>
    <row r="322" spans="1:2" x14ac:dyDescent="0.2">
      <c r="A322">
        <v>38530</v>
      </c>
      <c r="B322" t="s">
        <v>3030</v>
      </c>
    </row>
    <row r="323" spans="1:2" x14ac:dyDescent="0.2">
      <c r="A323">
        <v>38596</v>
      </c>
      <c r="B323" t="s">
        <v>3030</v>
      </c>
    </row>
    <row r="324" spans="1:2" x14ac:dyDescent="0.2">
      <c r="A324">
        <v>38661</v>
      </c>
      <c r="B324" t="s">
        <v>3030</v>
      </c>
    </row>
    <row r="325" spans="1:2" x14ac:dyDescent="0.2">
      <c r="A325">
        <v>38787</v>
      </c>
      <c r="B325" t="s">
        <v>3030</v>
      </c>
    </row>
    <row r="326" spans="1:2" x14ac:dyDescent="0.2">
      <c r="A326">
        <v>39043</v>
      </c>
      <c r="B326" t="s">
        <v>3030</v>
      </c>
    </row>
    <row r="327" spans="1:2" x14ac:dyDescent="0.2">
      <c r="A327">
        <v>39075</v>
      </c>
      <c r="B327" t="s">
        <v>3030</v>
      </c>
    </row>
    <row r="328" spans="1:2" x14ac:dyDescent="0.2">
      <c r="A328">
        <v>39169</v>
      </c>
      <c r="B328" t="s">
        <v>3030</v>
      </c>
    </row>
    <row r="329" spans="1:2" x14ac:dyDescent="0.2">
      <c r="A329">
        <v>39333</v>
      </c>
      <c r="B329" t="s">
        <v>3030</v>
      </c>
    </row>
    <row r="330" spans="1:2" x14ac:dyDescent="0.2">
      <c r="A330">
        <v>39490</v>
      </c>
      <c r="B330" t="s">
        <v>3030</v>
      </c>
    </row>
    <row r="331" spans="1:2" x14ac:dyDescent="0.2">
      <c r="A331">
        <v>39555</v>
      </c>
      <c r="B331" t="s">
        <v>3030</v>
      </c>
    </row>
    <row r="332" spans="1:2" x14ac:dyDescent="0.2">
      <c r="A332">
        <v>39619</v>
      </c>
      <c r="B332" t="s">
        <v>3030</v>
      </c>
    </row>
    <row r="333" spans="1:2" x14ac:dyDescent="0.2">
      <c r="A333">
        <v>39872</v>
      </c>
      <c r="B333" t="s">
        <v>3030</v>
      </c>
    </row>
    <row r="334" spans="1:2" x14ac:dyDescent="0.2">
      <c r="A334">
        <v>39904</v>
      </c>
      <c r="B334" t="s">
        <v>3030</v>
      </c>
    </row>
    <row r="335" spans="1:2" x14ac:dyDescent="0.2">
      <c r="A335">
        <v>39943</v>
      </c>
      <c r="B335" t="s">
        <v>3030</v>
      </c>
    </row>
    <row r="336" spans="1:2" x14ac:dyDescent="0.2">
      <c r="A336">
        <v>40097</v>
      </c>
      <c r="B336" t="s">
        <v>3030</v>
      </c>
    </row>
    <row r="337" spans="1:2" x14ac:dyDescent="0.2">
      <c r="A337">
        <v>40132</v>
      </c>
      <c r="B337" t="s">
        <v>3030</v>
      </c>
    </row>
    <row r="338" spans="1:2" x14ac:dyDescent="0.2">
      <c r="A338">
        <v>40134</v>
      </c>
      <c r="B338" t="s">
        <v>3030</v>
      </c>
    </row>
    <row r="339" spans="1:2" x14ac:dyDescent="0.2">
      <c r="A339">
        <v>40160</v>
      </c>
      <c r="B339" t="s">
        <v>3030</v>
      </c>
    </row>
    <row r="340" spans="1:2" x14ac:dyDescent="0.2">
      <c r="A340">
        <v>40354</v>
      </c>
      <c r="B340" t="s">
        <v>3030</v>
      </c>
    </row>
    <row r="341" spans="1:2" x14ac:dyDescent="0.2">
      <c r="A341">
        <v>40802</v>
      </c>
      <c r="B341" t="s">
        <v>3030</v>
      </c>
    </row>
    <row r="342" spans="1:2" x14ac:dyDescent="0.2">
      <c r="A342">
        <v>40806</v>
      </c>
      <c r="B342" t="s">
        <v>3030</v>
      </c>
    </row>
    <row r="343" spans="1:2" x14ac:dyDescent="0.2">
      <c r="A343">
        <v>41059</v>
      </c>
      <c r="B343" t="s">
        <v>3030</v>
      </c>
    </row>
    <row r="344" spans="1:2" x14ac:dyDescent="0.2">
      <c r="A344">
        <v>41120</v>
      </c>
      <c r="B344" t="s">
        <v>3030</v>
      </c>
    </row>
    <row r="345" spans="1:2" x14ac:dyDescent="0.2">
      <c r="A345">
        <v>41186</v>
      </c>
      <c r="B345" t="s">
        <v>3030</v>
      </c>
    </row>
    <row r="346" spans="1:2" x14ac:dyDescent="0.2">
      <c r="A346">
        <v>41216</v>
      </c>
      <c r="B346" t="s">
        <v>3030</v>
      </c>
    </row>
    <row r="347" spans="1:2" x14ac:dyDescent="0.2">
      <c r="A347">
        <v>41508</v>
      </c>
      <c r="B347" t="s">
        <v>3030</v>
      </c>
    </row>
    <row r="348" spans="1:2" x14ac:dyDescent="0.2">
      <c r="A348">
        <v>41760</v>
      </c>
      <c r="B348" t="s">
        <v>3030</v>
      </c>
    </row>
    <row r="349" spans="1:2" x14ac:dyDescent="0.2">
      <c r="A349">
        <v>41861</v>
      </c>
      <c r="B349" t="s">
        <v>3030</v>
      </c>
    </row>
    <row r="350" spans="1:2" x14ac:dyDescent="0.2">
      <c r="A350">
        <v>42342</v>
      </c>
      <c r="B350" t="s">
        <v>3030</v>
      </c>
    </row>
    <row r="351" spans="1:2" x14ac:dyDescent="0.2">
      <c r="A351">
        <v>42375</v>
      </c>
      <c r="B351" t="s">
        <v>3030</v>
      </c>
    </row>
    <row r="352" spans="1:2" x14ac:dyDescent="0.2">
      <c r="A352">
        <v>42436</v>
      </c>
      <c r="B352" t="s">
        <v>3030</v>
      </c>
    </row>
    <row r="353" spans="1:2" x14ac:dyDescent="0.2">
      <c r="A353">
        <v>42563</v>
      </c>
      <c r="B353" t="s">
        <v>3030</v>
      </c>
    </row>
    <row r="354" spans="1:2" x14ac:dyDescent="0.2">
      <c r="A354">
        <v>42628</v>
      </c>
      <c r="B354" t="s">
        <v>3030</v>
      </c>
    </row>
    <row r="355" spans="1:2" x14ac:dyDescent="0.2">
      <c r="A355">
        <v>42788</v>
      </c>
      <c r="B355" t="s">
        <v>3030</v>
      </c>
    </row>
    <row r="356" spans="1:2" x14ac:dyDescent="0.2">
      <c r="A356">
        <v>42823</v>
      </c>
      <c r="B356" t="s">
        <v>3030</v>
      </c>
    </row>
    <row r="357" spans="1:2" x14ac:dyDescent="0.2">
      <c r="A357">
        <v>42850</v>
      </c>
      <c r="B357" t="s">
        <v>3030</v>
      </c>
    </row>
    <row r="358" spans="1:2" x14ac:dyDescent="0.2">
      <c r="A358">
        <v>42912</v>
      </c>
      <c r="B358" t="s">
        <v>3030</v>
      </c>
    </row>
    <row r="359" spans="1:2" x14ac:dyDescent="0.2">
      <c r="A359">
        <v>42945</v>
      </c>
      <c r="B359" t="s">
        <v>3030</v>
      </c>
    </row>
    <row r="360" spans="1:2" x14ac:dyDescent="0.2">
      <c r="A360">
        <v>43138</v>
      </c>
      <c r="B360" t="s">
        <v>3030</v>
      </c>
    </row>
    <row r="361" spans="1:2" x14ac:dyDescent="0.2">
      <c r="A361">
        <v>43140</v>
      </c>
      <c r="B361" t="s">
        <v>3030</v>
      </c>
    </row>
    <row r="362" spans="1:2" x14ac:dyDescent="0.2">
      <c r="A362">
        <v>43203</v>
      </c>
      <c r="B362" t="s">
        <v>3030</v>
      </c>
    </row>
    <row r="363" spans="1:2" x14ac:dyDescent="0.2">
      <c r="A363">
        <v>43269</v>
      </c>
      <c r="B363" t="s">
        <v>3030</v>
      </c>
    </row>
    <row r="364" spans="1:2" x14ac:dyDescent="0.2">
      <c r="A364">
        <v>43488</v>
      </c>
      <c r="B364" t="s">
        <v>3030</v>
      </c>
    </row>
    <row r="365" spans="1:2" x14ac:dyDescent="0.2">
      <c r="A365">
        <v>43494</v>
      </c>
      <c r="B365" t="s">
        <v>3030</v>
      </c>
    </row>
    <row r="366" spans="1:2" x14ac:dyDescent="0.2">
      <c r="A366">
        <v>43585</v>
      </c>
      <c r="B366" t="s">
        <v>3030</v>
      </c>
    </row>
    <row r="367" spans="1:2" x14ac:dyDescent="0.2">
      <c r="A367">
        <v>43713</v>
      </c>
      <c r="B367" t="s">
        <v>3030</v>
      </c>
    </row>
    <row r="368" spans="1:2" x14ac:dyDescent="0.2">
      <c r="A368">
        <v>44098</v>
      </c>
      <c r="B368" t="s">
        <v>3030</v>
      </c>
    </row>
    <row r="369" spans="1:2" x14ac:dyDescent="0.2">
      <c r="A369">
        <v>44292</v>
      </c>
      <c r="B369" t="s">
        <v>3030</v>
      </c>
    </row>
    <row r="370" spans="1:2" x14ac:dyDescent="0.2">
      <c r="A370">
        <v>44486</v>
      </c>
      <c r="B370" t="s">
        <v>3030</v>
      </c>
    </row>
    <row r="371" spans="1:2" x14ac:dyDescent="0.2">
      <c r="A371">
        <v>44579</v>
      </c>
      <c r="B371" t="s">
        <v>3030</v>
      </c>
    </row>
    <row r="372" spans="1:2" x14ac:dyDescent="0.2">
      <c r="A372">
        <v>44583</v>
      </c>
      <c r="B372" t="s">
        <v>3030</v>
      </c>
    </row>
    <row r="373" spans="1:2" x14ac:dyDescent="0.2">
      <c r="A373">
        <v>44869</v>
      </c>
      <c r="B373" t="s">
        <v>3030</v>
      </c>
    </row>
    <row r="374" spans="1:2" x14ac:dyDescent="0.2">
      <c r="A374">
        <v>44962</v>
      </c>
      <c r="B374" t="s">
        <v>3030</v>
      </c>
    </row>
    <row r="375" spans="1:2" x14ac:dyDescent="0.2">
      <c r="A375">
        <v>45127</v>
      </c>
      <c r="B375" t="s">
        <v>3030</v>
      </c>
    </row>
    <row r="376" spans="1:2" x14ac:dyDescent="0.2">
      <c r="A376">
        <v>45605</v>
      </c>
      <c r="B376" t="s">
        <v>3030</v>
      </c>
    </row>
    <row r="377" spans="1:2" x14ac:dyDescent="0.2">
      <c r="A377">
        <v>45632</v>
      </c>
      <c r="B377" t="s">
        <v>3030</v>
      </c>
    </row>
    <row r="378" spans="1:2" x14ac:dyDescent="0.2">
      <c r="A378">
        <v>45698</v>
      </c>
      <c r="B378" t="s">
        <v>3030</v>
      </c>
    </row>
    <row r="379" spans="1:2" x14ac:dyDescent="0.2">
      <c r="A379">
        <v>45767</v>
      </c>
      <c r="B379" t="s">
        <v>3030</v>
      </c>
    </row>
    <row r="380" spans="1:2" x14ac:dyDescent="0.2">
      <c r="A380">
        <v>45794</v>
      </c>
      <c r="B380" t="s">
        <v>3030</v>
      </c>
    </row>
    <row r="381" spans="1:2" x14ac:dyDescent="0.2">
      <c r="A381">
        <v>45863</v>
      </c>
      <c r="B381" t="s">
        <v>3030</v>
      </c>
    </row>
    <row r="382" spans="1:2" x14ac:dyDescent="0.2">
      <c r="A382">
        <v>46052</v>
      </c>
      <c r="B382" t="s">
        <v>3030</v>
      </c>
    </row>
    <row r="383" spans="1:2" x14ac:dyDescent="0.2">
      <c r="A383">
        <v>46276</v>
      </c>
      <c r="B383" t="s">
        <v>3030</v>
      </c>
    </row>
    <row r="384" spans="1:2" x14ac:dyDescent="0.2">
      <c r="A384">
        <v>46311</v>
      </c>
      <c r="B384" t="s">
        <v>3030</v>
      </c>
    </row>
    <row r="385" spans="1:2" x14ac:dyDescent="0.2">
      <c r="A385">
        <v>46341</v>
      </c>
      <c r="B385" t="s">
        <v>3030</v>
      </c>
    </row>
    <row r="386" spans="1:2" x14ac:dyDescent="0.2">
      <c r="A386">
        <v>46375</v>
      </c>
      <c r="B386" t="s">
        <v>3030</v>
      </c>
    </row>
    <row r="387" spans="1:2" x14ac:dyDescent="0.2">
      <c r="A387">
        <v>46497</v>
      </c>
      <c r="B387" t="s">
        <v>3030</v>
      </c>
    </row>
    <row r="388" spans="1:2" x14ac:dyDescent="0.2">
      <c r="A388">
        <v>46662</v>
      </c>
      <c r="B388" t="s">
        <v>3030</v>
      </c>
    </row>
    <row r="389" spans="1:2" x14ac:dyDescent="0.2">
      <c r="A389">
        <v>46852</v>
      </c>
      <c r="B389" t="s">
        <v>3030</v>
      </c>
    </row>
    <row r="390" spans="1:2" x14ac:dyDescent="0.2">
      <c r="A390">
        <v>47078</v>
      </c>
      <c r="B390" t="s">
        <v>3030</v>
      </c>
    </row>
    <row r="391" spans="1:2" x14ac:dyDescent="0.2">
      <c r="A391">
        <v>47079</v>
      </c>
      <c r="B391" t="s">
        <v>3030</v>
      </c>
    </row>
    <row r="392" spans="1:2" x14ac:dyDescent="0.2">
      <c r="A392">
        <v>47109</v>
      </c>
      <c r="B392" t="s">
        <v>3030</v>
      </c>
    </row>
    <row r="393" spans="1:2" x14ac:dyDescent="0.2">
      <c r="A393">
        <v>47138</v>
      </c>
      <c r="B393" t="s">
        <v>3030</v>
      </c>
    </row>
    <row r="394" spans="1:2" x14ac:dyDescent="0.2">
      <c r="A394">
        <v>47174</v>
      </c>
      <c r="B394" t="s">
        <v>3030</v>
      </c>
    </row>
    <row r="395" spans="1:2" x14ac:dyDescent="0.2">
      <c r="A395">
        <v>47265</v>
      </c>
      <c r="B395" t="s">
        <v>3030</v>
      </c>
    </row>
    <row r="396" spans="1:2" x14ac:dyDescent="0.2">
      <c r="A396">
        <v>47271</v>
      </c>
      <c r="B396" t="s">
        <v>3030</v>
      </c>
    </row>
    <row r="397" spans="1:2" x14ac:dyDescent="0.2">
      <c r="A397">
        <v>47457</v>
      </c>
      <c r="B397" t="s">
        <v>3030</v>
      </c>
    </row>
    <row r="398" spans="1:2" x14ac:dyDescent="0.2">
      <c r="A398">
        <v>47494</v>
      </c>
      <c r="B398" t="s">
        <v>3030</v>
      </c>
    </row>
    <row r="399" spans="1:2" x14ac:dyDescent="0.2">
      <c r="A399">
        <v>47620</v>
      </c>
      <c r="B399" t="s">
        <v>3030</v>
      </c>
    </row>
    <row r="400" spans="1:2" x14ac:dyDescent="0.2">
      <c r="A400">
        <v>47621</v>
      </c>
      <c r="B400" t="s">
        <v>3030</v>
      </c>
    </row>
    <row r="401" spans="1:2" x14ac:dyDescent="0.2">
      <c r="A401">
        <v>47813</v>
      </c>
      <c r="B401" t="s">
        <v>3030</v>
      </c>
    </row>
    <row r="402" spans="1:2" x14ac:dyDescent="0.2">
      <c r="A402">
        <v>47876</v>
      </c>
      <c r="B402" t="s">
        <v>3030</v>
      </c>
    </row>
    <row r="403" spans="1:2" x14ac:dyDescent="0.2">
      <c r="A403">
        <v>47910</v>
      </c>
      <c r="B403" t="s">
        <v>3030</v>
      </c>
    </row>
    <row r="404" spans="1:2" x14ac:dyDescent="0.2">
      <c r="A404">
        <v>48293</v>
      </c>
      <c r="B404" t="s">
        <v>3030</v>
      </c>
    </row>
    <row r="405" spans="1:2" x14ac:dyDescent="0.2">
      <c r="A405">
        <v>48295</v>
      </c>
      <c r="B405" t="s">
        <v>3030</v>
      </c>
    </row>
    <row r="406" spans="1:2" x14ac:dyDescent="0.2">
      <c r="A406">
        <v>48321</v>
      </c>
      <c r="B406" t="s">
        <v>3030</v>
      </c>
    </row>
    <row r="407" spans="1:2" x14ac:dyDescent="0.2">
      <c r="A407">
        <v>48353</v>
      </c>
      <c r="B407" t="s">
        <v>3030</v>
      </c>
    </row>
    <row r="408" spans="1:2" x14ac:dyDescent="0.2">
      <c r="A408">
        <v>48391</v>
      </c>
      <c r="B408" t="s">
        <v>3030</v>
      </c>
    </row>
    <row r="409" spans="1:2" x14ac:dyDescent="0.2">
      <c r="A409">
        <v>48448</v>
      </c>
      <c r="B409" t="s">
        <v>3030</v>
      </c>
    </row>
    <row r="410" spans="1:2" x14ac:dyDescent="0.2">
      <c r="A410">
        <v>48486</v>
      </c>
      <c r="B410" t="s">
        <v>3030</v>
      </c>
    </row>
    <row r="411" spans="1:2" x14ac:dyDescent="0.2">
      <c r="A411">
        <v>48487</v>
      </c>
      <c r="B411" t="s">
        <v>3030</v>
      </c>
    </row>
    <row r="412" spans="1:2" x14ac:dyDescent="0.2">
      <c r="A412">
        <v>48615</v>
      </c>
      <c r="B412" t="s">
        <v>3030</v>
      </c>
    </row>
    <row r="413" spans="1:2" x14ac:dyDescent="0.2">
      <c r="A413">
        <v>48710</v>
      </c>
      <c r="B413" t="s">
        <v>3030</v>
      </c>
    </row>
    <row r="414" spans="1:2" x14ac:dyDescent="0.2">
      <c r="A414">
        <v>48773</v>
      </c>
      <c r="B414" t="s">
        <v>3030</v>
      </c>
    </row>
    <row r="415" spans="1:2" x14ac:dyDescent="0.2">
      <c r="A415">
        <v>48775</v>
      </c>
      <c r="B415" t="s">
        <v>3030</v>
      </c>
    </row>
    <row r="416" spans="1:2" x14ac:dyDescent="0.2">
      <c r="A416">
        <v>48931</v>
      </c>
      <c r="B416" t="s">
        <v>3030</v>
      </c>
    </row>
    <row r="417" spans="1:2" x14ac:dyDescent="0.2">
      <c r="A417">
        <v>49026</v>
      </c>
      <c r="B417" t="s">
        <v>3030</v>
      </c>
    </row>
    <row r="418" spans="1:2" x14ac:dyDescent="0.2">
      <c r="A418">
        <v>49027</v>
      </c>
      <c r="B418" t="s">
        <v>3030</v>
      </c>
    </row>
    <row r="419" spans="1:2" x14ac:dyDescent="0.2">
      <c r="A419">
        <v>49123</v>
      </c>
      <c r="B419" t="s">
        <v>3030</v>
      </c>
    </row>
    <row r="420" spans="1:2" x14ac:dyDescent="0.2">
      <c r="A420">
        <v>49255</v>
      </c>
      <c r="B420" t="s">
        <v>3030</v>
      </c>
    </row>
    <row r="421" spans="1:2" x14ac:dyDescent="0.2">
      <c r="A421">
        <v>49349</v>
      </c>
      <c r="B421" t="s">
        <v>3030</v>
      </c>
    </row>
    <row r="422" spans="1:2" x14ac:dyDescent="0.2">
      <c r="A422">
        <v>49412</v>
      </c>
      <c r="B422" t="s">
        <v>3030</v>
      </c>
    </row>
    <row r="423" spans="1:2" x14ac:dyDescent="0.2">
      <c r="A423">
        <v>49510</v>
      </c>
      <c r="B423" t="s">
        <v>3030</v>
      </c>
    </row>
    <row r="424" spans="1:2" x14ac:dyDescent="0.2">
      <c r="A424">
        <v>49668</v>
      </c>
      <c r="B424" t="s">
        <v>3030</v>
      </c>
    </row>
    <row r="425" spans="1:2" x14ac:dyDescent="0.2">
      <c r="A425">
        <v>49762</v>
      </c>
      <c r="B425" t="s">
        <v>3030</v>
      </c>
    </row>
    <row r="426" spans="1:2" x14ac:dyDescent="0.2">
      <c r="A426">
        <v>49797</v>
      </c>
      <c r="B426" t="s">
        <v>3030</v>
      </c>
    </row>
    <row r="427" spans="1:2" x14ac:dyDescent="0.2">
      <c r="A427">
        <v>49830</v>
      </c>
      <c r="B427" t="s">
        <v>3030</v>
      </c>
    </row>
    <row r="428" spans="1:2" x14ac:dyDescent="0.2">
      <c r="A428">
        <v>49924</v>
      </c>
      <c r="B428" t="s">
        <v>3030</v>
      </c>
    </row>
    <row r="429" spans="1:2" x14ac:dyDescent="0.2">
      <c r="A429">
        <v>49988</v>
      </c>
      <c r="B429" t="s">
        <v>3030</v>
      </c>
    </row>
    <row r="430" spans="1:2" x14ac:dyDescent="0.2">
      <c r="A430">
        <v>50048</v>
      </c>
      <c r="B430" t="s">
        <v>3030</v>
      </c>
    </row>
    <row r="431" spans="1:2" x14ac:dyDescent="0.2">
      <c r="A431">
        <v>50081</v>
      </c>
      <c r="B431" t="s">
        <v>3030</v>
      </c>
    </row>
    <row r="432" spans="1:2" x14ac:dyDescent="0.2">
      <c r="A432">
        <v>50083</v>
      </c>
      <c r="B432" t="s">
        <v>3030</v>
      </c>
    </row>
    <row r="433" spans="1:2" x14ac:dyDescent="0.2">
      <c r="A433">
        <v>50087</v>
      </c>
      <c r="B433" t="s">
        <v>3030</v>
      </c>
    </row>
    <row r="434" spans="1:2" x14ac:dyDescent="0.2">
      <c r="A434">
        <v>50147</v>
      </c>
      <c r="B434" t="s">
        <v>3030</v>
      </c>
    </row>
    <row r="435" spans="1:2" x14ac:dyDescent="0.2">
      <c r="A435">
        <v>50246</v>
      </c>
      <c r="B435" t="s">
        <v>3030</v>
      </c>
    </row>
    <row r="436" spans="1:2" x14ac:dyDescent="0.2">
      <c r="A436">
        <v>50307</v>
      </c>
      <c r="B436" t="s">
        <v>3030</v>
      </c>
    </row>
    <row r="437" spans="1:2" x14ac:dyDescent="0.2">
      <c r="A437">
        <v>50374</v>
      </c>
      <c r="B437" t="s">
        <v>3030</v>
      </c>
    </row>
    <row r="438" spans="1:2" x14ac:dyDescent="0.2">
      <c r="A438">
        <v>50432</v>
      </c>
      <c r="B438" t="s">
        <v>3030</v>
      </c>
    </row>
    <row r="439" spans="1:2" x14ac:dyDescent="0.2">
      <c r="A439">
        <v>50501</v>
      </c>
      <c r="B439" t="s">
        <v>3030</v>
      </c>
    </row>
    <row r="440" spans="1:2" x14ac:dyDescent="0.2">
      <c r="A440">
        <v>50564</v>
      </c>
      <c r="B440" t="s">
        <v>3030</v>
      </c>
    </row>
    <row r="441" spans="1:2" x14ac:dyDescent="0.2">
      <c r="A441">
        <v>50566</v>
      </c>
      <c r="B441" t="s">
        <v>3030</v>
      </c>
    </row>
    <row r="442" spans="1:2" x14ac:dyDescent="0.2">
      <c r="A442">
        <v>50663</v>
      </c>
      <c r="B442" t="s">
        <v>3030</v>
      </c>
    </row>
    <row r="443" spans="1:2" x14ac:dyDescent="0.2">
      <c r="A443">
        <v>50721</v>
      </c>
      <c r="B443" t="s">
        <v>3030</v>
      </c>
    </row>
    <row r="444" spans="1:2" x14ac:dyDescent="0.2">
      <c r="A444">
        <v>50789</v>
      </c>
      <c r="B444" t="s">
        <v>3030</v>
      </c>
    </row>
    <row r="445" spans="1:2" x14ac:dyDescent="0.2">
      <c r="A445">
        <v>50818</v>
      </c>
      <c r="B445" t="s">
        <v>3030</v>
      </c>
    </row>
    <row r="446" spans="1:2" x14ac:dyDescent="0.2">
      <c r="A446">
        <v>50823</v>
      </c>
      <c r="B446" t="s">
        <v>3030</v>
      </c>
    </row>
    <row r="447" spans="1:2" x14ac:dyDescent="0.2">
      <c r="A447">
        <v>50850</v>
      </c>
      <c r="B447" t="s">
        <v>3030</v>
      </c>
    </row>
    <row r="448" spans="1:2" x14ac:dyDescent="0.2">
      <c r="A448">
        <v>50914</v>
      </c>
      <c r="B448" t="s">
        <v>3030</v>
      </c>
    </row>
    <row r="449" spans="1:2" x14ac:dyDescent="0.2">
      <c r="A449">
        <v>51075</v>
      </c>
      <c r="B449" t="s">
        <v>3030</v>
      </c>
    </row>
    <row r="450" spans="1:2" x14ac:dyDescent="0.2">
      <c r="A450">
        <v>51239</v>
      </c>
      <c r="B450" t="s">
        <v>3030</v>
      </c>
    </row>
    <row r="451" spans="1:2" x14ac:dyDescent="0.2">
      <c r="A451">
        <v>51271</v>
      </c>
      <c r="B451" t="s">
        <v>3030</v>
      </c>
    </row>
    <row r="452" spans="1:2" x14ac:dyDescent="0.2">
      <c r="A452">
        <v>51302</v>
      </c>
      <c r="B452" t="s">
        <v>3030</v>
      </c>
    </row>
    <row r="453" spans="1:2" x14ac:dyDescent="0.2">
      <c r="A453">
        <v>51553</v>
      </c>
      <c r="B453" t="s">
        <v>3030</v>
      </c>
    </row>
    <row r="454" spans="1:2" x14ac:dyDescent="0.2">
      <c r="A454">
        <v>51554</v>
      </c>
      <c r="B454" t="s">
        <v>3030</v>
      </c>
    </row>
    <row r="455" spans="1:2" x14ac:dyDescent="0.2">
      <c r="A455">
        <v>51559</v>
      </c>
      <c r="B455" t="s">
        <v>3030</v>
      </c>
    </row>
    <row r="456" spans="1:2" x14ac:dyDescent="0.2">
      <c r="A456">
        <v>51876</v>
      </c>
      <c r="B456" t="s">
        <v>3030</v>
      </c>
    </row>
    <row r="457" spans="1:2" x14ac:dyDescent="0.2">
      <c r="A457">
        <v>51879</v>
      </c>
      <c r="B457" t="s">
        <v>3030</v>
      </c>
    </row>
    <row r="458" spans="1:2" x14ac:dyDescent="0.2">
      <c r="A458">
        <v>51940</v>
      </c>
      <c r="B458" t="s">
        <v>3030</v>
      </c>
    </row>
    <row r="459" spans="1:2" x14ac:dyDescent="0.2">
      <c r="A459">
        <v>52035</v>
      </c>
      <c r="B459" t="s">
        <v>3030</v>
      </c>
    </row>
    <row r="460" spans="1:2" x14ac:dyDescent="0.2">
      <c r="A460">
        <v>52068</v>
      </c>
      <c r="B460" t="s">
        <v>3030</v>
      </c>
    </row>
    <row r="461" spans="1:2" x14ac:dyDescent="0.2">
      <c r="A461">
        <v>52258</v>
      </c>
      <c r="B461" t="s">
        <v>3030</v>
      </c>
    </row>
    <row r="462" spans="1:2" x14ac:dyDescent="0.2">
      <c r="A462">
        <v>52288</v>
      </c>
      <c r="B462" t="s">
        <v>3030</v>
      </c>
    </row>
    <row r="463" spans="1:2" x14ac:dyDescent="0.2">
      <c r="A463">
        <v>52327</v>
      </c>
      <c r="B463" t="s">
        <v>3030</v>
      </c>
    </row>
    <row r="464" spans="1:2" x14ac:dyDescent="0.2">
      <c r="A464">
        <v>52518</v>
      </c>
      <c r="B464" t="s">
        <v>3030</v>
      </c>
    </row>
    <row r="465" spans="1:2" x14ac:dyDescent="0.2">
      <c r="A465">
        <v>52608</v>
      </c>
      <c r="B465" t="s">
        <v>3030</v>
      </c>
    </row>
    <row r="466" spans="1:2" x14ac:dyDescent="0.2">
      <c r="A466">
        <v>52611</v>
      </c>
      <c r="B466" t="s">
        <v>3030</v>
      </c>
    </row>
    <row r="467" spans="1:2" x14ac:dyDescent="0.2">
      <c r="A467">
        <v>52678</v>
      </c>
      <c r="B467" t="s">
        <v>3030</v>
      </c>
    </row>
    <row r="468" spans="1:2" x14ac:dyDescent="0.2">
      <c r="A468">
        <v>52805</v>
      </c>
      <c r="B468" t="s">
        <v>3030</v>
      </c>
    </row>
    <row r="469" spans="1:2" x14ac:dyDescent="0.2">
      <c r="A469">
        <v>53285</v>
      </c>
      <c r="B469" t="s">
        <v>3030</v>
      </c>
    </row>
    <row r="470" spans="1:2" x14ac:dyDescent="0.2">
      <c r="A470">
        <v>53536</v>
      </c>
      <c r="B470" t="s">
        <v>3030</v>
      </c>
    </row>
    <row r="471" spans="1:2" x14ac:dyDescent="0.2">
      <c r="A471">
        <v>53600</v>
      </c>
      <c r="B471" t="s">
        <v>3030</v>
      </c>
    </row>
    <row r="472" spans="1:2" x14ac:dyDescent="0.2">
      <c r="A472">
        <v>53767</v>
      </c>
      <c r="B472" t="s">
        <v>3030</v>
      </c>
    </row>
    <row r="473" spans="1:2" x14ac:dyDescent="0.2">
      <c r="A473">
        <v>54086</v>
      </c>
      <c r="B473" t="s">
        <v>3030</v>
      </c>
    </row>
    <row r="474" spans="1:2" x14ac:dyDescent="0.2">
      <c r="A474">
        <v>54119</v>
      </c>
      <c r="B474" t="s">
        <v>3030</v>
      </c>
    </row>
    <row r="475" spans="1:2" x14ac:dyDescent="0.2">
      <c r="A475">
        <v>54151</v>
      </c>
      <c r="B475" t="s">
        <v>3030</v>
      </c>
    </row>
    <row r="476" spans="1:2" x14ac:dyDescent="0.2">
      <c r="A476">
        <v>54215</v>
      </c>
      <c r="B476" t="s">
        <v>3030</v>
      </c>
    </row>
    <row r="477" spans="1:2" x14ac:dyDescent="0.2">
      <c r="A477">
        <v>54243</v>
      </c>
      <c r="B477" t="s">
        <v>3030</v>
      </c>
    </row>
    <row r="478" spans="1:2" x14ac:dyDescent="0.2">
      <c r="A478">
        <v>54245</v>
      </c>
      <c r="B478" t="s">
        <v>3030</v>
      </c>
    </row>
    <row r="479" spans="1:2" x14ac:dyDescent="0.2">
      <c r="A479">
        <v>54339</v>
      </c>
      <c r="B479" t="s">
        <v>3030</v>
      </c>
    </row>
    <row r="480" spans="1:2" x14ac:dyDescent="0.2">
      <c r="A480">
        <v>54368</v>
      </c>
      <c r="B480" t="s">
        <v>3030</v>
      </c>
    </row>
    <row r="481" spans="1:2" x14ac:dyDescent="0.2">
      <c r="A481">
        <v>54371</v>
      </c>
      <c r="B481" t="s">
        <v>3030</v>
      </c>
    </row>
    <row r="482" spans="1:2" x14ac:dyDescent="0.2">
      <c r="A482">
        <v>54563</v>
      </c>
      <c r="B482" t="s">
        <v>3030</v>
      </c>
    </row>
    <row r="483" spans="1:2" x14ac:dyDescent="0.2">
      <c r="A483">
        <v>54595</v>
      </c>
      <c r="B483" t="s">
        <v>3030</v>
      </c>
    </row>
    <row r="484" spans="1:2" x14ac:dyDescent="0.2">
      <c r="A484">
        <v>54721</v>
      </c>
      <c r="B484" t="s">
        <v>3030</v>
      </c>
    </row>
    <row r="485" spans="1:2" x14ac:dyDescent="0.2">
      <c r="A485">
        <v>54755</v>
      </c>
      <c r="B485" t="s">
        <v>3030</v>
      </c>
    </row>
    <row r="486" spans="1:2" x14ac:dyDescent="0.2">
      <c r="A486">
        <v>54787</v>
      </c>
      <c r="B486" t="s">
        <v>3030</v>
      </c>
    </row>
    <row r="487" spans="1:2" x14ac:dyDescent="0.2">
      <c r="A487">
        <v>54914</v>
      </c>
      <c r="B487" t="s">
        <v>3030</v>
      </c>
    </row>
    <row r="488" spans="1:2" x14ac:dyDescent="0.2">
      <c r="A488">
        <v>55172</v>
      </c>
      <c r="B488" t="s">
        <v>3030</v>
      </c>
    </row>
    <row r="489" spans="1:2" x14ac:dyDescent="0.2">
      <c r="A489">
        <v>55203</v>
      </c>
      <c r="B489" t="s">
        <v>3030</v>
      </c>
    </row>
    <row r="490" spans="1:2" x14ac:dyDescent="0.2">
      <c r="A490">
        <v>55235</v>
      </c>
      <c r="B490" t="s">
        <v>3030</v>
      </c>
    </row>
    <row r="491" spans="1:2" x14ac:dyDescent="0.2">
      <c r="A491">
        <v>55330</v>
      </c>
      <c r="B491" t="s">
        <v>3030</v>
      </c>
    </row>
    <row r="492" spans="1:2" x14ac:dyDescent="0.2">
      <c r="A492">
        <v>55526</v>
      </c>
      <c r="B492" t="s">
        <v>3030</v>
      </c>
    </row>
    <row r="493" spans="1:2" x14ac:dyDescent="0.2">
      <c r="A493">
        <v>55616</v>
      </c>
      <c r="B493" t="s">
        <v>3030</v>
      </c>
    </row>
    <row r="494" spans="1:2" x14ac:dyDescent="0.2">
      <c r="A494">
        <v>55618</v>
      </c>
      <c r="B494" t="s">
        <v>3030</v>
      </c>
    </row>
    <row r="495" spans="1:2" x14ac:dyDescent="0.2">
      <c r="A495">
        <v>55623</v>
      </c>
      <c r="B495" t="s">
        <v>3030</v>
      </c>
    </row>
    <row r="496" spans="1:2" x14ac:dyDescent="0.2">
      <c r="A496">
        <v>55747</v>
      </c>
      <c r="B496" t="s">
        <v>3030</v>
      </c>
    </row>
    <row r="497" spans="1:2" x14ac:dyDescent="0.2">
      <c r="A497">
        <v>55776</v>
      </c>
      <c r="B497" t="s">
        <v>3030</v>
      </c>
    </row>
    <row r="498" spans="1:2" x14ac:dyDescent="0.2">
      <c r="A498">
        <v>55808</v>
      </c>
      <c r="B498" t="s">
        <v>3030</v>
      </c>
    </row>
    <row r="499" spans="1:2" x14ac:dyDescent="0.2">
      <c r="A499">
        <v>55874</v>
      </c>
      <c r="B499" t="s">
        <v>3030</v>
      </c>
    </row>
    <row r="500" spans="1:2" x14ac:dyDescent="0.2">
      <c r="A500">
        <v>55877</v>
      </c>
      <c r="B500" t="s">
        <v>3030</v>
      </c>
    </row>
    <row r="501" spans="1:2" x14ac:dyDescent="0.2">
      <c r="A501">
        <v>55968</v>
      </c>
      <c r="B501" t="s">
        <v>3030</v>
      </c>
    </row>
    <row r="502" spans="1:2" x14ac:dyDescent="0.2">
      <c r="A502">
        <v>56101</v>
      </c>
      <c r="B502" t="s">
        <v>3030</v>
      </c>
    </row>
    <row r="503" spans="1:2" x14ac:dyDescent="0.2">
      <c r="A503">
        <v>56128</v>
      </c>
      <c r="B503" t="s">
        <v>3030</v>
      </c>
    </row>
    <row r="504" spans="1:2" x14ac:dyDescent="0.2">
      <c r="A504">
        <v>56257</v>
      </c>
      <c r="B504" t="s">
        <v>3030</v>
      </c>
    </row>
    <row r="505" spans="1:2" x14ac:dyDescent="0.2">
      <c r="A505">
        <v>56387</v>
      </c>
      <c r="B505" t="s">
        <v>3030</v>
      </c>
    </row>
    <row r="506" spans="1:2" x14ac:dyDescent="0.2">
      <c r="A506">
        <v>56452</v>
      </c>
      <c r="B506" t="s">
        <v>3030</v>
      </c>
    </row>
    <row r="507" spans="1:2" x14ac:dyDescent="0.2">
      <c r="A507">
        <v>56514</v>
      </c>
      <c r="B507" t="s">
        <v>3030</v>
      </c>
    </row>
    <row r="508" spans="1:2" x14ac:dyDescent="0.2">
      <c r="A508">
        <v>56582</v>
      </c>
      <c r="B508" t="s">
        <v>3030</v>
      </c>
    </row>
    <row r="509" spans="1:2" x14ac:dyDescent="0.2">
      <c r="A509">
        <v>56612</v>
      </c>
      <c r="B509" t="s">
        <v>3030</v>
      </c>
    </row>
    <row r="510" spans="1:2" x14ac:dyDescent="0.2">
      <c r="A510">
        <v>56768</v>
      </c>
      <c r="B510" t="s">
        <v>3030</v>
      </c>
    </row>
    <row r="511" spans="1:2" x14ac:dyDescent="0.2">
      <c r="A511">
        <v>56769</v>
      </c>
      <c r="B511" t="s">
        <v>3030</v>
      </c>
    </row>
    <row r="512" spans="1:2" x14ac:dyDescent="0.2">
      <c r="A512">
        <v>56868</v>
      </c>
      <c r="B512" t="s">
        <v>3030</v>
      </c>
    </row>
    <row r="513" spans="1:2" x14ac:dyDescent="0.2">
      <c r="A513">
        <v>56901</v>
      </c>
      <c r="B513" t="s">
        <v>3030</v>
      </c>
    </row>
    <row r="514" spans="1:2" x14ac:dyDescent="0.2">
      <c r="A514">
        <v>56930</v>
      </c>
      <c r="B514" t="s">
        <v>3030</v>
      </c>
    </row>
    <row r="515" spans="1:2" x14ac:dyDescent="0.2">
      <c r="A515">
        <v>56931</v>
      </c>
      <c r="B515" t="s">
        <v>3030</v>
      </c>
    </row>
    <row r="516" spans="1:2" x14ac:dyDescent="0.2">
      <c r="A516">
        <v>57157</v>
      </c>
      <c r="B516" t="s">
        <v>3030</v>
      </c>
    </row>
    <row r="517" spans="1:2" x14ac:dyDescent="0.2">
      <c r="A517">
        <v>57190</v>
      </c>
      <c r="B517" t="s">
        <v>3030</v>
      </c>
    </row>
    <row r="518" spans="1:2" x14ac:dyDescent="0.2">
      <c r="A518">
        <v>57248</v>
      </c>
      <c r="B518" t="s">
        <v>3030</v>
      </c>
    </row>
    <row r="519" spans="1:2" x14ac:dyDescent="0.2">
      <c r="A519">
        <v>57253</v>
      </c>
      <c r="B519" t="s">
        <v>3030</v>
      </c>
    </row>
    <row r="520" spans="1:2" x14ac:dyDescent="0.2">
      <c r="A520">
        <v>57440</v>
      </c>
      <c r="B520" t="s">
        <v>3030</v>
      </c>
    </row>
    <row r="521" spans="1:2" x14ac:dyDescent="0.2">
      <c r="A521">
        <v>57510</v>
      </c>
      <c r="B521" t="s">
        <v>3030</v>
      </c>
    </row>
    <row r="522" spans="1:2" x14ac:dyDescent="0.2">
      <c r="A522">
        <v>57600</v>
      </c>
      <c r="B522" t="s">
        <v>3030</v>
      </c>
    </row>
    <row r="523" spans="1:2" x14ac:dyDescent="0.2">
      <c r="A523">
        <v>57638</v>
      </c>
      <c r="B523" t="s">
        <v>3030</v>
      </c>
    </row>
    <row r="524" spans="1:2" x14ac:dyDescent="0.2">
      <c r="A524">
        <v>57986</v>
      </c>
      <c r="B524" t="s">
        <v>3030</v>
      </c>
    </row>
    <row r="525" spans="1:2" x14ac:dyDescent="0.2">
      <c r="A525">
        <v>58368</v>
      </c>
      <c r="B525" t="s">
        <v>3030</v>
      </c>
    </row>
    <row r="526" spans="1:2" x14ac:dyDescent="0.2">
      <c r="A526">
        <v>58372</v>
      </c>
      <c r="B526" t="s">
        <v>3030</v>
      </c>
    </row>
    <row r="527" spans="1:2" x14ac:dyDescent="0.2">
      <c r="A527">
        <v>58470</v>
      </c>
      <c r="B527" t="s">
        <v>3030</v>
      </c>
    </row>
    <row r="528" spans="1:2" x14ac:dyDescent="0.2">
      <c r="A528">
        <v>58500</v>
      </c>
      <c r="B528" t="s">
        <v>3030</v>
      </c>
    </row>
    <row r="529" spans="1:2" x14ac:dyDescent="0.2">
      <c r="A529">
        <v>58566</v>
      </c>
      <c r="B529" t="s">
        <v>3030</v>
      </c>
    </row>
    <row r="530" spans="1:2" x14ac:dyDescent="0.2">
      <c r="A530">
        <v>58688</v>
      </c>
      <c r="B530" t="s">
        <v>3030</v>
      </c>
    </row>
    <row r="531" spans="1:2" x14ac:dyDescent="0.2">
      <c r="A531">
        <v>58720</v>
      </c>
      <c r="B531" t="s">
        <v>3030</v>
      </c>
    </row>
    <row r="532" spans="1:2" x14ac:dyDescent="0.2">
      <c r="A532">
        <v>58725</v>
      </c>
      <c r="B532" t="s">
        <v>3030</v>
      </c>
    </row>
    <row r="533" spans="1:2" x14ac:dyDescent="0.2">
      <c r="A533">
        <v>58818</v>
      </c>
      <c r="B533" t="s">
        <v>3030</v>
      </c>
    </row>
    <row r="534" spans="1:2" x14ac:dyDescent="0.2">
      <c r="A534">
        <v>58949</v>
      </c>
      <c r="B534" t="s">
        <v>3030</v>
      </c>
    </row>
    <row r="535" spans="1:2" x14ac:dyDescent="0.2">
      <c r="A535">
        <v>59009</v>
      </c>
      <c r="B535" t="s">
        <v>3030</v>
      </c>
    </row>
    <row r="536" spans="1:2" x14ac:dyDescent="0.2">
      <c r="A536">
        <v>59047</v>
      </c>
      <c r="B536" t="s">
        <v>3030</v>
      </c>
    </row>
    <row r="537" spans="1:2" x14ac:dyDescent="0.2">
      <c r="A537">
        <v>59072</v>
      </c>
      <c r="B537" t="s">
        <v>3030</v>
      </c>
    </row>
    <row r="538" spans="1:2" x14ac:dyDescent="0.2">
      <c r="A538">
        <v>59139</v>
      </c>
      <c r="B538" t="s">
        <v>3030</v>
      </c>
    </row>
    <row r="539" spans="1:2" x14ac:dyDescent="0.2">
      <c r="A539">
        <v>59171</v>
      </c>
      <c r="B539" t="s">
        <v>3030</v>
      </c>
    </row>
    <row r="540" spans="1:2" x14ac:dyDescent="0.2">
      <c r="A540">
        <v>59585</v>
      </c>
      <c r="B540" t="s">
        <v>3030</v>
      </c>
    </row>
    <row r="541" spans="1:2" x14ac:dyDescent="0.2">
      <c r="A541">
        <v>59652</v>
      </c>
      <c r="B541" t="s">
        <v>3030</v>
      </c>
    </row>
    <row r="542" spans="1:2" x14ac:dyDescent="0.2">
      <c r="A542">
        <v>59680</v>
      </c>
      <c r="B542" t="s">
        <v>3030</v>
      </c>
    </row>
    <row r="543" spans="1:2" x14ac:dyDescent="0.2">
      <c r="A543">
        <v>59683</v>
      </c>
      <c r="B543" t="s">
        <v>3030</v>
      </c>
    </row>
    <row r="544" spans="1:2" x14ac:dyDescent="0.2">
      <c r="A544">
        <v>59776</v>
      </c>
      <c r="B544" t="s">
        <v>3030</v>
      </c>
    </row>
    <row r="545" spans="1:2" x14ac:dyDescent="0.2">
      <c r="A545">
        <v>59879</v>
      </c>
      <c r="B545" t="s">
        <v>3030</v>
      </c>
    </row>
    <row r="546" spans="1:2" x14ac:dyDescent="0.2">
      <c r="A546">
        <v>59937</v>
      </c>
      <c r="B546" t="s">
        <v>3030</v>
      </c>
    </row>
    <row r="547" spans="1:2" x14ac:dyDescent="0.2">
      <c r="A547" s="1">
        <v>123132</v>
      </c>
      <c r="B547" t="s">
        <v>3030</v>
      </c>
    </row>
    <row r="548" spans="1:2" x14ac:dyDescent="0.2">
      <c r="A548" s="1">
        <v>123166</v>
      </c>
      <c r="B548" t="s">
        <v>3030</v>
      </c>
    </row>
    <row r="549" spans="1:2" x14ac:dyDescent="0.2">
      <c r="A549" s="1">
        <v>123194</v>
      </c>
      <c r="B549" t="s">
        <v>3030</v>
      </c>
    </row>
    <row r="550" spans="1:2" x14ac:dyDescent="0.2">
      <c r="A550" s="1">
        <v>123258</v>
      </c>
      <c r="B550" t="s">
        <v>3030</v>
      </c>
    </row>
    <row r="551" spans="1:2" x14ac:dyDescent="0.2">
      <c r="A551" s="1">
        <v>123323</v>
      </c>
      <c r="B551" t="s">
        <v>3030</v>
      </c>
    </row>
    <row r="552" spans="1:2" x14ac:dyDescent="0.2">
      <c r="A552" s="1">
        <v>123359</v>
      </c>
      <c r="B552" t="s">
        <v>3030</v>
      </c>
    </row>
    <row r="553" spans="1:2" x14ac:dyDescent="0.2">
      <c r="A553" s="1">
        <v>123481</v>
      </c>
      <c r="B553" t="s">
        <v>3030</v>
      </c>
    </row>
    <row r="554" spans="1:2" x14ac:dyDescent="0.2">
      <c r="A554" s="1">
        <v>123483</v>
      </c>
      <c r="B554" t="s">
        <v>3030</v>
      </c>
    </row>
    <row r="555" spans="1:2" x14ac:dyDescent="0.2">
      <c r="A555" s="1">
        <v>123487</v>
      </c>
      <c r="B555" t="s">
        <v>3030</v>
      </c>
    </row>
    <row r="556" spans="1:2" x14ac:dyDescent="0.2">
      <c r="A556" s="1">
        <v>123512</v>
      </c>
      <c r="B556" t="s">
        <v>3030</v>
      </c>
    </row>
    <row r="557" spans="1:2" x14ac:dyDescent="0.2">
      <c r="A557" s="1">
        <v>123614</v>
      </c>
      <c r="B557" t="s">
        <v>3030</v>
      </c>
    </row>
    <row r="558" spans="1:2" x14ac:dyDescent="0.2">
      <c r="A558" s="1">
        <v>123769</v>
      </c>
      <c r="B558" t="s">
        <v>3030</v>
      </c>
    </row>
    <row r="559" spans="1:2" x14ac:dyDescent="0.2">
      <c r="A559" s="1">
        <v>123801</v>
      </c>
      <c r="B559" t="s">
        <v>3030</v>
      </c>
    </row>
    <row r="560" spans="1:2" x14ac:dyDescent="0.2">
      <c r="A560" s="1">
        <v>123802</v>
      </c>
      <c r="B560" t="s">
        <v>3030</v>
      </c>
    </row>
    <row r="561" spans="1:2" x14ac:dyDescent="0.2">
      <c r="A561" s="1">
        <v>123807</v>
      </c>
      <c r="B561" t="s">
        <v>3030</v>
      </c>
    </row>
    <row r="562" spans="1:2" x14ac:dyDescent="0.2">
      <c r="A562" s="1">
        <v>123837</v>
      </c>
      <c r="B562" t="s">
        <v>3030</v>
      </c>
    </row>
    <row r="563" spans="1:2" x14ac:dyDescent="0.2">
      <c r="A563" s="1">
        <v>123870</v>
      </c>
      <c r="B563" t="s">
        <v>3030</v>
      </c>
    </row>
    <row r="564" spans="1:2" x14ac:dyDescent="0.2">
      <c r="A564" s="1">
        <v>123902</v>
      </c>
      <c r="B564" t="s">
        <v>3030</v>
      </c>
    </row>
    <row r="565" spans="1:2" x14ac:dyDescent="0.2">
      <c r="A565" s="1">
        <v>123928</v>
      </c>
      <c r="B565" t="s">
        <v>3030</v>
      </c>
    </row>
    <row r="566" spans="1:2" x14ac:dyDescent="0.2">
      <c r="A566" s="1">
        <v>123994</v>
      </c>
      <c r="B566" t="s">
        <v>3030</v>
      </c>
    </row>
    <row r="567" spans="1:2" x14ac:dyDescent="0.2">
      <c r="A567" s="1">
        <v>124031</v>
      </c>
      <c r="B567" t="s">
        <v>3030</v>
      </c>
    </row>
    <row r="568" spans="1:2" x14ac:dyDescent="0.2">
      <c r="A568" s="1">
        <v>124059</v>
      </c>
      <c r="B568" t="s">
        <v>3030</v>
      </c>
    </row>
    <row r="569" spans="1:2" x14ac:dyDescent="0.2">
      <c r="A569" s="1">
        <v>124060</v>
      </c>
      <c r="B569" t="s">
        <v>3030</v>
      </c>
    </row>
    <row r="570" spans="1:2" x14ac:dyDescent="0.2">
      <c r="A570" s="1">
        <v>124154</v>
      </c>
      <c r="B570" t="s">
        <v>3030</v>
      </c>
    </row>
    <row r="571" spans="1:2" x14ac:dyDescent="0.2">
      <c r="A571" s="1">
        <v>124282</v>
      </c>
      <c r="B571" t="s">
        <v>3030</v>
      </c>
    </row>
    <row r="572" spans="1:2" x14ac:dyDescent="0.2">
      <c r="A572" s="1">
        <v>124286</v>
      </c>
      <c r="B572" t="s">
        <v>3030</v>
      </c>
    </row>
    <row r="573" spans="1:2" x14ac:dyDescent="0.2">
      <c r="A573" s="1">
        <v>124287</v>
      </c>
      <c r="B573" t="s">
        <v>3030</v>
      </c>
    </row>
    <row r="574" spans="1:2" x14ac:dyDescent="0.2">
      <c r="A574" s="1">
        <v>124345</v>
      </c>
      <c r="B574" t="s">
        <v>3030</v>
      </c>
    </row>
    <row r="575" spans="1:2" x14ac:dyDescent="0.2">
      <c r="A575" s="1">
        <v>124444</v>
      </c>
      <c r="B575" t="s">
        <v>3030</v>
      </c>
    </row>
    <row r="576" spans="1:2" x14ac:dyDescent="0.2">
      <c r="A576" s="1">
        <v>124507</v>
      </c>
      <c r="B576" t="s">
        <v>3030</v>
      </c>
    </row>
    <row r="577" spans="1:2" x14ac:dyDescent="0.2">
      <c r="A577" s="1">
        <v>124538</v>
      </c>
      <c r="B577" t="s">
        <v>3030</v>
      </c>
    </row>
    <row r="578" spans="1:2" x14ac:dyDescent="0.2">
      <c r="A578" s="1">
        <v>124701</v>
      </c>
      <c r="B578" t="s">
        <v>3030</v>
      </c>
    </row>
    <row r="579" spans="1:2" x14ac:dyDescent="0.2">
      <c r="A579" s="1">
        <v>124761</v>
      </c>
      <c r="B579" t="s">
        <v>3030</v>
      </c>
    </row>
    <row r="580" spans="1:2" x14ac:dyDescent="0.2">
      <c r="A580" s="1">
        <v>124799</v>
      </c>
      <c r="B580" t="s">
        <v>3030</v>
      </c>
    </row>
    <row r="581" spans="1:2" x14ac:dyDescent="0.2">
      <c r="A581" s="1">
        <v>124892</v>
      </c>
      <c r="B581" t="s">
        <v>3030</v>
      </c>
    </row>
    <row r="582" spans="1:2" x14ac:dyDescent="0.2">
      <c r="A582" s="1">
        <v>124921</v>
      </c>
      <c r="B582" t="s">
        <v>3030</v>
      </c>
    </row>
    <row r="583" spans="1:2" x14ac:dyDescent="0.2">
      <c r="A583" s="1">
        <v>124985</v>
      </c>
      <c r="B583" t="s">
        <v>3030</v>
      </c>
    </row>
    <row r="584" spans="1:2" x14ac:dyDescent="0.2">
      <c r="A584" s="1">
        <v>124988</v>
      </c>
      <c r="B584" t="s">
        <v>3030</v>
      </c>
    </row>
    <row r="585" spans="1:2" x14ac:dyDescent="0.2">
      <c r="A585" s="1">
        <v>124991</v>
      </c>
      <c r="B585" t="s">
        <v>3030</v>
      </c>
    </row>
    <row r="586" spans="1:2" x14ac:dyDescent="0.2">
      <c r="A586" s="1">
        <v>125149</v>
      </c>
      <c r="B586" t="s">
        <v>3030</v>
      </c>
    </row>
    <row r="587" spans="1:2" x14ac:dyDescent="0.2">
      <c r="A587" s="1">
        <v>125150</v>
      </c>
      <c r="B587" t="s">
        <v>3030</v>
      </c>
    </row>
    <row r="588" spans="1:2" x14ac:dyDescent="0.2">
      <c r="A588" s="1">
        <v>125240</v>
      </c>
      <c r="B588" t="s">
        <v>3030</v>
      </c>
    </row>
    <row r="589" spans="1:2" x14ac:dyDescent="0.2">
      <c r="A589" s="1">
        <v>125339</v>
      </c>
      <c r="B589" t="s">
        <v>3030</v>
      </c>
    </row>
    <row r="590" spans="1:2" x14ac:dyDescent="0.2">
      <c r="A590" s="1">
        <v>125373</v>
      </c>
      <c r="B590" t="s">
        <v>3030</v>
      </c>
    </row>
    <row r="591" spans="1:2" x14ac:dyDescent="0.2">
      <c r="A591" s="1">
        <v>125374</v>
      </c>
      <c r="B591" t="s">
        <v>3030</v>
      </c>
    </row>
    <row r="592" spans="1:2" x14ac:dyDescent="0.2">
      <c r="A592" s="1">
        <v>125433</v>
      </c>
      <c r="B592" t="s">
        <v>3030</v>
      </c>
    </row>
    <row r="593" spans="1:2" x14ac:dyDescent="0.2">
      <c r="A593" s="1">
        <v>125467</v>
      </c>
      <c r="B593" t="s">
        <v>3030</v>
      </c>
    </row>
    <row r="594" spans="1:2" x14ac:dyDescent="0.2">
      <c r="A594" s="1">
        <v>125503</v>
      </c>
      <c r="B594" t="s">
        <v>3030</v>
      </c>
    </row>
    <row r="595" spans="1:2" x14ac:dyDescent="0.2">
      <c r="A595" s="1">
        <v>125560</v>
      </c>
      <c r="B595" t="s">
        <v>3030</v>
      </c>
    </row>
    <row r="596" spans="1:2" x14ac:dyDescent="0.2">
      <c r="A596" s="1">
        <v>125562</v>
      </c>
      <c r="B596" t="s">
        <v>3030</v>
      </c>
    </row>
    <row r="597" spans="1:2" x14ac:dyDescent="0.2">
      <c r="A597" s="1">
        <v>125631</v>
      </c>
      <c r="B597" t="s">
        <v>3030</v>
      </c>
    </row>
    <row r="598" spans="1:2" x14ac:dyDescent="0.2">
      <c r="A598" s="1">
        <v>125659</v>
      </c>
      <c r="B598" t="s">
        <v>3030</v>
      </c>
    </row>
    <row r="599" spans="1:2" x14ac:dyDescent="0.2">
      <c r="A599" s="1">
        <v>125754</v>
      </c>
      <c r="B599" t="s">
        <v>3030</v>
      </c>
    </row>
    <row r="600" spans="1:2" x14ac:dyDescent="0.2">
      <c r="A600" s="1">
        <v>125818</v>
      </c>
      <c r="B600" t="s">
        <v>3030</v>
      </c>
    </row>
    <row r="601" spans="1:2" x14ac:dyDescent="0.2">
      <c r="A601" s="1">
        <v>125882</v>
      </c>
      <c r="B601" t="s">
        <v>3030</v>
      </c>
    </row>
    <row r="602" spans="1:2" x14ac:dyDescent="0.2">
      <c r="A602" s="1">
        <v>125883</v>
      </c>
      <c r="B602" t="s">
        <v>3030</v>
      </c>
    </row>
    <row r="603" spans="1:2" x14ac:dyDescent="0.2">
      <c r="A603" s="1">
        <v>125885</v>
      </c>
      <c r="B603" t="s">
        <v>3030</v>
      </c>
    </row>
    <row r="604" spans="1:2" x14ac:dyDescent="0.2">
      <c r="A604" s="1">
        <v>125947</v>
      </c>
      <c r="B604" t="s">
        <v>3030</v>
      </c>
    </row>
    <row r="605" spans="1:2" x14ac:dyDescent="0.2">
      <c r="A605" s="1">
        <v>125976</v>
      </c>
      <c r="B605" t="s">
        <v>3030</v>
      </c>
    </row>
    <row r="606" spans="1:2" x14ac:dyDescent="0.2">
      <c r="A606" s="1">
        <v>126046</v>
      </c>
      <c r="B606" t="s">
        <v>3030</v>
      </c>
    </row>
    <row r="607" spans="1:2" x14ac:dyDescent="0.2">
      <c r="A607" s="1">
        <v>126108</v>
      </c>
      <c r="B607" t="s">
        <v>3030</v>
      </c>
    </row>
    <row r="608" spans="1:2" x14ac:dyDescent="0.2">
      <c r="A608" s="1">
        <v>126169</v>
      </c>
      <c r="B608" t="s">
        <v>3030</v>
      </c>
    </row>
    <row r="609" spans="1:2" x14ac:dyDescent="0.2">
      <c r="A609" s="1">
        <v>126235</v>
      </c>
      <c r="B609" t="s">
        <v>3030</v>
      </c>
    </row>
    <row r="610" spans="1:2" x14ac:dyDescent="0.2">
      <c r="A610" s="1">
        <v>126297</v>
      </c>
      <c r="B610" t="s">
        <v>3030</v>
      </c>
    </row>
    <row r="611" spans="1:2" x14ac:dyDescent="0.2">
      <c r="A611" s="1">
        <v>126300</v>
      </c>
      <c r="B611" t="s">
        <v>3030</v>
      </c>
    </row>
    <row r="612" spans="1:2" x14ac:dyDescent="0.2">
      <c r="A612" s="1">
        <v>126393</v>
      </c>
      <c r="B612" t="s">
        <v>3030</v>
      </c>
    </row>
    <row r="613" spans="1:2" x14ac:dyDescent="0.2">
      <c r="A613" s="1">
        <v>126456</v>
      </c>
      <c r="B613" t="s">
        <v>3030</v>
      </c>
    </row>
    <row r="614" spans="1:2" x14ac:dyDescent="0.2">
      <c r="A614" s="1">
        <v>126459</v>
      </c>
      <c r="B614" t="s">
        <v>3030</v>
      </c>
    </row>
    <row r="615" spans="1:2" x14ac:dyDescent="0.2">
      <c r="A615" s="1">
        <v>126488</v>
      </c>
      <c r="B615" t="s">
        <v>3030</v>
      </c>
    </row>
    <row r="616" spans="1:2" x14ac:dyDescent="0.2">
      <c r="A616" s="1">
        <v>126521</v>
      </c>
      <c r="B616" t="s">
        <v>3030</v>
      </c>
    </row>
    <row r="617" spans="1:2" x14ac:dyDescent="0.2">
      <c r="A617" s="1">
        <v>126585</v>
      </c>
      <c r="B617" t="s">
        <v>3030</v>
      </c>
    </row>
    <row r="618" spans="1:2" x14ac:dyDescent="0.2">
      <c r="A618" s="1">
        <v>126654</v>
      </c>
      <c r="B618" t="s">
        <v>3030</v>
      </c>
    </row>
    <row r="619" spans="1:2" x14ac:dyDescent="0.2">
      <c r="A619" s="1">
        <v>126680</v>
      </c>
      <c r="B619" t="s">
        <v>3030</v>
      </c>
    </row>
    <row r="620" spans="1:2" x14ac:dyDescent="0.2">
      <c r="A620" s="1">
        <v>126777</v>
      </c>
      <c r="B620" t="s">
        <v>3030</v>
      </c>
    </row>
    <row r="621" spans="1:2" x14ac:dyDescent="0.2">
      <c r="A621" s="1">
        <v>126783</v>
      </c>
      <c r="B621" t="s">
        <v>3030</v>
      </c>
    </row>
    <row r="622" spans="1:2" x14ac:dyDescent="0.2">
      <c r="A622" s="1">
        <v>126814</v>
      </c>
      <c r="B622" t="s">
        <v>3030</v>
      </c>
    </row>
    <row r="623" spans="1:2" x14ac:dyDescent="0.2">
      <c r="A623" s="1">
        <v>126877</v>
      </c>
      <c r="B623" t="s">
        <v>3030</v>
      </c>
    </row>
    <row r="624" spans="1:2" x14ac:dyDescent="0.2">
      <c r="A624" s="1">
        <v>126905</v>
      </c>
      <c r="B624" t="s">
        <v>3030</v>
      </c>
    </row>
    <row r="625" spans="1:2" x14ac:dyDescent="0.2">
      <c r="A625" s="1">
        <v>126907</v>
      </c>
      <c r="B625" t="s">
        <v>3030</v>
      </c>
    </row>
    <row r="626" spans="1:2" x14ac:dyDescent="0.2">
      <c r="A626" s="1">
        <v>126973</v>
      </c>
      <c r="B626" t="s">
        <v>3030</v>
      </c>
    </row>
    <row r="627" spans="1:2" x14ac:dyDescent="0.2">
      <c r="A627" s="1">
        <v>127324</v>
      </c>
      <c r="B627" t="s">
        <v>3030</v>
      </c>
    </row>
    <row r="628" spans="1:2" x14ac:dyDescent="0.2">
      <c r="A628" s="1">
        <v>127516</v>
      </c>
      <c r="B628" t="s">
        <v>3030</v>
      </c>
    </row>
    <row r="629" spans="1:2" x14ac:dyDescent="0.2">
      <c r="A629" s="1">
        <v>127545</v>
      </c>
      <c r="B629" t="s">
        <v>3030</v>
      </c>
    </row>
    <row r="630" spans="1:2" x14ac:dyDescent="0.2">
      <c r="A630" s="1">
        <v>127612</v>
      </c>
      <c r="B630" t="s">
        <v>3030</v>
      </c>
    </row>
    <row r="631" spans="1:2" x14ac:dyDescent="0.2">
      <c r="A631" s="1">
        <v>127737</v>
      </c>
      <c r="B631" t="s">
        <v>3030</v>
      </c>
    </row>
    <row r="632" spans="1:2" x14ac:dyDescent="0.2">
      <c r="A632" s="1">
        <v>127769</v>
      </c>
      <c r="B632" t="s">
        <v>3030</v>
      </c>
    </row>
    <row r="633" spans="1:2" x14ac:dyDescent="0.2">
      <c r="A633" s="1">
        <v>127773</v>
      </c>
      <c r="B633" t="s">
        <v>3030</v>
      </c>
    </row>
    <row r="634" spans="1:2" x14ac:dyDescent="0.2">
      <c r="A634" s="1">
        <v>127774</v>
      </c>
      <c r="B634" t="s">
        <v>3030</v>
      </c>
    </row>
    <row r="635" spans="1:2" x14ac:dyDescent="0.2">
      <c r="A635" s="1">
        <v>127870</v>
      </c>
      <c r="B635" t="s">
        <v>3030</v>
      </c>
    </row>
    <row r="636" spans="1:2" x14ac:dyDescent="0.2">
      <c r="A636" s="1">
        <v>128028</v>
      </c>
      <c r="B636" t="s">
        <v>3030</v>
      </c>
    </row>
    <row r="637" spans="1:2" x14ac:dyDescent="0.2">
      <c r="A637" s="1">
        <v>128061</v>
      </c>
      <c r="B637" t="s">
        <v>3030</v>
      </c>
    </row>
    <row r="638" spans="1:2" x14ac:dyDescent="0.2">
      <c r="A638" s="1">
        <v>128284</v>
      </c>
      <c r="B638" t="s">
        <v>3030</v>
      </c>
    </row>
    <row r="639" spans="1:2" x14ac:dyDescent="0.2">
      <c r="A639" s="1">
        <v>128316</v>
      </c>
      <c r="B639" t="s">
        <v>3030</v>
      </c>
    </row>
    <row r="640" spans="1:2" x14ac:dyDescent="0.2">
      <c r="A640" s="1">
        <v>128381</v>
      </c>
      <c r="B640" t="s">
        <v>3030</v>
      </c>
    </row>
    <row r="641" spans="1:2" x14ac:dyDescent="0.2">
      <c r="A641" s="1">
        <v>128504</v>
      </c>
      <c r="B641" t="s">
        <v>3030</v>
      </c>
    </row>
    <row r="642" spans="1:2" x14ac:dyDescent="0.2">
      <c r="A642" s="1">
        <v>128509</v>
      </c>
      <c r="B642" t="s">
        <v>3030</v>
      </c>
    </row>
    <row r="643" spans="1:2" x14ac:dyDescent="0.2">
      <c r="A643" s="1">
        <v>128510</v>
      </c>
      <c r="B643" t="s">
        <v>3030</v>
      </c>
    </row>
    <row r="644" spans="1:2" x14ac:dyDescent="0.2">
      <c r="A644" s="1">
        <v>128735</v>
      </c>
      <c r="B644" t="s">
        <v>3030</v>
      </c>
    </row>
    <row r="645" spans="1:2" x14ac:dyDescent="0.2">
      <c r="A645" s="1">
        <v>128765</v>
      </c>
      <c r="B645" t="s">
        <v>3030</v>
      </c>
    </row>
    <row r="646" spans="1:2" x14ac:dyDescent="0.2">
      <c r="A646" s="1">
        <v>128767</v>
      </c>
      <c r="B646" t="s">
        <v>3030</v>
      </c>
    </row>
    <row r="647" spans="1:2" x14ac:dyDescent="0.2">
      <c r="A647" s="1">
        <v>128830</v>
      </c>
      <c r="B647" t="s">
        <v>3030</v>
      </c>
    </row>
    <row r="648" spans="1:2" x14ac:dyDescent="0.2">
      <c r="A648" s="1">
        <v>128925</v>
      </c>
      <c r="B648" t="s">
        <v>3030</v>
      </c>
    </row>
    <row r="649" spans="1:2" x14ac:dyDescent="0.2">
      <c r="A649" s="1">
        <v>128984</v>
      </c>
      <c r="B649" t="s">
        <v>3030</v>
      </c>
    </row>
    <row r="650" spans="1:2" x14ac:dyDescent="0.2">
      <c r="A650" s="1">
        <v>129018</v>
      </c>
      <c r="B650" t="s">
        <v>3030</v>
      </c>
    </row>
    <row r="651" spans="1:2" x14ac:dyDescent="0.2">
      <c r="A651" s="1">
        <v>129053</v>
      </c>
      <c r="B651" t="s">
        <v>3030</v>
      </c>
    </row>
    <row r="652" spans="1:2" x14ac:dyDescent="0.2">
      <c r="A652" s="1">
        <v>129182</v>
      </c>
      <c r="B652" t="s">
        <v>3030</v>
      </c>
    </row>
    <row r="653" spans="1:2" x14ac:dyDescent="0.2">
      <c r="A653" s="1">
        <v>129241</v>
      </c>
      <c r="B653" t="s">
        <v>3030</v>
      </c>
    </row>
    <row r="654" spans="1:2" x14ac:dyDescent="0.2">
      <c r="A654" s="1">
        <v>129246</v>
      </c>
      <c r="B654" t="s">
        <v>3030</v>
      </c>
    </row>
    <row r="655" spans="1:2" x14ac:dyDescent="0.2">
      <c r="A655" s="1">
        <v>129272</v>
      </c>
      <c r="B655" t="s">
        <v>3030</v>
      </c>
    </row>
    <row r="656" spans="1:2" x14ac:dyDescent="0.2">
      <c r="A656" s="1">
        <v>129279</v>
      </c>
      <c r="B656" t="s">
        <v>3030</v>
      </c>
    </row>
    <row r="657" spans="1:2" x14ac:dyDescent="0.2">
      <c r="A657" s="1">
        <v>129310</v>
      </c>
      <c r="B657" t="s">
        <v>3030</v>
      </c>
    </row>
    <row r="658" spans="1:2" x14ac:dyDescent="0.2">
      <c r="A658" s="1">
        <v>129336</v>
      </c>
      <c r="B658" t="s">
        <v>3030</v>
      </c>
    </row>
    <row r="659" spans="1:2" x14ac:dyDescent="0.2">
      <c r="A659" s="1">
        <v>129339</v>
      </c>
      <c r="B659" t="s">
        <v>3030</v>
      </c>
    </row>
    <row r="660" spans="1:2" x14ac:dyDescent="0.2">
      <c r="A660" s="1">
        <v>129368</v>
      </c>
      <c r="B660" t="s">
        <v>3030</v>
      </c>
    </row>
    <row r="661" spans="1:2" x14ac:dyDescent="0.2">
      <c r="A661" s="1">
        <v>129369</v>
      </c>
      <c r="B661" t="s">
        <v>3030</v>
      </c>
    </row>
    <row r="662" spans="1:2" x14ac:dyDescent="0.2">
      <c r="A662" s="1">
        <v>129433</v>
      </c>
      <c r="B662" t="s">
        <v>3030</v>
      </c>
    </row>
    <row r="663" spans="1:2" x14ac:dyDescent="0.2">
      <c r="A663" s="1">
        <v>129501</v>
      </c>
      <c r="B663" t="s">
        <v>3030</v>
      </c>
    </row>
    <row r="664" spans="1:2" x14ac:dyDescent="0.2">
      <c r="A664" s="1">
        <v>129592</v>
      </c>
      <c r="B664" t="s">
        <v>3030</v>
      </c>
    </row>
    <row r="665" spans="1:2" x14ac:dyDescent="0.2">
      <c r="A665" s="1">
        <v>129727</v>
      </c>
      <c r="B665" t="s">
        <v>3030</v>
      </c>
    </row>
    <row r="666" spans="1:2" x14ac:dyDescent="0.2">
      <c r="A666" s="1">
        <v>129753</v>
      </c>
      <c r="B666" t="s">
        <v>3030</v>
      </c>
    </row>
    <row r="667" spans="1:2" x14ac:dyDescent="0.2">
      <c r="A667" s="1">
        <v>129791</v>
      </c>
      <c r="B667" t="s">
        <v>3030</v>
      </c>
    </row>
    <row r="668" spans="1:2" x14ac:dyDescent="0.2">
      <c r="A668" s="1">
        <v>129850</v>
      </c>
      <c r="B668" t="s">
        <v>3030</v>
      </c>
    </row>
    <row r="669" spans="1:2" x14ac:dyDescent="0.2">
      <c r="A669" s="1">
        <v>129854</v>
      </c>
      <c r="B669" t="s">
        <v>3030</v>
      </c>
    </row>
    <row r="670" spans="1:2" x14ac:dyDescent="0.2">
      <c r="A670" s="1">
        <v>129918</v>
      </c>
      <c r="B670" t="s">
        <v>3030</v>
      </c>
    </row>
    <row r="671" spans="1:2" x14ac:dyDescent="0.2">
      <c r="A671" s="1">
        <v>129947</v>
      </c>
      <c r="B671" t="s">
        <v>3030</v>
      </c>
    </row>
    <row r="672" spans="1:2" x14ac:dyDescent="0.2">
      <c r="A672" s="1">
        <v>129979</v>
      </c>
      <c r="B672" t="s">
        <v>3030</v>
      </c>
    </row>
    <row r="673" spans="1:2" x14ac:dyDescent="0.2">
      <c r="A673" s="1">
        <v>130015</v>
      </c>
      <c r="B673" t="s">
        <v>3030</v>
      </c>
    </row>
    <row r="674" spans="1:2" x14ac:dyDescent="0.2">
      <c r="A674" s="1">
        <v>130042</v>
      </c>
      <c r="B674" t="s">
        <v>3030</v>
      </c>
    </row>
    <row r="675" spans="1:2" x14ac:dyDescent="0.2">
      <c r="A675" s="1">
        <v>130077</v>
      </c>
      <c r="B675" t="s">
        <v>3030</v>
      </c>
    </row>
    <row r="676" spans="1:2" x14ac:dyDescent="0.2">
      <c r="A676" s="1">
        <v>130079</v>
      </c>
      <c r="B676" t="s">
        <v>3030</v>
      </c>
    </row>
    <row r="677" spans="1:2" x14ac:dyDescent="0.2">
      <c r="A677" s="1">
        <v>130110</v>
      </c>
      <c r="B677" t="s">
        <v>3030</v>
      </c>
    </row>
    <row r="678" spans="1:2" x14ac:dyDescent="0.2">
      <c r="A678" s="1">
        <v>130174</v>
      </c>
      <c r="B678" t="s">
        <v>3030</v>
      </c>
    </row>
    <row r="679" spans="1:2" x14ac:dyDescent="0.2">
      <c r="A679" s="1">
        <v>130267</v>
      </c>
      <c r="B679" t="s">
        <v>3030</v>
      </c>
    </row>
    <row r="680" spans="1:2" x14ac:dyDescent="0.2">
      <c r="A680" s="1">
        <v>130429</v>
      </c>
      <c r="B680" t="s">
        <v>3030</v>
      </c>
    </row>
    <row r="681" spans="1:2" x14ac:dyDescent="0.2">
      <c r="A681" s="1">
        <v>130430</v>
      </c>
      <c r="B681" t="s">
        <v>3030</v>
      </c>
    </row>
    <row r="682" spans="1:2" x14ac:dyDescent="0.2">
      <c r="A682" s="1">
        <v>130489</v>
      </c>
      <c r="B682" t="s">
        <v>3030</v>
      </c>
    </row>
    <row r="683" spans="1:2" x14ac:dyDescent="0.2">
      <c r="A683" s="1">
        <v>130623</v>
      </c>
      <c r="B683" t="s">
        <v>3030</v>
      </c>
    </row>
    <row r="684" spans="1:2" x14ac:dyDescent="0.2">
      <c r="A684" s="1">
        <v>130746</v>
      </c>
      <c r="B684" t="s">
        <v>3030</v>
      </c>
    </row>
    <row r="685" spans="1:2" x14ac:dyDescent="0.2">
      <c r="A685" s="1">
        <v>130776</v>
      </c>
      <c r="B685" t="s">
        <v>3030</v>
      </c>
    </row>
    <row r="686" spans="1:2" x14ac:dyDescent="0.2">
      <c r="A686" s="1">
        <v>130840</v>
      </c>
      <c r="B686" t="s">
        <v>3030</v>
      </c>
    </row>
    <row r="687" spans="1:2" x14ac:dyDescent="0.2">
      <c r="A687" s="1">
        <v>130845</v>
      </c>
      <c r="B687" t="s">
        <v>3030</v>
      </c>
    </row>
    <row r="688" spans="1:2" x14ac:dyDescent="0.2">
      <c r="A688" s="1">
        <v>130905</v>
      </c>
      <c r="B688" t="s">
        <v>3030</v>
      </c>
    </row>
    <row r="689" spans="1:2" x14ac:dyDescent="0.2">
      <c r="A689" s="1">
        <v>130936</v>
      </c>
      <c r="B689" t="s">
        <v>3030</v>
      </c>
    </row>
    <row r="690" spans="1:2" x14ac:dyDescent="0.2">
      <c r="A690" s="1">
        <v>131039</v>
      </c>
      <c r="B690" t="s">
        <v>3030</v>
      </c>
    </row>
    <row r="691" spans="1:2" x14ac:dyDescent="0.2">
      <c r="A691" s="1">
        <v>131101</v>
      </c>
      <c r="B691" t="s">
        <v>3030</v>
      </c>
    </row>
    <row r="692" spans="1:2" x14ac:dyDescent="0.2">
      <c r="A692" s="1">
        <v>131130</v>
      </c>
      <c r="B692" t="s">
        <v>3030</v>
      </c>
    </row>
    <row r="693" spans="1:2" x14ac:dyDescent="0.2">
      <c r="A693" s="1">
        <v>131133</v>
      </c>
      <c r="B693" t="s">
        <v>3030</v>
      </c>
    </row>
    <row r="694" spans="1:2" x14ac:dyDescent="0.2">
      <c r="A694" s="1">
        <v>131288</v>
      </c>
      <c r="B694" t="s">
        <v>3030</v>
      </c>
    </row>
    <row r="695" spans="1:2" x14ac:dyDescent="0.2">
      <c r="A695" s="1">
        <v>131294</v>
      </c>
      <c r="B695" t="s">
        <v>3030</v>
      </c>
    </row>
    <row r="696" spans="1:2" x14ac:dyDescent="0.2">
      <c r="A696" s="1">
        <v>131450</v>
      </c>
      <c r="B696" t="s">
        <v>3030</v>
      </c>
    </row>
    <row r="697" spans="1:2" x14ac:dyDescent="0.2">
      <c r="A697" s="1">
        <v>131614</v>
      </c>
      <c r="B697" t="s">
        <v>3030</v>
      </c>
    </row>
    <row r="698" spans="1:2" x14ac:dyDescent="0.2">
      <c r="A698" s="1">
        <v>131642</v>
      </c>
      <c r="B698" t="s">
        <v>3030</v>
      </c>
    </row>
    <row r="699" spans="1:2" x14ac:dyDescent="0.2">
      <c r="A699" s="1">
        <v>131773</v>
      </c>
      <c r="B699" t="s">
        <v>3030</v>
      </c>
    </row>
    <row r="700" spans="1:2" x14ac:dyDescent="0.2">
      <c r="A700" s="1">
        <v>131802</v>
      </c>
      <c r="B700" t="s">
        <v>3030</v>
      </c>
    </row>
    <row r="701" spans="1:2" x14ac:dyDescent="0.2">
      <c r="A701" s="1">
        <v>131835</v>
      </c>
      <c r="B701" t="s">
        <v>3030</v>
      </c>
    </row>
    <row r="702" spans="1:2" x14ac:dyDescent="0.2">
      <c r="A702" s="1">
        <v>131901</v>
      </c>
      <c r="B702" t="s">
        <v>3030</v>
      </c>
    </row>
    <row r="703" spans="1:2" x14ac:dyDescent="0.2">
      <c r="A703" s="1">
        <v>131960</v>
      </c>
      <c r="B703" t="s">
        <v>3030</v>
      </c>
    </row>
    <row r="704" spans="1:2" x14ac:dyDescent="0.2">
      <c r="A704" s="1">
        <v>131998</v>
      </c>
      <c r="B704" t="s">
        <v>3030</v>
      </c>
    </row>
    <row r="705" spans="1:2" x14ac:dyDescent="0.2">
      <c r="A705" s="1">
        <v>132024</v>
      </c>
      <c r="B705" t="s">
        <v>3030</v>
      </c>
    </row>
    <row r="706" spans="1:2" x14ac:dyDescent="0.2">
      <c r="A706" s="1">
        <v>132062</v>
      </c>
      <c r="B706" t="s">
        <v>3030</v>
      </c>
    </row>
    <row r="707" spans="1:2" x14ac:dyDescent="0.2">
      <c r="A707" s="1">
        <v>132091</v>
      </c>
      <c r="B707" t="s">
        <v>3030</v>
      </c>
    </row>
    <row r="708" spans="1:2" x14ac:dyDescent="0.2">
      <c r="A708" s="1">
        <v>132093</v>
      </c>
      <c r="B708" t="s">
        <v>3030</v>
      </c>
    </row>
    <row r="709" spans="1:2" x14ac:dyDescent="0.2">
      <c r="A709" s="1">
        <v>132095</v>
      </c>
      <c r="B709" t="s">
        <v>3030</v>
      </c>
    </row>
    <row r="710" spans="1:2" x14ac:dyDescent="0.2">
      <c r="A710" s="1">
        <v>132127</v>
      </c>
      <c r="B710" t="s">
        <v>3030</v>
      </c>
    </row>
    <row r="711" spans="1:2" x14ac:dyDescent="0.2">
      <c r="A711" s="1">
        <v>132152</v>
      </c>
      <c r="B711" t="s">
        <v>3030</v>
      </c>
    </row>
    <row r="712" spans="1:2" x14ac:dyDescent="0.2">
      <c r="A712" s="1">
        <v>132221</v>
      </c>
      <c r="B712" t="s">
        <v>3030</v>
      </c>
    </row>
    <row r="713" spans="1:2" x14ac:dyDescent="0.2">
      <c r="A713" s="1">
        <v>132222</v>
      </c>
      <c r="B713" t="s">
        <v>3030</v>
      </c>
    </row>
    <row r="714" spans="1:2" x14ac:dyDescent="0.2">
      <c r="A714" s="1">
        <v>132248</v>
      </c>
      <c r="B714" t="s">
        <v>3030</v>
      </c>
    </row>
    <row r="715" spans="1:2" x14ac:dyDescent="0.2">
      <c r="A715" s="1">
        <v>132281</v>
      </c>
      <c r="B715" t="s">
        <v>3030</v>
      </c>
    </row>
    <row r="716" spans="1:2" x14ac:dyDescent="0.2">
      <c r="A716" s="1">
        <v>132347</v>
      </c>
      <c r="B716" t="s">
        <v>3030</v>
      </c>
    </row>
    <row r="717" spans="1:2" x14ac:dyDescent="0.2">
      <c r="A717" s="1">
        <v>132350</v>
      </c>
      <c r="B717" t="s">
        <v>3030</v>
      </c>
    </row>
    <row r="718" spans="1:2" x14ac:dyDescent="0.2">
      <c r="A718" s="1">
        <v>132472</v>
      </c>
      <c r="B718" t="s">
        <v>3030</v>
      </c>
    </row>
    <row r="719" spans="1:2" x14ac:dyDescent="0.2">
      <c r="A719" s="1">
        <v>132573</v>
      </c>
      <c r="B719" t="s">
        <v>3030</v>
      </c>
    </row>
    <row r="720" spans="1:2" x14ac:dyDescent="0.2">
      <c r="A720" s="1">
        <v>132669</v>
      </c>
      <c r="B720" t="s">
        <v>3030</v>
      </c>
    </row>
    <row r="721" spans="1:2" x14ac:dyDescent="0.2">
      <c r="A721" s="1">
        <v>132733</v>
      </c>
      <c r="B721" t="s">
        <v>3030</v>
      </c>
    </row>
    <row r="722" spans="1:2" x14ac:dyDescent="0.2">
      <c r="A722" s="1">
        <v>132794</v>
      </c>
      <c r="B722" t="s">
        <v>3030</v>
      </c>
    </row>
    <row r="723" spans="1:2" x14ac:dyDescent="0.2">
      <c r="A723" s="1">
        <v>132857</v>
      </c>
      <c r="B723" t="s">
        <v>3030</v>
      </c>
    </row>
    <row r="724" spans="1:2" x14ac:dyDescent="0.2">
      <c r="A724" s="1">
        <v>132863</v>
      </c>
      <c r="B724" t="s">
        <v>3030</v>
      </c>
    </row>
    <row r="725" spans="1:2" x14ac:dyDescent="0.2">
      <c r="A725" s="1">
        <v>132894</v>
      </c>
      <c r="B725" t="s">
        <v>3030</v>
      </c>
    </row>
    <row r="726" spans="1:2" x14ac:dyDescent="0.2">
      <c r="A726" s="1">
        <v>133052</v>
      </c>
      <c r="B726" t="s">
        <v>3030</v>
      </c>
    </row>
    <row r="727" spans="1:2" x14ac:dyDescent="0.2">
      <c r="A727" s="1">
        <v>133081</v>
      </c>
      <c r="B727" t="s">
        <v>3030</v>
      </c>
    </row>
    <row r="728" spans="1:2" x14ac:dyDescent="0.2">
      <c r="A728" s="1">
        <v>133144</v>
      </c>
      <c r="B728" t="s">
        <v>3030</v>
      </c>
    </row>
    <row r="729" spans="1:2" x14ac:dyDescent="0.2">
      <c r="A729" s="1">
        <v>133247</v>
      </c>
      <c r="B729" t="s">
        <v>3030</v>
      </c>
    </row>
    <row r="730" spans="1:2" x14ac:dyDescent="0.2">
      <c r="A730" s="1">
        <v>133277</v>
      </c>
      <c r="B730" t="s">
        <v>3030</v>
      </c>
    </row>
    <row r="731" spans="1:2" x14ac:dyDescent="0.2">
      <c r="A731" s="1">
        <v>133305</v>
      </c>
      <c r="B731" t="s">
        <v>3030</v>
      </c>
    </row>
    <row r="732" spans="1:2" x14ac:dyDescent="0.2">
      <c r="A732" s="1">
        <v>133306</v>
      </c>
      <c r="B732" t="s">
        <v>3030</v>
      </c>
    </row>
    <row r="733" spans="1:2" x14ac:dyDescent="0.2">
      <c r="A733" s="1">
        <v>133310</v>
      </c>
      <c r="B733" t="s">
        <v>3030</v>
      </c>
    </row>
    <row r="734" spans="1:2" x14ac:dyDescent="0.2">
      <c r="A734" s="1">
        <v>133369</v>
      </c>
      <c r="B734" t="s">
        <v>3030</v>
      </c>
    </row>
    <row r="735" spans="1:2" x14ac:dyDescent="0.2">
      <c r="A735" s="1">
        <v>133627</v>
      </c>
      <c r="B735" t="s">
        <v>3030</v>
      </c>
    </row>
    <row r="736" spans="1:2" x14ac:dyDescent="0.2">
      <c r="A736" s="1">
        <v>133662</v>
      </c>
      <c r="B736" t="s">
        <v>3030</v>
      </c>
    </row>
    <row r="737" spans="1:2" x14ac:dyDescent="0.2">
      <c r="A737" s="1">
        <v>133722</v>
      </c>
      <c r="B737" t="s">
        <v>3030</v>
      </c>
    </row>
    <row r="738" spans="1:2" x14ac:dyDescent="0.2">
      <c r="A738" s="1">
        <v>133819</v>
      </c>
      <c r="B738" t="s">
        <v>3030</v>
      </c>
    </row>
    <row r="739" spans="1:2" x14ac:dyDescent="0.2">
      <c r="A739" s="1">
        <v>133851</v>
      </c>
      <c r="B739" t="s">
        <v>3030</v>
      </c>
    </row>
    <row r="740" spans="1:2" x14ac:dyDescent="0.2">
      <c r="A740" s="1">
        <v>133884</v>
      </c>
      <c r="B740" t="s">
        <v>3030</v>
      </c>
    </row>
    <row r="741" spans="1:2" x14ac:dyDescent="0.2">
      <c r="A741" s="1">
        <v>133917</v>
      </c>
      <c r="B741" t="s">
        <v>3030</v>
      </c>
    </row>
    <row r="742" spans="1:2" x14ac:dyDescent="0.2">
      <c r="A742" s="1">
        <v>133919</v>
      </c>
      <c r="B742" t="s">
        <v>3030</v>
      </c>
    </row>
    <row r="743" spans="1:2" x14ac:dyDescent="0.2">
      <c r="A743" s="1">
        <v>133951</v>
      </c>
      <c r="B743" t="s">
        <v>3030</v>
      </c>
    </row>
    <row r="744" spans="1:2" x14ac:dyDescent="0.2">
      <c r="A744" s="1">
        <v>133979</v>
      </c>
      <c r="B744" t="s">
        <v>3030</v>
      </c>
    </row>
    <row r="745" spans="1:2" x14ac:dyDescent="0.2">
      <c r="A745" s="1">
        <v>134011</v>
      </c>
      <c r="B745" t="s">
        <v>3030</v>
      </c>
    </row>
    <row r="746" spans="1:2" x14ac:dyDescent="0.2">
      <c r="A746" s="1">
        <v>134111</v>
      </c>
      <c r="B746" t="s">
        <v>3030</v>
      </c>
    </row>
    <row r="747" spans="1:2" x14ac:dyDescent="0.2">
      <c r="A747" s="1">
        <v>134202</v>
      </c>
      <c r="B747" t="s">
        <v>3030</v>
      </c>
    </row>
    <row r="748" spans="1:2" x14ac:dyDescent="0.2">
      <c r="A748" s="1">
        <v>134271</v>
      </c>
      <c r="B748" t="s">
        <v>3030</v>
      </c>
    </row>
    <row r="749" spans="1:2" x14ac:dyDescent="0.2">
      <c r="A749" s="1">
        <v>134398</v>
      </c>
      <c r="B749" t="s">
        <v>3030</v>
      </c>
    </row>
    <row r="750" spans="1:2" x14ac:dyDescent="0.2">
      <c r="A750" s="1">
        <v>134425</v>
      </c>
      <c r="B750" t="s">
        <v>3030</v>
      </c>
    </row>
    <row r="751" spans="1:2" x14ac:dyDescent="0.2">
      <c r="A751" s="1">
        <v>134431</v>
      </c>
      <c r="B751" t="s">
        <v>3030</v>
      </c>
    </row>
    <row r="752" spans="1:2" x14ac:dyDescent="0.2">
      <c r="A752" s="1">
        <v>134553</v>
      </c>
      <c r="B752" t="s">
        <v>3030</v>
      </c>
    </row>
    <row r="753" spans="1:2" x14ac:dyDescent="0.2">
      <c r="A753" s="1">
        <v>134648</v>
      </c>
      <c r="B753" t="s">
        <v>3030</v>
      </c>
    </row>
    <row r="754" spans="1:2" x14ac:dyDescent="0.2">
      <c r="A754" s="1">
        <v>134651</v>
      </c>
      <c r="B754" t="s">
        <v>3030</v>
      </c>
    </row>
    <row r="755" spans="1:2" x14ac:dyDescent="0.2">
      <c r="A755" s="1">
        <v>134745</v>
      </c>
      <c r="B755" t="s">
        <v>3030</v>
      </c>
    </row>
    <row r="756" spans="1:2" x14ac:dyDescent="0.2">
      <c r="A756" s="1">
        <v>134779</v>
      </c>
      <c r="B756" t="s">
        <v>3030</v>
      </c>
    </row>
    <row r="757" spans="1:2" x14ac:dyDescent="0.2">
      <c r="A757" s="1">
        <v>134782</v>
      </c>
      <c r="B757" t="s">
        <v>3030</v>
      </c>
    </row>
    <row r="758" spans="1:2" x14ac:dyDescent="0.2">
      <c r="A758" s="1">
        <v>134808</v>
      </c>
      <c r="B758" t="s">
        <v>3030</v>
      </c>
    </row>
    <row r="759" spans="1:2" x14ac:dyDescent="0.2">
      <c r="A759" s="1">
        <v>134846</v>
      </c>
      <c r="B759" t="s">
        <v>3030</v>
      </c>
    </row>
    <row r="760" spans="1:2" x14ac:dyDescent="0.2">
      <c r="A760" s="1">
        <v>134908</v>
      </c>
      <c r="B760" t="s">
        <v>3030</v>
      </c>
    </row>
    <row r="761" spans="1:2" x14ac:dyDescent="0.2">
      <c r="A761" s="1">
        <v>134943</v>
      </c>
      <c r="B761" t="s">
        <v>3030</v>
      </c>
    </row>
    <row r="762" spans="1:2" x14ac:dyDescent="0.2">
      <c r="A762" s="1">
        <v>135005</v>
      </c>
      <c r="B762" t="s">
        <v>3030</v>
      </c>
    </row>
    <row r="763" spans="1:2" x14ac:dyDescent="0.2">
      <c r="A763" s="1">
        <v>135037</v>
      </c>
      <c r="B763" t="s">
        <v>3030</v>
      </c>
    </row>
    <row r="764" spans="1:2" x14ac:dyDescent="0.2">
      <c r="A764" s="1">
        <v>135160</v>
      </c>
      <c r="B764" t="s">
        <v>3030</v>
      </c>
    </row>
    <row r="765" spans="1:2" x14ac:dyDescent="0.2">
      <c r="A765" s="1">
        <v>135194</v>
      </c>
      <c r="B765" t="s">
        <v>3030</v>
      </c>
    </row>
    <row r="766" spans="1:2" x14ac:dyDescent="0.2">
      <c r="A766" s="1">
        <v>135224</v>
      </c>
      <c r="B766" t="s">
        <v>3030</v>
      </c>
    </row>
    <row r="767" spans="1:2" x14ac:dyDescent="0.2">
      <c r="A767" s="1">
        <v>135320</v>
      </c>
      <c r="B767" t="s">
        <v>3030</v>
      </c>
    </row>
    <row r="768" spans="1:2" x14ac:dyDescent="0.2">
      <c r="A768" s="1">
        <v>135356</v>
      </c>
      <c r="B768" t="s">
        <v>3030</v>
      </c>
    </row>
    <row r="769" spans="1:2" x14ac:dyDescent="0.2">
      <c r="A769" s="1">
        <v>135389</v>
      </c>
      <c r="B769" t="s">
        <v>3030</v>
      </c>
    </row>
    <row r="770" spans="1:2" x14ac:dyDescent="0.2">
      <c r="A770" s="1">
        <v>135420</v>
      </c>
      <c r="B770" t="s">
        <v>3030</v>
      </c>
    </row>
    <row r="771" spans="1:2" x14ac:dyDescent="0.2">
      <c r="A771" s="1">
        <v>135480</v>
      </c>
      <c r="B771" t="s">
        <v>3030</v>
      </c>
    </row>
    <row r="772" spans="1:2" x14ac:dyDescent="0.2">
      <c r="A772" s="1">
        <v>135612</v>
      </c>
      <c r="B772" t="s">
        <v>3030</v>
      </c>
    </row>
    <row r="773" spans="1:2" x14ac:dyDescent="0.2">
      <c r="A773" s="1">
        <v>135613</v>
      </c>
      <c r="B773" t="s">
        <v>3030</v>
      </c>
    </row>
    <row r="774" spans="1:2" x14ac:dyDescent="0.2">
      <c r="A774" s="1">
        <v>135643</v>
      </c>
      <c r="B774" t="s">
        <v>3030</v>
      </c>
    </row>
    <row r="775" spans="1:2" x14ac:dyDescent="0.2">
      <c r="A775" s="1">
        <v>135707</v>
      </c>
      <c r="B775" t="s">
        <v>3030</v>
      </c>
    </row>
    <row r="776" spans="1:2" x14ac:dyDescent="0.2">
      <c r="A776" s="1">
        <v>135806</v>
      </c>
      <c r="B776" t="s">
        <v>3030</v>
      </c>
    </row>
    <row r="777" spans="1:2" x14ac:dyDescent="0.2">
      <c r="A777" s="1">
        <v>135867</v>
      </c>
      <c r="B777" t="s">
        <v>3030</v>
      </c>
    </row>
    <row r="778" spans="1:2" x14ac:dyDescent="0.2">
      <c r="A778" s="1">
        <v>135871</v>
      </c>
      <c r="B778" t="s">
        <v>3030</v>
      </c>
    </row>
    <row r="779" spans="1:2" x14ac:dyDescent="0.2">
      <c r="A779" s="1">
        <v>135897</v>
      </c>
      <c r="B779" t="s">
        <v>3030</v>
      </c>
    </row>
    <row r="780" spans="1:2" x14ac:dyDescent="0.2">
      <c r="A780" s="1">
        <v>136121</v>
      </c>
      <c r="B780" t="s">
        <v>3030</v>
      </c>
    </row>
    <row r="781" spans="1:2" x14ac:dyDescent="0.2">
      <c r="A781" s="1">
        <v>136158</v>
      </c>
      <c r="B781" t="s">
        <v>3030</v>
      </c>
    </row>
    <row r="782" spans="1:2" x14ac:dyDescent="0.2">
      <c r="A782" s="1">
        <v>136252</v>
      </c>
      <c r="B782" t="s">
        <v>3030</v>
      </c>
    </row>
    <row r="783" spans="1:2" x14ac:dyDescent="0.2">
      <c r="A783" s="1">
        <v>136378</v>
      </c>
      <c r="B783" t="s">
        <v>3030</v>
      </c>
    </row>
    <row r="784" spans="1:2" x14ac:dyDescent="0.2">
      <c r="A784" s="1">
        <v>136440</v>
      </c>
      <c r="B784" t="s">
        <v>3030</v>
      </c>
    </row>
    <row r="785" spans="1:2" x14ac:dyDescent="0.2">
      <c r="A785" s="1">
        <v>136444</v>
      </c>
      <c r="B785" t="s">
        <v>3030</v>
      </c>
    </row>
    <row r="786" spans="1:2" x14ac:dyDescent="0.2">
      <c r="A786" s="1">
        <v>136476</v>
      </c>
      <c r="B786" t="s">
        <v>3030</v>
      </c>
    </row>
    <row r="787" spans="1:2" x14ac:dyDescent="0.2">
      <c r="A787" s="1">
        <v>136507</v>
      </c>
      <c r="B787" t="s">
        <v>3030</v>
      </c>
    </row>
    <row r="788" spans="1:2" x14ac:dyDescent="0.2">
      <c r="A788" s="1">
        <v>136537</v>
      </c>
      <c r="B788" t="s">
        <v>3030</v>
      </c>
    </row>
    <row r="789" spans="1:2" x14ac:dyDescent="0.2">
      <c r="A789" s="1">
        <v>136572</v>
      </c>
      <c r="B789" t="s">
        <v>3030</v>
      </c>
    </row>
    <row r="790" spans="1:2" x14ac:dyDescent="0.2">
      <c r="A790" s="1">
        <v>136606</v>
      </c>
      <c r="B790" t="s">
        <v>3030</v>
      </c>
    </row>
    <row r="791" spans="1:2" x14ac:dyDescent="0.2">
      <c r="A791" s="1">
        <v>136607</v>
      </c>
      <c r="B791" t="s">
        <v>3030</v>
      </c>
    </row>
    <row r="792" spans="1:2" x14ac:dyDescent="0.2">
      <c r="A792" s="1">
        <v>136765</v>
      </c>
      <c r="B792" t="s">
        <v>3030</v>
      </c>
    </row>
    <row r="793" spans="1:2" x14ac:dyDescent="0.2">
      <c r="A793" s="1">
        <v>136795</v>
      </c>
      <c r="B793" t="s">
        <v>3030</v>
      </c>
    </row>
    <row r="794" spans="1:2" x14ac:dyDescent="0.2">
      <c r="A794" s="1">
        <v>136825</v>
      </c>
      <c r="B794" t="s">
        <v>3030</v>
      </c>
    </row>
    <row r="795" spans="1:2" x14ac:dyDescent="0.2">
      <c r="A795" s="1">
        <v>136861</v>
      </c>
      <c r="B795" t="s">
        <v>3030</v>
      </c>
    </row>
    <row r="796" spans="1:2" x14ac:dyDescent="0.2">
      <c r="A796" s="1">
        <v>136889</v>
      </c>
      <c r="B796" t="s">
        <v>3030</v>
      </c>
    </row>
    <row r="797" spans="1:2" x14ac:dyDescent="0.2">
      <c r="A797" s="1">
        <v>136894</v>
      </c>
      <c r="B797" t="s">
        <v>3030</v>
      </c>
    </row>
    <row r="798" spans="1:2" x14ac:dyDescent="0.2">
      <c r="A798" s="1">
        <v>136988</v>
      </c>
      <c r="B798" t="s">
        <v>3030</v>
      </c>
    </row>
    <row r="799" spans="1:2" x14ac:dyDescent="0.2">
      <c r="A799" s="1">
        <v>137021</v>
      </c>
      <c r="B799" t="s">
        <v>3030</v>
      </c>
    </row>
    <row r="800" spans="1:2" x14ac:dyDescent="0.2">
      <c r="A800" s="1">
        <v>137113</v>
      </c>
      <c r="B800" t="s">
        <v>3030</v>
      </c>
    </row>
    <row r="801" spans="1:2" x14ac:dyDescent="0.2">
      <c r="A801" s="1">
        <v>137272</v>
      </c>
      <c r="B801" t="s">
        <v>3030</v>
      </c>
    </row>
    <row r="802" spans="1:2" x14ac:dyDescent="0.2">
      <c r="A802" s="1">
        <v>137275</v>
      </c>
      <c r="B802" t="s">
        <v>3030</v>
      </c>
    </row>
    <row r="803" spans="1:2" x14ac:dyDescent="0.2">
      <c r="A803" s="1">
        <v>137406</v>
      </c>
      <c r="B803" t="s">
        <v>3030</v>
      </c>
    </row>
    <row r="804" spans="1:2" x14ac:dyDescent="0.2">
      <c r="A804" s="1">
        <v>137471</v>
      </c>
      <c r="B804" t="s">
        <v>3030</v>
      </c>
    </row>
    <row r="805" spans="1:2" x14ac:dyDescent="0.2">
      <c r="A805" s="1">
        <v>137497</v>
      </c>
      <c r="B805" t="s">
        <v>3030</v>
      </c>
    </row>
    <row r="806" spans="1:2" x14ac:dyDescent="0.2">
      <c r="A806" s="1">
        <v>137500</v>
      </c>
      <c r="B806" t="s">
        <v>3030</v>
      </c>
    </row>
    <row r="807" spans="1:2" x14ac:dyDescent="0.2">
      <c r="A807" s="1">
        <v>137530</v>
      </c>
      <c r="B807" t="s">
        <v>3030</v>
      </c>
    </row>
    <row r="808" spans="1:2" x14ac:dyDescent="0.2">
      <c r="A808" s="1">
        <v>137534</v>
      </c>
      <c r="B808" t="s">
        <v>3030</v>
      </c>
    </row>
    <row r="809" spans="1:2" x14ac:dyDescent="0.2">
      <c r="A809" s="1">
        <v>137535</v>
      </c>
      <c r="B809" t="s">
        <v>3030</v>
      </c>
    </row>
    <row r="810" spans="1:2" x14ac:dyDescent="0.2">
      <c r="A810" s="1">
        <v>137596</v>
      </c>
      <c r="B810" t="s">
        <v>3030</v>
      </c>
    </row>
    <row r="811" spans="1:2" x14ac:dyDescent="0.2">
      <c r="A811" s="1">
        <v>137630</v>
      </c>
      <c r="B811" t="s">
        <v>3030</v>
      </c>
    </row>
    <row r="812" spans="1:2" x14ac:dyDescent="0.2">
      <c r="A812" s="1">
        <v>137755</v>
      </c>
      <c r="B812" t="s">
        <v>3030</v>
      </c>
    </row>
    <row r="813" spans="1:2" x14ac:dyDescent="0.2">
      <c r="A813" s="1">
        <v>137756</v>
      </c>
      <c r="B813" t="s">
        <v>3030</v>
      </c>
    </row>
    <row r="814" spans="1:2" x14ac:dyDescent="0.2">
      <c r="A814" s="1">
        <v>137785</v>
      </c>
      <c r="B814" t="s">
        <v>3030</v>
      </c>
    </row>
    <row r="815" spans="1:2" x14ac:dyDescent="0.2">
      <c r="A815" s="1">
        <v>137819</v>
      </c>
      <c r="B815" t="s">
        <v>3030</v>
      </c>
    </row>
    <row r="816" spans="1:2" x14ac:dyDescent="0.2">
      <c r="A816" s="1">
        <v>137981</v>
      </c>
      <c r="B816" t="s">
        <v>3030</v>
      </c>
    </row>
    <row r="817" spans="1:2" x14ac:dyDescent="0.2">
      <c r="A817" s="1">
        <v>138009</v>
      </c>
      <c r="B817" t="s">
        <v>3030</v>
      </c>
    </row>
    <row r="818" spans="1:2" x14ac:dyDescent="0.2">
      <c r="A818" s="1">
        <v>138040</v>
      </c>
      <c r="B818" t="s">
        <v>3030</v>
      </c>
    </row>
    <row r="819" spans="1:2" x14ac:dyDescent="0.2">
      <c r="A819" s="1">
        <v>138075</v>
      </c>
      <c r="B819" t="s">
        <v>3030</v>
      </c>
    </row>
    <row r="820" spans="1:2" x14ac:dyDescent="0.2">
      <c r="A820" s="1">
        <v>138078</v>
      </c>
      <c r="B820" t="s">
        <v>3030</v>
      </c>
    </row>
    <row r="821" spans="1:2" x14ac:dyDescent="0.2">
      <c r="A821" s="1">
        <v>138142</v>
      </c>
      <c r="B821" t="s">
        <v>3030</v>
      </c>
    </row>
    <row r="822" spans="1:2" x14ac:dyDescent="0.2">
      <c r="A822" s="1">
        <v>138234</v>
      </c>
      <c r="B822" t="s">
        <v>3030</v>
      </c>
    </row>
    <row r="823" spans="1:2" x14ac:dyDescent="0.2">
      <c r="A823" s="1">
        <v>138303</v>
      </c>
      <c r="B823" t="s">
        <v>3030</v>
      </c>
    </row>
    <row r="824" spans="1:2" x14ac:dyDescent="0.2">
      <c r="A824" s="1">
        <v>138428</v>
      </c>
      <c r="B824" t="s">
        <v>3030</v>
      </c>
    </row>
    <row r="825" spans="1:2" x14ac:dyDescent="0.2">
      <c r="A825" s="1">
        <v>138616</v>
      </c>
      <c r="B825" t="s">
        <v>3030</v>
      </c>
    </row>
    <row r="826" spans="1:2" x14ac:dyDescent="0.2">
      <c r="A826" s="1">
        <v>138619</v>
      </c>
      <c r="B826" t="s">
        <v>3030</v>
      </c>
    </row>
    <row r="827" spans="1:2" x14ac:dyDescent="0.2">
      <c r="A827" s="1">
        <v>138687</v>
      </c>
      <c r="B827" t="s">
        <v>3030</v>
      </c>
    </row>
    <row r="828" spans="1:2" x14ac:dyDescent="0.2">
      <c r="A828" s="1">
        <v>138712</v>
      </c>
      <c r="B828" t="s">
        <v>3030</v>
      </c>
    </row>
    <row r="829" spans="1:2" x14ac:dyDescent="0.2">
      <c r="A829" s="1">
        <v>138714</v>
      </c>
      <c r="B829" t="s">
        <v>3030</v>
      </c>
    </row>
    <row r="830" spans="1:2" x14ac:dyDescent="0.2">
      <c r="A830" s="1">
        <v>138719</v>
      </c>
      <c r="B830" t="s">
        <v>3030</v>
      </c>
    </row>
    <row r="831" spans="1:2" x14ac:dyDescent="0.2">
      <c r="A831" s="1">
        <v>138744</v>
      </c>
      <c r="B831" t="s">
        <v>3030</v>
      </c>
    </row>
    <row r="832" spans="1:2" x14ac:dyDescent="0.2">
      <c r="A832" s="1">
        <v>138751</v>
      </c>
      <c r="B832" t="s">
        <v>3030</v>
      </c>
    </row>
    <row r="833" spans="1:2" x14ac:dyDescent="0.2">
      <c r="A833" s="1">
        <v>138872</v>
      </c>
      <c r="B833" t="s">
        <v>3030</v>
      </c>
    </row>
    <row r="834" spans="1:2" x14ac:dyDescent="0.2">
      <c r="A834" s="1">
        <v>139065</v>
      </c>
      <c r="B834" t="s">
        <v>3030</v>
      </c>
    </row>
    <row r="835" spans="1:2" x14ac:dyDescent="0.2">
      <c r="A835" s="1">
        <v>139100</v>
      </c>
      <c r="B835" t="s">
        <v>3030</v>
      </c>
    </row>
    <row r="836" spans="1:2" x14ac:dyDescent="0.2">
      <c r="A836" s="1">
        <v>139128</v>
      </c>
      <c r="B836" t="s">
        <v>3030</v>
      </c>
    </row>
    <row r="837" spans="1:2" x14ac:dyDescent="0.2">
      <c r="A837" s="1">
        <v>139132</v>
      </c>
      <c r="B837" t="s">
        <v>3030</v>
      </c>
    </row>
    <row r="838" spans="1:2" x14ac:dyDescent="0.2">
      <c r="A838" s="1">
        <v>139160</v>
      </c>
      <c r="B838" t="s">
        <v>3030</v>
      </c>
    </row>
    <row r="839" spans="1:2" x14ac:dyDescent="0.2">
      <c r="A839" s="1">
        <v>139165</v>
      </c>
      <c r="B839" t="s">
        <v>3030</v>
      </c>
    </row>
    <row r="840" spans="1:2" x14ac:dyDescent="0.2">
      <c r="A840" s="1">
        <v>139231</v>
      </c>
      <c r="B840" t="s">
        <v>3030</v>
      </c>
    </row>
    <row r="841" spans="1:2" x14ac:dyDescent="0.2">
      <c r="A841" s="1">
        <v>139291</v>
      </c>
      <c r="B841" t="s">
        <v>3030</v>
      </c>
    </row>
    <row r="842" spans="1:2" x14ac:dyDescent="0.2">
      <c r="A842" s="1">
        <v>139326</v>
      </c>
      <c r="B842" t="s">
        <v>3030</v>
      </c>
    </row>
    <row r="843" spans="1:2" x14ac:dyDescent="0.2">
      <c r="A843" s="1">
        <v>139451</v>
      </c>
      <c r="B843" t="s">
        <v>3030</v>
      </c>
    </row>
    <row r="844" spans="1:2" x14ac:dyDescent="0.2">
      <c r="A844" s="1">
        <v>139643</v>
      </c>
      <c r="B844" t="s">
        <v>3030</v>
      </c>
    </row>
    <row r="845" spans="1:2" x14ac:dyDescent="0.2">
      <c r="A845" s="1">
        <v>139775</v>
      </c>
      <c r="B845" t="s">
        <v>3030</v>
      </c>
    </row>
    <row r="846" spans="1:2" x14ac:dyDescent="0.2">
      <c r="A846" s="1">
        <v>139802</v>
      </c>
      <c r="B846" t="s">
        <v>3030</v>
      </c>
    </row>
    <row r="847" spans="1:2" x14ac:dyDescent="0.2">
      <c r="A847" s="1">
        <v>139807</v>
      </c>
      <c r="B847" t="s">
        <v>3030</v>
      </c>
    </row>
    <row r="848" spans="1:2" x14ac:dyDescent="0.2">
      <c r="A848" s="1">
        <v>139864</v>
      </c>
      <c r="B848" t="s">
        <v>3030</v>
      </c>
    </row>
    <row r="849" spans="1:2" x14ac:dyDescent="0.2">
      <c r="A849" s="1">
        <v>140024</v>
      </c>
      <c r="B849" t="s">
        <v>3030</v>
      </c>
    </row>
    <row r="850" spans="1:2" x14ac:dyDescent="0.2">
      <c r="A850" s="1">
        <v>140187</v>
      </c>
      <c r="B850" t="s">
        <v>3030</v>
      </c>
    </row>
    <row r="851" spans="1:2" x14ac:dyDescent="0.2">
      <c r="A851" s="1">
        <v>140255</v>
      </c>
      <c r="B851" t="s">
        <v>3030</v>
      </c>
    </row>
    <row r="852" spans="1:2" x14ac:dyDescent="0.2">
      <c r="A852" s="1">
        <v>140286</v>
      </c>
      <c r="B852" t="s">
        <v>3030</v>
      </c>
    </row>
    <row r="853" spans="1:2" x14ac:dyDescent="0.2">
      <c r="A853" s="1">
        <v>140312</v>
      </c>
      <c r="B853" t="s">
        <v>3030</v>
      </c>
    </row>
    <row r="854" spans="1:2" x14ac:dyDescent="0.2">
      <c r="A854" s="1">
        <v>140376</v>
      </c>
      <c r="B854" t="s">
        <v>3030</v>
      </c>
    </row>
    <row r="855" spans="1:2" x14ac:dyDescent="0.2">
      <c r="A855" s="1">
        <v>140381</v>
      </c>
      <c r="B855" t="s">
        <v>3030</v>
      </c>
    </row>
    <row r="856" spans="1:2" x14ac:dyDescent="0.2">
      <c r="A856" s="1">
        <v>140409</v>
      </c>
      <c r="B856" t="s">
        <v>3030</v>
      </c>
    </row>
    <row r="857" spans="1:2" x14ac:dyDescent="0.2">
      <c r="A857" s="1">
        <v>140506</v>
      </c>
      <c r="B857" t="s">
        <v>3030</v>
      </c>
    </row>
    <row r="858" spans="1:2" x14ac:dyDescent="0.2">
      <c r="A858" s="1">
        <v>140507</v>
      </c>
      <c r="B858" t="s">
        <v>3030</v>
      </c>
    </row>
    <row r="859" spans="1:2" x14ac:dyDescent="0.2">
      <c r="A859" s="1">
        <v>140510</v>
      </c>
      <c r="B859" t="s">
        <v>3030</v>
      </c>
    </row>
    <row r="860" spans="1:2" x14ac:dyDescent="0.2">
      <c r="A860" s="1">
        <v>140568</v>
      </c>
      <c r="B860" t="s">
        <v>3030</v>
      </c>
    </row>
    <row r="861" spans="1:2" x14ac:dyDescent="0.2">
      <c r="A861" s="1">
        <v>140571</v>
      </c>
      <c r="B861" t="s">
        <v>3030</v>
      </c>
    </row>
    <row r="862" spans="1:2" x14ac:dyDescent="0.2">
      <c r="A862" s="1">
        <v>140632</v>
      </c>
      <c r="B862" t="s">
        <v>3030</v>
      </c>
    </row>
    <row r="863" spans="1:2" x14ac:dyDescent="0.2">
      <c r="A863" s="1">
        <v>140636</v>
      </c>
      <c r="B863" t="s">
        <v>3030</v>
      </c>
    </row>
    <row r="864" spans="1:2" x14ac:dyDescent="0.2">
      <c r="A864" s="1">
        <v>140670</v>
      </c>
      <c r="B864" t="s">
        <v>3030</v>
      </c>
    </row>
    <row r="865" spans="1:2" x14ac:dyDescent="0.2">
      <c r="A865" s="1">
        <v>140698</v>
      </c>
      <c r="B865" t="s">
        <v>3030</v>
      </c>
    </row>
    <row r="866" spans="1:2" x14ac:dyDescent="0.2">
      <c r="A866" s="1">
        <v>140799</v>
      </c>
      <c r="B866" t="s">
        <v>3030</v>
      </c>
    </row>
    <row r="867" spans="1:2" x14ac:dyDescent="0.2">
      <c r="A867" s="1">
        <v>140862</v>
      </c>
      <c r="B867" t="s">
        <v>3030</v>
      </c>
    </row>
    <row r="868" spans="1:2" x14ac:dyDescent="0.2">
      <c r="A868" s="1">
        <v>140985</v>
      </c>
      <c r="B868" t="s">
        <v>3030</v>
      </c>
    </row>
    <row r="869" spans="1:2" x14ac:dyDescent="0.2">
      <c r="A869" s="1">
        <v>141049</v>
      </c>
      <c r="B869" t="s">
        <v>3030</v>
      </c>
    </row>
    <row r="870" spans="1:2" x14ac:dyDescent="0.2">
      <c r="A870" s="1">
        <v>141144</v>
      </c>
      <c r="B870" t="s">
        <v>3030</v>
      </c>
    </row>
    <row r="871" spans="1:2" x14ac:dyDescent="0.2">
      <c r="A871" s="1">
        <v>141147</v>
      </c>
      <c r="B871" t="s">
        <v>3030</v>
      </c>
    </row>
    <row r="872" spans="1:2" x14ac:dyDescent="0.2">
      <c r="A872" s="1">
        <v>141178</v>
      </c>
      <c r="B872" t="s">
        <v>3030</v>
      </c>
    </row>
    <row r="873" spans="1:2" x14ac:dyDescent="0.2">
      <c r="A873" s="1">
        <v>141179</v>
      </c>
      <c r="B873" t="s">
        <v>3030</v>
      </c>
    </row>
    <row r="874" spans="1:2" x14ac:dyDescent="0.2">
      <c r="A874" s="1">
        <v>141244</v>
      </c>
      <c r="B874" t="s">
        <v>3030</v>
      </c>
    </row>
    <row r="875" spans="1:2" x14ac:dyDescent="0.2">
      <c r="A875" s="1">
        <v>141375</v>
      </c>
      <c r="B875" t="s">
        <v>3030</v>
      </c>
    </row>
    <row r="876" spans="1:2" x14ac:dyDescent="0.2">
      <c r="A876" s="1">
        <v>141432</v>
      </c>
      <c r="B876" t="s">
        <v>3030</v>
      </c>
    </row>
    <row r="877" spans="1:2" x14ac:dyDescent="0.2">
      <c r="A877" s="1">
        <v>141465</v>
      </c>
      <c r="B877" t="s">
        <v>3030</v>
      </c>
    </row>
    <row r="878" spans="1:2" x14ac:dyDescent="0.2">
      <c r="A878" s="1">
        <v>141471</v>
      </c>
      <c r="B878" t="s">
        <v>3030</v>
      </c>
    </row>
    <row r="879" spans="1:2" x14ac:dyDescent="0.2">
      <c r="A879" s="1">
        <v>141500</v>
      </c>
      <c r="B879" t="s">
        <v>3030</v>
      </c>
    </row>
    <row r="880" spans="1:2" x14ac:dyDescent="0.2">
      <c r="A880" s="1">
        <v>141531</v>
      </c>
      <c r="B880" t="s">
        <v>3030</v>
      </c>
    </row>
    <row r="881" spans="1:2" x14ac:dyDescent="0.2">
      <c r="A881" s="1">
        <v>141533</v>
      </c>
      <c r="B881" t="s">
        <v>3030</v>
      </c>
    </row>
    <row r="882" spans="1:2" x14ac:dyDescent="0.2">
      <c r="A882" s="1">
        <v>141595</v>
      </c>
      <c r="B882" t="s">
        <v>3030</v>
      </c>
    </row>
    <row r="883" spans="1:2" x14ac:dyDescent="0.2">
      <c r="A883" s="1">
        <v>141598</v>
      </c>
      <c r="B883" t="s">
        <v>3030</v>
      </c>
    </row>
    <row r="884" spans="1:2" x14ac:dyDescent="0.2">
      <c r="A884" s="1">
        <v>141661</v>
      </c>
      <c r="B884" t="s">
        <v>3030</v>
      </c>
    </row>
    <row r="885" spans="1:2" x14ac:dyDescent="0.2">
      <c r="A885" s="1">
        <v>141758</v>
      </c>
      <c r="B885" t="s">
        <v>3030</v>
      </c>
    </row>
    <row r="886" spans="1:2" x14ac:dyDescent="0.2">
      <c r="A886" s="1">
        <v>141822</v>
      </c>
      <c r="B886" t="s">
        <v>3030</v>
      </c>
    </row>
    <row r="887" spans="1:2" x14ac:dyDescent="0.2">
      <c r="A887" s="1">
        <v>141852</v>
      </c>
      <c r="B887" t="s">
        <v>3030</v>
      </c>
    </row>
    <row r="888" spans="1:2" x14ac:dyDescent="0.2">
      <c r="A888" s="1">
        <v>141855</v>
      </c>
      <c r="B888" t="s">
        <v>3030</v>
      </c>
    </row>
    <row r="889" spans="1:2" x14ac:dyDescent="0.2">
      <c r="A889" s="1">
        <v>141884</v>
      </c>
      <c r="B889" t="s">
        <v>3030</v>
      </c>
    </row>
    <row r="890" spans="1:2" x14ac:dyDescent="0.2">
      <c r="A890" s="1">
        <v>141917</v>
      </c>
      <c r="B890" t="s">
        <v>3030</v>
      </c>
    </row>
    <row r="891" spans="1:2" x14ac:dyDescent="0.2">
      <c r="A891" s="1">
        <v>141946</v>
      </c>
      <c r="B891" t="s">
        <v>3030</v>
      </c>
    </row>
    <row r="892" spans="1:2" x14ac:dyDescent="0.2">
      <c r="A892" s="1">
        <v>142047</v>
      </c>
      <c r="B892" t="s">
        <v>3030</v>
      </c>
    </row>
    <row r="893" spans="1:2" x14ac:dyDescent="0.2">
      <c r="A893" s="1">
        <v>142073</v>
      </c>
      <c r="B893" t="s">
        <v>3030</v>
      </c>
    </row>
    <row r="894" spans="1:2" x14ac:dyDescent="0.2">
      <c r="A894" s="1">
        <v>142111</v>
      </c>
      <c r="B894" t="s">
        <v>3030</v>
      </c>
    </row>
    <row r="895" spans="1:2" x14ac:dyDescent="0.2">
      <c r="A895" s="1">
        <v>142139</v>
      </c>
      <c r="B895" t="s">
        <v>3030</v>
      </c>
    </row>
    <row r="896" spans="1:2" x14ac:dyDescent="0.2">
      <c r="A896" s="1">
        <v>142175</v>
      </c>
      <c r="B896" t="s">
        <v>3030</v>
      </c>
    </row>
    <row r="897" spans="1:2" x14ac:dyDescent="0.2">
      <c r="A897" s="1">
        <v>142365</v>
      </c>
      <c r="B897" t="s">
        <v>3030</v>
      </c>
    </row>
    <row r="898" spans="1:2" x14ac:dyDescent="0.2">
      <c r="A898" s="1">
        <v>142521</v>
      </c>
      <c r="B898" t="s">
        <v>3030</v>
      </c>
    </row>
    <row r="899" spans="1:2" x14ac:dyDescent="0.2">
      <c r="A899" s="1">
        <v>142523</v>
      </c>
      <c r="B899" t="s">
        <v>3030</v>
      </c>
    </row>
    <row r="900" spans="1:2" x14ac:dyDescent="0.2">
      <c r="A900" s="1">
        <v>142557</v>
      </c>
      <c r="B900" t="s">
        <v>3030</v>
      </c>
    </row>
    <row r="901" spans="1:2" x14ac:dyDescent="0.2">
      <c r="A901" s="1">
        <v>142584</v>
      </c>
      <c r="B901" t="s">
        <v>3030</v>
      </c>
    </row>
    <row r="902" spans="1:2" x14ac:dyDescent="0.2">
      <c r="A902" s="1">
        <v>142617</v>
      </c>
      <c r="B902" t="s">
        <v>3030</v>
      </c>
    </row>
    <row r="903" spans="1:2" x14ac:dyDescent="0.2">
      <c r="A903" s="1">
        <v>142716</v>
      </c>
      <c r="B903" t="s">
        <v>3030</v>
      </c>
    </row>
    <row r="904" spans="1:2" x14ac:dyDescent="0.2">
      <c r="A904" s="1">
        <v>142718</v>
      </c>
      <c r="B904" t="s">
        <v>3030</v>
      </c>
    </row>
    <row r="905" spans="1:2" x14ac:dyDescent="0.2">
      <c r="A905" s="1">
        <v>142744</v>
      </c>
      <c r="B905" t="s">
        <v>3030</v>
      </c>
    </row>
    <row r="906" spans="1:2" x14ac:dyDescent="0.2">
      <c r="A906" s="1">
        <v>142840</v>
      </c>
      <c r="B906" t="s">
        <v>3030</v>
      </c>
    </row>
    <row r="907" spans="1:2" x14ac:dyDescent="0.2">
      <c r="A907" s="1">
        <v>142905</v>
      </c>
      <c r="B907" t="s">
        <v>3030</v>
      </c>
    </row>
    <row r="908" spans="1:2" x14ac:dyDescent="0.2">
      <c r="A908" s="1">
        <v>143003</v>
      </c>
      <c r="B908" t="s">
        <v>3030</v>
      </c>
    </row>
    <row r="909" spans="1:2" x14ac:dyDescent="0.2">
      <c r="A909" s="1">
        <v>143032</v>
      </c>
      <c r="B909" t="s">
        <v>3030</v>
      </c>
    </row>
    <row r="910" spans="1:2" x14ac:dyDescent="0.2">
      <c r="A910" s="1">
        <v>143036</v>
      </c>
      <c r="B910" t="s">
        <v>3030</v>
      </c>
    </row>
    <row r="911" spans="1:2" x14ac:dyDescent="0.2">
      <c r="A911" s="1">
        <v>143038</v>
      </c>
      <c r="B911" t="s">
        <v>3030</v>
      </c>
    </row>
    <row r="912" spans="1:2" x14ac:dyDescent="0.2">
      <c r="A912" s="1">
        <v>143193</v>
      </c>
      <c r="B912" t="s">
        <v>3030</v>
      </c>
    </row>
    <row r="913" spans="1:2" x14ac:dyDescent="0.2">
      <c r="A913" s="1">
        <v>143259</v>
      </c>
      <c r="B913" t="s">
        <v>3030</v>
      </c>
    </row>
    <row r="914" spans="1:2" x14ac:dyDescent="0.2">
      <c r="A914" s="1">
        <v>143261</v>
      </c>
      <c r="B914" t="s">
        <v>3030</v>
      </c>
    </row>
    <row r="915" spans="1:2" x14ac:dyDescent="0.2">
      <c r="A915" s="1">
        <v>143263</v>
      </c>
      <c r="B915" t="s">
        <v>3030</v>
      </c>
    </row>
    <row r="916" spans="1:2" x14ac:dyDescent="0.2">
      <c r="A916" s="1">
        <v>143325</v>
      </c>
      <c r="B916" t="s">
        <v>3030</v>
      </c>
    </row>
    <row r="917" spans="1:2" x14ac:dyDescent="0.2">
      <c r="A917" s="1">
        <v>143384</v>
      </c>
      <c r="B917" t="s">
        <v>3030</v>
      </c>
    </row>
    <row r="918" spans="1:2" x14ac:dyDescent="0.2">
      <c r="A918" s="1">
        <v>143450</v>
      </c>
      <c r="B918" t="s">
        <v>3030</v>
      </c>
    </row>
    <row r="919" spans="1:2" x14ac:dyDescent="0.2">
      <c r="A919" s="1">
        <v>143519</v>
      </c>
      <c r="B919" t="s">
        <v>3030</v>
      </c>
    </row>
    <row r="920" spans="1:2" x14ac:dyDescent="0.2">
      <c r="A920" s="1">
        <v>143577</v>
      </c>
      <c r="B920" t="s">
        <v>3030</v>
      </c>
    </row>
    <row r="921" spans="1:2" x14ac:dyDescent="0.2">
      <c r="A921" s="1">
        <v>143679</v>
      </c>
      <c r="B921" t="s">
        <v>3030</v>
      </c>
    </row>
    <row r="922" spans="1:2" x14ac:dyDescent="0.2">
      <c r="A922" s="1">
        <v>143706</v>
      </c>
      <c r="B922" t="s">
        <v>3030</v>
      </c>
    </row>
    <row r="923" spans="1:2" x14ac:dyDescent="0.2">
      <c r="A923" s="1">
        <v>143773</v>
      </c>
      <c r="B923" t="s">
        <v>3030</v>
      </c>
    </row>
    <row r="924" spans="1:2" x14ac:dyDescent="0.2">
      <c r="A924" s="1">
        <v>143838</v>
      </c>
      <c r="B924" t="s">
        <v>3030</v>
      </c>
    </row>
    <row r="925" spans="1:2" x14ac:dyDescent="0.2">
      <c r="A925" s="1">
        <v>143898</v>
      </c>
      <c r="B925" t="s">
        <v>3030</v>
      </c>
    </row>
    <row r="926" spans="1:2" x14ac:dyDescent="0.2">
      <c r="A926" s="1">
        <v>143995</v>
      </c>
      <c r="B926" t="s">
        <v>3030</v>
      </c>
    </row>
    <row r="927" spans="1:2" x14ac:dyDescent="0.2">
      <c r="A927" s="1">
        <v>144121</v>
      </c>
      <c r="B927" t="s">
        <v>3030</v>
      </c>
    </row>
    <row r="928" spans="1:2" x14ac:dyDescent="0.2">
      <c r="A928" s="1">
        <v>144125</v>
      </c>
      <c r="B928" t="s">
        <v>3030</v>
      </c>
    </row>
    <row r="929" spans="1:2" x14ac:dyDescent="0.2">
      <c r="A929" s="1">
        <v>144159</v>
      </c>
      <c r="B929" t="s">
        <v>3030</v>
      </c>
    </row>
    <row r="930" spans="1:2" x14ac:dyDescent="0.2">
      <c r="A930" s="1">
        <v>144190</v>
      </c>
      <c r="B930" t="s">
        <v>3030</v>
      </c>
    </row>
    <row r="931" spans="1:2" x14ac:dyDescent="0.2">
      <c r="A931" s="1">
        <v>144286</v>
      </c>
      <c r="B931" t="s">
        <v>3030</v>
      </c>
    </row>
    <row r="932" spans="1:2" x14ac:dyDescent="0.2">
      <c r="A932" s="1">
        <v>144318</v>
      </c>
      <c r="B932" t="s">
        <v>3030</v>
      </c>
    </row>
    <row r="933" spans="1:2" x14ac:dyDescent="0.2">
      <c r="A933" s="1">
        <v>144382</v>
      </c>
      <c r="B933" t="s">
        <v>3030</v>
      </c>
    </row>
    <row r="934" spans="1:2" x14ac:dyDescent="0.2">
      <c r="A934" s="1">
        <v>144442</v>
      </c>
      <c r="B934" t="s">
        <v>3030</v>
      </c>
    </row>
    <row r="935" spans="1:2" x14ac:dyDescent="0.2">
      <c r="A935" s="1">
        <v>144444</v>
      </c>
      <c r="B935" t="s">
        <v>3030</v>
      </c>
    </row>
    <row r="936" spans="1:2" x14ac:dyDescent="0.2">
      <c r="A936" s="1">
        <v>144445</v>
      </c>
      <c r="B936" t="s">
        <v>3030</v>
      </c>
    </row>
    <row r="937" spans="1:2" x14ac:dyDescent="0.2">
      <c r="A937" s="1">
        <v>144479</v>
      </c>
      <c r="B937" t="s">
        <v>3030</v>
      </c>
    </row>
    <row r="938" spans="1:2" x14ac:dyDescent="0.2">
      <c r="A938" s="1">
        <v>144573</v>
      </c>
      <c r="B938" t="s">
        <v>3030</v>
      </c>
    </row>
    <row r="939" spans="1:2" x14ac:dyDescent="0.2">
      <c r="A939" s="1">
        <v>144574</v>
      </c>
      <c r="B939" t="s">
        <v>3030</v>
      </c>
    </row>
    <row r="940" spans="1:2" x14ac:dyDescent="0.2">
      <c r="A940" s="1">
        <v>144605</v>
      </c>
      <c r="B940" t="s">
        <v>3030</v>
      </c>
    </row>
    <row r="941" spans="1:2" x14ac:dyDescent="0.2">
      <c r="A941" s="1">
        <v>144606</v>
      </c>
      <c r="B941" t="s">
        <v>3030</v>
      </c>
    </row>
    <row r="942" spans="1:2" x14ac:dyDescent="0.2">
      <c r="A942" s="1">
        <v>144634</v>
      </c>
      <c r="B942" t="s">
        <v>3030</v>
      </c>
    </row>
    <row r="943" spans="1:2" x14ac:dyDescent="0.2">
      <c r="A943" s="1">
        <v>144636</v>
      </c>
      <c r="B943" t="s">
        <v>3030</v>
      </c>
    </row>
    <row r="944" spans="1:2" x14ac:dyDescent="0.2">
      <c r="A944" s="1">
        <v>144670</v>
      </c>
      <c r="B944" t="s">
        <v>3030</v>
      </c>
    </row>
    <row r="945" spans="1:2" x14ac:dyDescent="0.2">
      <c r="A945" s="1">
        <v>144702</v>
      </c>
      <c r="B945" t="s">
        <v>3030</v>
      </c>
    </row>
    <row r="946" spans="1:2" x14ac:dyDescent="0.2">
      <c r="A946" s="1">
        <v>144766</v>
      </c>
      <c r="B946" t="s">
        <v>3030</v>
      </c>
    </row>
    <row r="947" spans="1:2" x14ac:dyDescent="0.2">
      <c r="A947" s="1">
        <v>144824</v>
      </c>
      <c r="B947" t="s">
        <v>3030</v>
      </c>
    </row>
    <row r="948" spans="1:2" x14ac:dyDescent="0.2">
      <c r="A948" s="1">
        <v>144827</v>
      </c>
      <c r="B948" t="s">
        <v>3030</v>
      </c>
    </row>
    <row r="949" spans="1:2" x14ac:dyDescent="0.2">
      <c r="A949" s="1">
        <v>144859</v>
      </c>
      <c r="B949" t="s">
        <v>3030</v>
      </c>
    </row>
    <row r="950" spans="1:2" x14ac:dyDescent="0.2">
      <c r="A950" s="1">
        <v>144862</v>
      </c>
      <c r="B950" t="s">
        <v>3030</v>
      </c>
    </row>
    <row r="951" spans="1:2" x14ac:dyDescent="0.2">
      <c r="A951" s="1">
        <v>144890</v>
      </c>
      <c r="B951" t="s">
        <v>3030</v>
      </c>
    </row>
    <row r="952" spans="1:2" x14ac:dyDescent="0.2">
      <c r="A952" s="1">
        <v>144894</v>
      </c>
      <c r="B952" t="s">
        <v>3030</v>
      </c>
    </row>
    <row r="953" spans="1:2" x14ac:dyDescent="0.2">
      <c r="A953" s="1">
        <v>145117</v>
      </c>
      <c r="B953" t="s">
        <v>3030</v>
      </c>
    </row>
    <row r="954" spans="1:2" x14ac:dyDescent="0.2">
      <c r="A954" s="1">
        <v>145181</v>
      </c>
      <c r="B954" t="s">
        <v>3030</v>
      </c>
    </row>
    <row r="955" spans="1:2" x14ac:dyDescent="0.2">
      <c r="A955" s="1">
        <v>145183</v>
      </c>
      <c r="B955" t="s">
        <v>3030</v>
      </c>
    </row>
    <row r="956" spans="1:2" x14ac:dyDescent="0.2">
      <c r="A956" s="1">
        <v>145208</v>
      </c>
      <c r="B956" t="s">
        <v>3030</v>
      </c>
    </row>
    <row r="957" spans="1:2" x14ac:dyDescent="0.2">
      <c r="A957" s="1">
        <v>145212</v>
      </c>
      <c r="B957" t="s">
        <v>3030</v>
      </c>
    </row>
    <row r="958" spans="1:2" x14ac:dyDescent="0.2">
      <c r="A958" s="1">
        <v>145279</v>
      </c>
      <c r="B958" t="s">
        <v>3030</v>
      </c>
    </row>
    <row r="959" spans="1:2" x14ac:dyDescent="0.2">
      <c r="A959" s="1">
        <v>145338</v>
      </c>
      <c r="B959" t="s">
        <v>3030</v>
      </c>
    </row>
    <row r="960" spans="1:2" x14ac:dyDescent="0.2">
      <c r="A960" s="1">
        <v>145342</v>
      </c>
      <c r="B960" t="s">
        <v>3030</v>
      </c>
    </row>
    <row r="961" spans="1:2" x14ac:dyDescent="0.2">
      <c r="A961" s="1">
        <v>145371</v>
      </c>
      <c r="B961" t="s">
        <v>3030</v>
      </c>
    </row>
    <row r="962" spans="1:2" x14ac:dyDescent="0.2">
      <c r="A962" s="1">
        <v>145375</v>
      </c>
      <c r="B962" t="s">
        <v>3030</v>
      </c>
    </row>
    <row r="963" spans="1:2" x14ac:dyDescent="0.2">
      <c r="A963" s="1">
        <v>145563</v>
      </c>
      <c r="B963" t="s">
        <v>3030</v>
      </c>
    </row>
    <row r="964" spans="1:2" x14ac:dyDescent="0.2">
      <c r="A964" s="1">
        <v>145626</v>
      </c>
      <c r="B964" t="s">
        <v>3030</v>
      </c>
    </row>
    <row r="965" spans="1:2" x14ac:dyDescent="0.2">
      <c r="A965" s="1">
        <v>145818</v>
      </c>
      <c r="B965" t="s">
        <v>3030</v>
      </c>
    </row>
    <row r="966" spans="1:2" x14ac:dyDescent="0.2">
      <c r="A966" s="1">
        <v>145916</v>
      </c>
      <c r="B966" t="s">
        <v>3030</v>
      </c>
    </row>
    <row r="967" spans="1:2" x14ac:dyDescent="0.2">
      <c r="A967" s="1">
        <v>145947</v>
      </c>
      <c r="B967" t="s">
        <v>3030</v>
      </c>
    </row>
    <row r="968" spans="1:2" x14ac:dyDescent="0.2">
      <c r="A968" s="1">
        <v>145950</v>
      </c>
      <c r="B968" t="s">
        <v>3030</v>
      </c>
    </row>
    <row r="969" spans="1:2" x14ac:dyDescent="0.2">
      <c r="A969" s="1">
        <v>146076</v>
      </c>
      <c r="B969" t="s">
        <v>3030</v>
      </c>
    </row>
    <row r="970" spans="1:2" x14ac:dyDescent="0.2">
      <c r="A970" s="1">
        <v>146170</v>
      </c>
      <c r="B970" t="s">
        <v>3030</v>
      </c>
    </row>
    <row r="971" spans="1:2" x14ac:dyDescent="0.2">
      <c r="A971" s="1">
        <v>146232</v>
      </c>
      <c r="B971" t="s">
        <v>3030</v>
      </c>
    </row>
    <row r="972" spans="1:2" x14ac:dyDescent="0.2">
      <c r="A972" s="1">
        <v>146271</v>
      </c>
      <c r="B972" t="s">
        <v>3030</v>
      </c>
    </row>
    <row r="973" spans="1:2" x14ac:dyDescent="0.2">
      <c r="A973" s="1">
        <v>146297</v>
      </c>
      <c r="B973" t="s">
        <v>3030</v>
      </c>
    </row>
    <row r="974" spans="1:2" x14ac:dyDescent="0.2">
      <c r="A974" s="1">
        <v>146328</v>
      </c>
      <c r="B974" t="s">
        <v>3030</v>
      </c>
    </row>
    <row r="975" spans="1:2" x14ac:dyDescent="0.2">
      <c r="A975" s="1">
        <v>146426</v>
      </c>
      <c r="B975" t="s">
        <v>3030</v>
      </c>
    </row>
    <row r="976" spans="1:2" x14ac:dyDescent="0.2">
      <c r="A976" s="1">
        <v>146489</v>
      </c>
      <c r="B976" t="s">
        <v>3030</v>
      </c>
    </row>
    <row r="977" spans="1:2" x14ac:dyDescent="0.2">
      <c r="A977" s="1">
        <v>146685</v>
      </c>
      <c r="B977" t="s">
        <v>3030</v>
      </c>
    </row>
    <row r="978" spans="1:2" x14ac:dyDescent="0.2">
      <c r="A978" s="1">
        <v>146713</v>
      </c>
      <c r="B978" t="s">
        <v>3030</v>
      </c>
    </row>
    <row r="979" spans="1:2" x14ac:dyDescent="0.2">
      <c r="A979" s="1">
        <v>146745</v>
      </c>
      <c r="B979" t="s">
        <v>3030</v>
      </c>
    </row>
    <row r="980" spans="1:2" x14ac:dyDescent="0.2">
      <c r="A980" s="1">
        <v>146778</v>
      </c>
      <c r="B980" t="s">
        <v>3030</v>
      </c>
    </row>
    <row r="981" spans="1:2" x14ac:dyDescent="0.2">
      <c r="A981" s="1">
        <v>146782</v>
      </c>
      <c r="B981" t="s">
        <v>3030</v>
      </c>
    </row>
    <row r="982" spans="1:2" x14ac:dyDescent="0.2">
      <c r="A982" s="1">
        <v>146812</v>
      </c>
      <c r="B982" t="s">
        <v>3030</v>
      </c>
    </row>
    <row r="983" spans="1:2" x14ac:dyDescent="0.2">
      <c r="A983" s="1">
        <v>146906</v>
      </c>
      <c r="B983" t="s">
        <v>3030</v>
      </c>
    </row>
    <row r="984" spans="1:2" x14ac:dyDescent="0.2">
      <c r="A984" s="1">
        <v>146971</v>
      </c>
      <c r="B984" t="s">
        <v>3030</v>
      </c>
    </row>
    <row r="985" spans="1:2" x14ac:dyDescent="0.2">
      <c r="A985" s="1">
        <v>147033</v>
      </c>
      <c r="B985" t="s">
        <v>3030</v>
      </c>
    </row>
    <row r="986" spans="1:2" x14ac:dyDescent="0.2">
      <c r="A986" s="1">
        <v>147066</v>
      </c>
      <c r="B986" t="s">
        <v>3030</v>
      </c>
    </row>
    <row r="987" spans="1:2" x14ac:dyDescent="0.2">
      <c r="A987" s="1">
        <v>147099</v>
      </c>
      <c r="B987" t="s">
        <v>3030</v>
      </c>
    </row>
    <row r="988" spans="1:2" x14ac:dyDescent="0.2">
      <c r="A988" s="1">
        <v>147102</v>
      </c>
      <c r="B988" t="s">
        <v>3030</v>
      </c>
    </row>
    <row r="989" spans="1:2" x14ac:dyDescent="0.2">
      <c r="A989" s="1">
        <v>147197</v>
      </c>
      <c r="B989" t="s">
        <v>3030</v>
      </c>
    </row>
    <row r="990" spans="1:2" x14ac:dyDescent="0.2">
      <c r="A990" s="1">
        <v>147199</v>
      </c>
      <c r="B990" t="s">
        <v>3030</v>
      </c>
    </row>
    <row r="991" spans="1:2" x14ac:dyDescent="0.2">
      <c r="A991" s="1">
        <v>147231</v>
      </c>
      <c r="B991" t="s">
        <v>3030</v>
      </c>
    </row>
    <row r="992" spans="1:2" x14ac:dyDescent="0.2">
      <c r="A992" s="1">
        <v>147260</v>
      </c>
      <c r="B992" t="s">
        <v>3030</v>
      </c>
    </row>
    <row r="993" spans="1:2" x14ac:dyDescent="0.2">
      <c r="A993" s="1">
        <v>147384</v>
      </c>
      <c r="B993" t="s">
        <v>3030</v>
      </c>
    </row>
    <row r="994" spans="1:2" x14ac:dyDescent="0.2">
      <c r="A994" s="1">
        <v>147452</v>
      </c>
      <c r="B994" t="s">
        <v>3030</v>
      </c>
    </row>
    <row r="995" spans="1:2" x14ac:dyDescent="0.2">
      <c r="A995" s="1">
        <v>147486</v>
      </c>
      <c r="B995" t="s">
        <v>3030</v>
      </c>
    </row>
    <row r="996" spans="1:2" x14ac:dyDescent="0.2">
      <c r="A996" s="1">
        <v>147546</v>
      </c>
      <c r="B996" t="s">
        <v>3030</v>
      </c>
    </row>
    <row r="997" spans="1:2" x14ac:dyDescent="0.2">
      <c r="A997" s="1">
        <v>147643</v>
      </c>
      <c r="B997" t="s">
        <v>3030</v>
      </c>
    </row>
    <row r="998" spans="1:2" x14ac:dyDescent="0.2">
      <c r="A998" s="1">
        <v>147646</v>
      </c>
      <c r="B998" t="s">
        <v>3030</v>
      </c>
    </row>
    <row r="999" spans="1:2" x14ac:dyDescent="0.2">
      <c r="A999" s="1">
        <v>147672</v>
      </c>
      <c r="B999" t="s">
        <v>3030</v>
      </c>
    </row>
    <row r="1000" spans="1:2" x14ac:dyDescent="0.2">
      <c r="A1000" s="1">
        <v>147743</v>
      </c>
      <c r="B1000" t="s">
        <v>3030</v>
      </c>
    </row>
    <row r="1001" spans="1:2" x14ac:dyDescent="0.2">
      <c r="A1001" s="1">
        <v>147775</v>
      </c>
      <c r="B1001" t="s">
        <v>3030</v>
      </c>
    </row>
    <row r="1002" spans="1:2" x14ac:dyDescent="0.2">
      <c r="A1002" s="1">
        <v>147804</v>
      </c>
      <c r="B1002" t="s">
        <v>3030</v>
      </c>
    </row>
    <row r="1003" spans="1:2" x14ac:dyDescent="0.2">
      <c r="A1003" s="1">
        <v>147869</v>
      </c>
      <c r="B1003" t="s">
        <v>3030</v>
      </c>
    </row>
    <row r="1004" spans="1:2" x14ac:dyDescent="0.2">
      <c r="A1004" s="1">
        <v>147871</v>
      </c>
      <c r="B1004" t="s">
        <v>3030</v>
      </c>
    </row>
    <row r="1005" spans="1:2" x14ac:dyDescent="0.2">
      <c r="A1005" s="1">
        <v>147993</v>
      </c>
      <c r="B1005" t="s">
        <v>3030</v>
      </c>
    </row>
    <row r="1006" spans="1:2" x14ac:dyDescent="0.2">
      <c r="A1006" s="1">
        <v>147996</v>
      </c>
      <c r="B1006" t="s">
        <v>3030</v>
      </c>
    </row>
    <row r="1007" spans="1:2" x14ac:dyDescent="0.2">
      <c r="A1007" s="1">
        <v>148031</v>
      </c>
      <c r="B1007" t="s">
        <v>3030</v>
      </c>
    </row>
    <row r="1008" spans="1:2" x14ac:dyDescent="0.2">
      <c r="A1008" s="1">
        <v>148056</v>
      </c>
      <c r="B1008" t="s">
        <v>3030</v>
      </c>
    </row>
    <row r="1009" spans="1:2" x14ac:dyDescent="0.2">
      <c r="A1009" s="1">
        <v>148092</v>
      </c>
      <c r="B1009" t="s">
        <v>3030</v>
      </c>
    </row>
    <row r="1010" spans="1:2" x14ac:dyDescent="0.2">
      <c r="A1010" s="1">
        <v>148095</v>
      </c>
      <c r="B1010" t="s">
        <v>3030</v>
      </c>
    </row>
    <row r="1011" spans="1:2" x14ac:dyDescent="0.2">
      <c r="A1011" s="1">
        <v>148254</v>
      </c>
      <c r="B1011" t="s">
        <v>3030</v>
      </c>
    </row>
    <row r="1012" spans="1:2" x14ac:dyDescent="0.2">
      <c r="A1012" s="1">
        <v>148280</v>
      </c>
      <c r="B1012" t="s">
        <v>3030</v>
      </c>
    </row>
    <row r="1013" spans="1:2" x14ac:dyDescent="0.2">
      <c r="A1013" s="1">
        <v>148347</v>
      </c>
      <c r="B1013" t="s">
        <v>3030</v>
      </c>
    </row>
    <row r="1014" spans="1:2" x14ac:dyDescent="0.2">
      <c r="A1014" s="1">
        <v>148536</v>
      </c>
      <c r="B1014" t="s">
        <v>3030</v>
      </c>
    </row>
    <row r="1015" spans="1:2" x14ac:dyDescent="0.2">
      <c r="A1015" s="1">
        <v>148634</v>
      </c>
      <c r="B1015" t="s">
        <v>3030</v>
      </c>
    </row>
    <row r="1016" spans="1:2" x14ac:dyDescent="0.2">
      <c r="A1016" s="1">
        <v>148669</v>
      </c>
      <c r="B1016" t="s">
        <v>3030</v>
      </c>
    </row>
    <row r="1017" spans="1:2" x14ac:dyDescent="0.2">
      <c r="A1017" s="1">
        <v>148697</v>
      </c>
      <c r="B1017" t="s">
        <v>3030</v>
      </c>
    </row>
    <row r="1018" spans="1:2" x14ac:dyDescent="0.2">
      <c r="A1018" s="1">
        <v>148767</v>
      </c>
      <c r="B1018" t="s">
        <v>3030</v>
      </c>
    </row>
    <row r="1019" spans="1:2" x14ac:dyDescent="0.2">
      <c r="A1019" s="1">
        <v>148952</v>
      </c>
      <c r="B1019" t="s">
        <v>3030</v>
      </c>
    </row>
    <row r="1020" spans="1:2" x14ac:dyDescent="0.2">
      <c r="A1020" s="1">
        <v>149050</v>
      </c>
      <c r="B1020" t="s">
        <v>3030</v>
      </c>
    </row>
    <row r="1021" spans="1:2" x14ac:dyDescent="0.2">
      <c r="A1021" s="1">
        <v>149053</v>
      </c>
      <c r="B1021" t="s">
        <v>3030</v>
      </c>
    </row>
    <row r="1022" spans="1:2" x14ac:dyDescent="0.2">
      <c r="A1022" s="1">
        <v>149054</v>
      </c>
      <c r="B1022" t="s">
        <v>3030</v>
      </c>
    </row>
    <row r="1023" spans="1:2" x14ac:dyDescent="0.2">
      <c r="A1023" s="1">
        <v>149084</v>
      </c>
      <c r="B1023" t="s">
        <v>3030</v>
      </c>
    </row>
    <row r="1024" spans="1:2" x14ac:dyDescent="0.2">
      <c r="A1024" s="1">
        <v>149144</v>
      </c>
      <c r="B1024" t="s">
        <v>3030</v>
      </c>
    </row>
    <row r="1025" spans="1:2" x14ac:dyDescent="0.2">
      <c r="A1025" s="1">
        <v>149176</v>
      </c>
      <c r="B1025" t="s">
        <v>3030</v>
      </c>
    </row>
    <row r="1026" spans="1:2" x14ac:dyDescent="0.2">
      <c r="A1026" s="1">
        <v>149272</v>
      </c>
      <c r="B1026" t="s">
        <v>3030</v>
      </c>
    </row>
    <row r="1027" spans="1:2" x14ac:dyDescent="0.2">
      <c r="A1027" s="1">
        <v>149368</v>
      </c>
      <c r="B1027" t="s">
        <v>3030</v>
      </c>
    </row>
    <row r="1028" spans="1:2" x14ac:dyDescent="0.2">
      <c r="A1028" s="1">
        <v>149407</v>
      </c>
      <c r="B1028" t="s">
        <v>3030</v>
      </c>
    </row>
    <row r="1029" spans="1:2" x14ac:dyDescent="0.2">
      <c r="A1029" s="1">
        <v>149469</v>
      </c>
      <c r="B1029" t="s">
        <v>3030</v>
      </c>
    </row>
    <row r="1030" spans="1:2" x14ac:dyDescent="0.2">
      <c r="A1030" s="1">
        <v>149627</v>
      </c>
      <c r="B1030" t="s">
        <v>3030</v>
      </c>
    </row>
    <row r="1031" spans="1:2" x14ac:dyDescent="0.2">
      <c r="A1031" s="1">
        <v>149657</v>
      </c>
      <c r="B1031" t="s">
        <v>3030</v>
      </c>
    </row>
    <row r="1032" spans="1:2" x14ac:dyDescent="0.2">
      <c r="A1032" s="1">
        <v>149658</v>
      </c>
      <c r="B1032" t="s">
        <v>3030</v>
      </c>
    </row>
    <row r="1033" spans="1:2" x14ac:dyDescent="0.2">
      <c r="A1033" s="1">
        <v>149660</v>
      </c>
      <c r="B1033" t="s">
        <v>3030</v>
      </c>
    </row>
    <row r="1034" spans="1:2" x14ac:dyDescent="0.2">
      <c r="A1034" s="1">
        <v>149661</v>
      </c>
      <c r="B1034" t="s">
        <v>3030</v>
      </c>
    </row>
    <row r="1035" spans="1:2" x14ac:dyDescent="0.2">
      <c r="A1035" s="1">
        <v>149691</v>
      </c>
      <c r="B1035" t="s">
        <v>3030</v>
      </c>
    </row>
    <row r="1036" spans="1:2" x14ac:dyDescent="0.2">
      <c r="A1036" s="1">
        <v>149852</v>
      </c>
      <c r="B1036" t="s">
        <v>3030</v>
      </c>
    </row>
    <row r="1037" spans="1:2" x14ac:dyDescent="0.2">
      <c r="A1037" s="1">
        <v>149947</v>
      </c>
      <c r="B1037" t="s">
        <v>3030</v>
      </c>
    </row>
    <row r="1038" spans="1:2" x14ac:dyDescent="0.2">
      <c r="A1038" s="1">
        <v>149976</v>
      </c>
      <c r="B1038" t="s">
        <v>3030</v>
      </c>
    </row>
    <row r="1039" spans="1:2" x14ac:dyDescent="0.2">
      <c r="A1039" s="1">
        <v>149981</v>
      </c>
      <c r="B1039" t="s">
        <v>3030</v>
      </c>
    </row>
    <row r="1040" spans="1:2" x14ac:dyDescent="0.2">
      <c r="A1040" s="1">
        <v>150105</v>
      </c>
      <c r="B1040" t="s">
        <v>3030</v>
      </c>
    </row>
    <row r="1041" spans="1:2" x14ac:dyDescent="0.2">
      <c r="A1041" s="1">
        <v>150109</v>
      </c>
      <c r="B1041" t="s">
        <v>3030</v>
      </c>
    </row>
    <row r="1042" spans="1:2" x14ac:dyDescent="0.2">
      <c r="A1042" s="1">
        <v>150138</v>
      </c>
      <c r="B1042" t="s">
        <v>3030</v>
      </c>
    </row>
    <row r="1043" spans="1:2" x14ac:dyDescent="0.2">
      <c r="A1043" s="1">
        <v>150141</v>
      </c>
      <c r="B1043" t="s">
        <v>3030</v>
      </c>
    </row>
    <row r="1044" spans="1:2" x14ac:dyDescent="0.2">
      <c r="A1044" s="1">
        <v>150169</v>
      </c>
      <c r="B1044" t="s">
        <v>3030</v>
      </c>
    </row>
    <row r="1045" spans="1:2" x14ac:dyDescent="0.2">
      <c r="A1045" s="1">
        <v>150205</v>
      </c>
      <c r="B1045" t="s">
        <v>3030</v>
      </c>
    </row>
    <row r="1046" spans="1:2" x14ac:dyDescent="0.2">
      <c r="A1046" s="1">
        <v>150232</v>
      </c>
      <c r="B1046" t="s">
        <v>3030</v>
      </c>
    </row>
    <row r="1047" spans="1:2" x14ac:dyDescent="0.2">
      <c r="A1047" s="1">
        <v>150264</v>
      </c>
      <c r="B1047" t="s">
        <v>3030</v>
      </c>
    </row>
    <row r="1048" spans="1:2" x14ac:dyDescent="0.2">
      <c r="A1048" s="1">
        <v>150265</v>
      </c>
      <c r="B1048" t="s">
        <v>3030</v>
      </c>
    </row>
    <row r="1049" spans="1:2" x14ac:dyDescent="0.2">
      <c r="A1049" s="1">
        <v>150299</v>
      </c>
      <c r="B1049" t="s">
        <v>3030</v>
      </c>
    </row>
    <row r="1050" spans="1:2" x14ac:dyDescent="0.2">
      <c r="A1050" s="1">
        <v>150364</v>
      </c>
      <c r="B1050" t="s">
        <v>3030</v>
      </c>
    </row>
    <row r="1051" spans="1:2" x14ac:dyDescent="0.2">
      <c r="A1051" s="1">
        <v>150527</v>
      </c>
      <c r="B1051" t="s">
        <v>3030</v>
      </c>
    </row>
    <row r="1052" spans="1:2" x14ac:dyDescent="0.2">
      <c r="A1052" s="1">
        <v>150557</v>
      </c>
      <c r="B1052" t="s">
        <v>3030</v>
      </c>
    </row>
    <row r="1053" spans="1:2" x14ac:dyDescent="0.2">
      <c r="A1053" s="1">
        <v>150622</v>
      </c>
      <c r="B1053" t="s">
        <v>3030</v>
      </c>
    </row>
    <row r="1054" spans="1:2" x14ac:dyDescent="0.2">
      <c r="A1054" s="1">
        <v>150680</v>
      </c>
      <c r="B1054" t="s">
        <v>3030</v>
      </c>
    </row>
    <row r="1055" spans="1:2" x14ac:dyDescent="0.2">
      <c r="A1055" s="1">
        <v>150780</v>
      </c>
      <c r="B1055" t="s">
        <v>3030</v>
      </c>
    </row>
    <row r="1056" spans="1:2" x14ac:dyDescent="0.2">
      <c r="A1056" s="1">
        <v>150843</v>
      </c>
      <c r="B1056" t="s">
        <v>3030</v>
      </c>
    </row>
    <row r="1057" spans="1:2" x14ac:dyDescent="0.2">
      <c r="A1057" s="1">
        <v>150844</v>
      </c>
      <c r="B1057" t="s">
        <v>3030</v>
      </c>
    </row>
    <row r="1058" spans="1:2" x14ac:dyDescent="0.2">
      <c r="A1058" s="1">
        <v>150904</v>
      </c>
      <c r="B1058" t="s">
        <v>3030</v>
      </c>
    </row>
    <row r="1059" spans="1:2" x14ac:dyDescent="0.2">
      <c r="A1059" s="1">
        <v>150909</v>
      </c>
      <c r="B1059" t="s">
        <v>3030</v>
      </c>
    </row>
    <row r="1060" spans="1:2" x14ac:dyDescent="0.2">
      <c r="A1060" s="1">
        <v>150936</v>
      </c>
      <c r="B1060" t="s">
        <v>3030</v>
      </c>
    </row>
    <row r="1061" spans="1:2" x14ac:dyDescent="0.2">
      <c r="A1061" s="1">
        <v>150938</v>
      </c>
      <c r="B1061" t="s">
        <v>3030</v>
      </c>
    </row>
    <row r="1062" spans="1:2" x14ac:dyDescent="0.2">
      <c r="A1062" s="1">
        <v>151135</v>
      </c>
      <c r="B1062" t="s">
        <v>3030</v>
      </c>
    </row>
    <row r="1063" spans="1:2" x14ac:dyDescent="0.2">
      <c r="A1063" s="1">
        <v>151228</v>
      </c>
      <c r="B1063" t="s">
        <v>3030</v>
      </c>
    </row>
    <row r="1064" spans="1:2" x14ac:dyDescent="0.2">
      <c r="A1064" s="1">
        <v>151290</v>
      </c>
      <c r="B1064" t="s">
        <v>3030</v>
      </c>
    </row>
    <row r="1065" spans="1:2" x14ac:dyDescent="0.2">
      <c r="A1065" s="1">
        <v>151354</v>
      </c>
      <c r="B1065" t="s">
        <v>3030</v>
      </c>
    </row>
    <row r="1066" spans="1:2" x14ac:dyDescent="0.2">
      <c r="A1066" s="1">
        <v>151387</v>
      </c>
      <c r="B1066" t="s">
        <v>3030</v>
      </c>
    </row>
    <row r="1067" spans="1:2" x14ac:dyDescent="0.2">
      <c r="A1067" s="1">
        <v>151420</v>
      </c>
      <c r="B1067" t="s">
        <v>3030</v>
      </c>
    </row>
    <row r="1068" spans="1:2" x14ac:dyDescent="0.2">
      <c r="A1068" s="1">
        <v>151455</v>
      </c>
      <c r="B1068" t="s">
        <v>3030</v>
      </c>
    </row>
    <row r="1069" spans="1:2" x14ac:dyDescent="0.2">
      <c r="A1069" s="1">
        <v>151519</v>
      </c>
      <c r="B1069" t="s">
        <v>3030</v>
      </c>
    </row>
    <row r="1070" spans="1:2" x14ac:dyDescent="0.2">
      <c r="A1070" s="1">
        <v>151611</v>
      </c>
      <c r="B1070" t="s">
        <v>3030</v>
      </c>
    </row>
    <row r="1071" spans="1:2" x14ac:dyDescent="0.2">
      <c r="A1071" s="1">
        <v>151641</v>
      </c>
      <c r="B1071" t="s">
        <v>3030</v>
      </c>
    </row>
    <row r="1072" spans="1:2" x14ac:dyDescent="0.2">
      <c r="A1072" s="1">
        <v>151738</v>
      </c>
      <c r="B1072" t="s">
        <v>3030</v>
      </c>
    </row>
    <row r="1073" spans="1:2" x14ac:dyDescent="0.2">
      <c r="A1073" s="1">
        <v>151802</v>
      </c>
      <c r="B1073" t="s">
        <v>3030</v>
      </c>
    </row>
    <row r="1074" spans="1:2" x14ac:dyDescent="0.2">
      <c r="A1074" s="1">
        <v>151901</v>
      </c>
      <c r="B1074" t="s">
        <v>3030</v>
      </c>
    </row>
    <row r="1075" spans="1:2" x14ac:dyDescent="0.2">
      <c r="A1075" s="1">
        <v>151933</v>
      </c>
      <c r="B1075" t="s">
        <v>3030</v>
      </c>
    </row>
    <row r="1076" spans="1:2" x14ac:dyDescent="0.2">
      <c r="A1076" s="1">
        <v>152028</v>
      </c>
      <c r="B1076" t="s">
        <v>3030</v>
      </c>
    </row>
    <row r="1077" spans="1:2" x14ac:dyDescent="0.2">
      <c r="A1077" s="1">
        <v>152121</v>
      </c>
      <c r="B1077" t="s">
        <v>3030</v>
      </c>
    </row>
    <row r="1078" spans="1:2" x14ac:dyDescent="0.2">
      <c r="A1078" s="1">
        <v>152219</v>
      </c>
      <c r="B1078" t="s">
        <v>3030</v>
      </c>
    </row>
    <row r="1079" spans="1:2" x14ac:dyDescent="0.2">
      <c r="A1079" s="1">
        <v>152221</v>
      </c>
      <c r="B1079" t="s">
        <v>3030</v>
      </c>
    </row>
    <row r="1080" spans="1:2" x14ac:dyDescent="0.2">
      <c r="A1080" s="1">
        <v>152249</v>
      </c>
      <c r="B1080" t="s">
        <v>3030</v>
      </c>
    </row>
    <row r="1081" spans="1:2" x14ac:dyDescent="0.2">
      <c r="A1081" s="1">
        <v>152282</v>
      </c>
      <c r="B1081" t="s">
        <v>3030</v>
      </c>
    </row>
    <row r="1082" spans="1:2" x14ac:dyDescent="0.2">
      <c r="A1082" s="1">
        <v>152286</v>
      </c>
      <c r="B1082" t="s">
        <v>3030</v>
      </c>
    </row>
    <row r="1083" spans="1:2" x14ac:dyDescent="0.2">
      <c r="A1083" s="1">
        <v>152287</v>
      </c>
      <c r="B1083" t="s">
        <v>3030</v>
      </c>
    </row>
    <row r="1084" spans="1:2" x14ac:dyDescent="0.2">
      <c r="A1084" s="1">
        <v>152317</v>
      </c>
      <c r="B1084" t="s">
        <v>3030</v>
      </c>
    </row>
    <row r="1085" spans="1:2" x14ac:dyDescent="0.2">
      <c r="A1085" s="1">
        <v>152346</v>
      </c>
      <c r="B1085" t="s">
        <v>3030</v>
      </c>
    </row>
    <row r="1086" spans="1:2" x14ac:dyDescent="0.2">
      <c r="A1086" s="1">
        <v>152382</v>
      </c>
      <c r="B1086" t="s">
        <v>3030</v>
      </c>
    </row>
    <row r="1087" spans="1:2" x14ac:dyDescent="0.2">
      <c r="A1087" s="1">
        <v>152504</v>
      </c>
      <c r="B1087" t="s">
        <v>3030</v>
      </c>
    </row>
    <row r="1088" spans="1:2" x14ac:dyDescent="0.2">
      <c r="A1088" s="1">
        <v>152510</v>
      </c>
      <c r="B1088" t="s">
        <v>3030</v>
      </c>
    </row>
    <row r="1089" spans="1:2" x14ac:dyDescent="0.2">
      <c r="A1089" s="1">
        <v>152667</v>
      </c>
      <c r="B1089" t="s">
        <v>3030</v>
      </c>
    </row>
    <row r="1090" spans="1:2" x14ac:dyDescent="0.2">
      <c r="A1090" s="1">
        <v>152761</v>
      </c>
      <c r="B1090" t="s">
        <v>3030</v>
      </c>
    </row>
    <row r="1091" spans="1:2" x14ac:dyDescent="0.2">
      <c r="A1091" s="1">
        <v>152826</v>
      </c>
      <c r="B1091" t="s">
        <v>3030</v>
      </c>
    </row>
    <row r="1092" spans="1:2" x14ac:dyDescent="0.2">
      <c r="A1092" s="1">
        <v>152895</v>
      </c>
      <c r="B1092" t="s">
        <v>3030</v>
      </c>
    </row>
    <row r="1093" spans="1:2" x14ac:dyDescent="0.2">
      <c r="A1093" s="1">
        <v>152957</v>
      </c>
      <c r="B1093" t="s">
        <v>3030</v>
      </c>
    </row>
    <row r="1094" spans="1:2" x14ac:dyDescent="0.2">
      <c r="A1094" s="1">
        <v>152958</v>
      </c>
      <c r="B1094" t="s">
        <v>3030</v>
      </c>
    </row>
    <row r="1095" spans="1:2" x14ac:dyDescent="0.2">
      <c r="A1095" s="1">
        <v>153016</v>
      </c>
      <c r="B1095" t="s">
        <v>3030</v>
      </c>
    </row>
    <row r="1096" spans="1:2" x14ac:dyDescent="0.2">
      <c r="A1096" s="1">
        <v>153081</v>
      </c>
      <c r="B1096" t="s">
        <v>3030</v>
      </c>
    </row>
    <row r="1097" spans="1:2" x14ac:dyDescent="0.2">
      <c r="A1097" s="1">
        <v>153144</v>
      </c>
      <c r="B1097" t="s">
        <v>3030</v>
      </c>
    </row>
    <row r="1098" spans="1:2" x14ac:dyDescent="0.2">
      <c r="A1098" s="1">
        <v>153149</v>
      </c>
      <c r="B1098" t="s">
        <v>3030</v>
      </c>
    </row>
    <row r="1099" spans="1:2" x14ac:dyDescent="0.2">
      <c r="A1099" s="1">
        <v>153151</v>
      </c>
      <c r="B1099" t="s">
        <v>3030</v>
      </c>
    </row>
    <row r="1100" spans="1:2" x14ac:dyDescent="0.2">
      <c r="A1100" s="1">
        <v>153310</v>
      </c>
      <c r="B1100" t="s">
        <v>3030</v>
      </c>
    </row>
    <row r="1101" spans="1:2" x14ac:dyDescent="0.2">
      <c r="A1101" s="1">
        <v>153403</v>
      </c>
      <c r="B1101" t="s">
        <v>3030</v>
      </c>
    </row>
    <row r="1102" spans="1:2" x14ac:dyDescent="0.2">
      <c r="A1102" s="1">
        <v>153433</v>
      </c>
      <c r="B1102" t="s">
        <v>3030</v>
      </c>
    </row>
    <row r="1103" spans="1:2" x14ac:dyDescent="0.2">
      <c r="A1103" s="1">
        <v>153564</v>
      </c>
      <c r="B1103" t="s">
        <v>3030</v>
      </c>
    </row>
    <row r="1104" spans="1:2" x14ac:dyDescent="0.2">
      <c r="A1104" s="1">
        <v>153567</v>
      </c>
      <c r="B1104" t="s">
        <v>3030</v>
      </c>
    </row>
    <row r="1105" spans="1:2" x14ac:dyDescent="0.2">
      <c r="A1105" s="1">
        <v>153726</v>
      </c>
      <c r="B1105" t="s">
        <v>3030</v>
      </c>
    </row>
    <row r="1106" spans="1:2" x14ac:dyDescent="0.2">
      <c r="A1106" s="1">
        <v>153757</v>
      </c>
      <c r="B1106" t="s">
        <v>3030</v>
      </c>
    </row>
    <row r="1107" spans="1:2" x14ac:dyDescent="0.2">
      <c r="A1107" s="1">
        <v>153759</v>
      </c>
      <c r="B1107" t="s">
        <v>3030</v>
      </c>
    </row>
    <row r="1108" spans="1:2" x14ac:dyDescent="0.2">
      <c r="A1108" s="1">
        <v>153784</v>
      </c>
      <c r="B1108" t="s">
        <v>3030</v>
      </c>
    </row>
    <row r="1109" spans="1:2" x14ac:dyDescent="0.2">
      <c r="A1109" s="1">
        <v>153786</v>
      </c>
      <c r="B1109" t="s">
        <v>3030</v>
      </c>
    </row>
    <row r="1110" spans="1:2" x14ac:dyDescent="0.2">
      <c r="A1110" s="1">
        <v>153851</v>
      </c>
      <c r="B1110" t="s">
        <v>3030</v>
      </c>
    </row>
    <row r="1111" spans="1:2" x14ac:dyDescent="0.2">
      <c r="A1111" s="1">
        <v>153915</v>
      </c>
      <c r="B1111" t="s">
        <v>3030</v>
      </c>
    </row>
    <row r="1112" spans="1:2" x14ac:dyDescent="0.2">
      <c r="A1112" s="1">
        <v>154040</v>
      </c>
      <c r="B1112" t="s">
        <v>3030</v>
      </c>
    </row>
    <row r="1113" spans="1:2" x14ac:dyDescent="0.2">
      <c r="A1113" s="1">
        <v>154072</v>
      </c>
      <c r="B1113" t="s">
        <v>3030</v>
      </c>
    </row>
    <row r="1114" spans="1:2" x14ac:dyDescent="0.2">
      <c r="A1114" s="1">
        <v>154171</v>
      </c>
      <c r="B1114" t="s">
        <v>3030</v>
      </c>
    </row>
    <row r="1115" spans="1:2" x14ac:dyDescent="0.2">
      <c r="A1115" s="1">
        <v>154233</v>
      </c>
      <c r="B1115" t="s">
        <v>3030</v>
      </c>
    </row>
    <row r="1116" spans="1:2" x14ac:dyDescent="0.2">
      <c r="A1116" s="1">
        <v>154237</v>
      </c>
      <c r="B1116" t="s">
        <v>3030</v>
      </c>
    </row>
    <row r="1117" spans="1:2" x14ac:dyDescent="0.2">
      <c r="A1117" s="1">
        <v>154552</v>
      </c>
      <c r="B1117" t="s">
        <v>3030</v>
      </c>
    </row>
    <row r="1118" spans="1:2" x14ac:dyDescent="0.2">
      <c r="A1118" s="1">
        <v>154619</v>
      </c>
      <c r="B1118" t="s">
        <v>3030</v>
      </c>
    </row>
    <row r="1119" spans="1:2" x14ac:dyDescent="0.2">
      <c r="A1119" s="1">
        <v>154620</v>
      </c>
      <c r="B1119" t="s">
        <v>3030</v>
      </c>
    </row>
    <row r="1120" spans="1:2" x14ac:dyDescent="0.2">
      <c r="A1120" s="1">
        <v>154650</v>
      </c>
      <c r="B1120" t="s">
        <v>3030</v>
      </c>
    </row>
    <row r="1121" spans="1:2" x14ac:dyDescent="0.2">
      <c r="A1121" s="1">
        <v>154684</v>
      </c>
      <c r="B1121" t="s">
        <v>3030</v>
      </c>
    </row>
    <row r="1122" spans="1:2" x14ac:dyDescent="0.2">
      <c r="A1122" s="1">
        <v>154687</v>
      </c>
      <c r="B1122" t="s">
        <v>3030</v>
      </c>
    </row>
    <row r="1123" spans="1:2" x14ac:dyDescent="0.2">
      <c r="A1123" s="1">
        <v>154751</v>
      </c>
      <c r="B1123" t="s">
        <v>3030</v>
      </c>
    </row>
    <row r="1124" spans="1:2" x14ac:dyDescent="0.2">
      <c r="A1124" s="1">
        <v>154845</v>
      </c>
      <c r="B1124" t="s">
        <v>3030</v>
      </c>
    </row>
    <row r="1125" spans="1:2" x14ac:dyDescent="0.2">
      <c r="A1125" s="1">
        <v>154876</v>
      </c>
      <c r="B1125" t="s">
        <v>3030</v>
      </c>
    </row>
    <row r="1126" spans="1:2" x14ac:dyDescent="0.2">
      <c r="A1126" s="1">
        <v>154878</v>
      </c>
      <c r="B1126" t="s">
        <v>3030</v>
      </c>
    </row>
    <row r="1127" spans="1:2" x14ac:dyDescent="0.2">
      <c r="A1127" s="1">
        <v>155069</v>
      </c>
      <c r="B1127" t="s">
        <v>3030</v>
      </c>
    </row>
    <row r="1128" spans="1:2" x14ac:dyDescent="0.2">
      <c r="A1128" s="1">
        <v>155131</v>
      </c>
      <c r="B1128" t="s">
        <v>3030</v>
      </c>
    </row>
    <row r="1129" spans="1:2" x14ac:dyDescent="0.2">
      <c r="A1129" s="1">
        <v>155295</v>
      </c>
      <c r="B1129" t="s">
        <v>3030</v>
      </c>
    </row>
    <row r="1130" spans="1:2" x14ac:dyDescent="0.2">
      <c r="A1130" s="1">
        <v>155323</v>
      </c>
      <c r="B1130" t="s">
        <v>3030</v>
      </c>
    </row>
    <row r="1131" spans="1:2" x14ac:dyDescent="0.2">
      <c r="A1131" s="1">
        <v>155418</v>
      </c>
      <c r="B1131" t="s">
        <v>3030</v>
      </c>
    </row>
    <row r="1132" spans="1:2" x14ac:dyDescent="0.2">
      <c r="A1132" s="1">
        <v>155420</v>
      </c>
      <c r="B1132" t="s">
        <v>3030</v>
      </c>
    </row>
    <row r="1133" spans="1:2" x14ac:dyDescent="0.2">
      <c r="A1133" s="1">
        <v>155451</v>
      </c>
      <c r="B1133" t="s">
        <v>3030</v>
      </c>
    </row>
    <row r="1134" spans="1:2" x14ac:dyDescent="0.2">
      <c r="A1134" s="1">
        <v>155455</v>
      </c>
      <c r="B1134" t="s">
        <v>3030</v>
      </c>
    </row>
    <row r="1135" spans="1:2" x14ac:dyDescent="0.2">
      <c r="A1135" s="1">
        <v>155519</v>
      </c>
      <c r="B1135" t="s">
        <v>3030</v>
      </c>
    </row>
    <row r="1136" spans="1:2" x14ac:dyDescent="0.2">
      <c r="A1136" s="1">
        <v>155641</v>
      </c>
      <c r="B1136" t="s">
        <v>3030</v>
      </c>
    </row>
    <row r="1137" spans="1:2" x14ac:dyDescent="0.2">
      <c r="A1137" s="1">
        <v>155647</v>
      </c>
      <c r="B1137" t="s">
        <v>3030</v>
      </c>
    </row>
    <row r="1138" spans="1:2" x14ac:dyDescent="0.2">
      <c r="A1138" s="1">
        <v>155675</v>
      </c>
      <c r="B1138" t="s">
        <v>3030</v>
      </c>
    </row>
    <row r="1139" spans="1:2" x14ac:dyDescent="0.2">
      <c r="A1139" s="1">
        <v>155741</v>
      </c>
      <c r="B1139" t="s">
        <v>3030</v>
      </c>
    </row>
    <row r="1140" spans="1:2" x14ac:dyDescent="0.2">
      <c r="A1140" s="1">
        <v>155800</v>
      </c>
      <c r="B1140" t="s">
        <v>3030</v>
      </c>
    </row>
    <row r="1141" spans="1:2" x14ac:dyDescent="0.2">
      <c r="A1141" s="1">
        <v>155804</v>
      </c>
      <c r="B1141" t="s">
        <v>3030</v>
      </c>
    </row>
    <row r="1142" spans="1:2" x14ac:dyDescent="0.2">
      <c r="A1142" s="1">
        <v>155834</v>
      </c>
      <c r="B1142" t="s">
        <v>3030</v>
      </c>
    </row>
    <row r="1143" spans="1:2" x14ac:dyDescent="0.2">
      <c r="A1143" s="1">
        <v>155868</v>
      </c>
      <c r="B1143" t="s">
        <v>3030</v>
      </c>
    </row>
    <row r="1144" spans="1:2" x14ac:dyDescent="0.2">
      <c r="A1144" s="1">
        <v>155929</v>
      </c>
      <c r="B1144" t="s">
        <v>3030</v>
      </c>
    </row>
    <row r="1145" spans="1:2" x14ac:dyDescent="0.2">
      <c r="A1145" s="1">
        <v>155999</v>
      </c>
      <c r="B1145" t="s">
        <v>3030</v>
      </c>
    </row>
    <row r="1146" spans="1:2" x14ac:dyDescent="0.2">
      <c r="A1146" s="1">
        <v>156031</v>
      </c>
      <c r="B1146" t="s">
        <v>3030</v>
      </c>
    </row>
    <row r="1147" spans="1:2" x14ac:dyDescent="0.2">
      <c r="A1147" s="1">
        <v>156090</v>
      </c>
      <c r="B1147" t="s">
        <v>3030</v>
      </c>
    </row>
    <row r="1148" spans="1:2" x14ac:dyDescent="0.2">
      <c r="A1148" s="1">
        <v>156126</v>
      </c>
      <c r="B1148" t="s">
        <v>3030</v>
      </c>
    </row>
    <row r="1149" spans="1:2" x14ac:dyDescent="0.2">
      <c r="A1149" s="1">
        <v>156159</v>
      </c>
      <c r="B1149" t="s">
        <v>3030</v>
      </c>
    </row>
    <row r="1150" spans="1:2" x14ac:dyDescent="0.2">
      <c r="A1150" s="1">
        <v>156184</v>
      </c>
      <c r="B1150" t="s">
        <v>3030</v>
      </c>
    </row>
    <row r="1151" spans="1:2" x14ac:dyDescent="0.2">
      <c r="A1151" s="1">
        <v>156186</v>
      </c>
      <c r="B1151" t="s">
        <v>3030</v>
      </c>
    </row>
    <row r="1152" spans="1:2" x14ac:dyDescent="0.2">
      <c r="A1152" s="1">
        <v>156189</v>
      </c>
      <c r="B1152" t="s">
        <v>3030</v>
      </c>
    </row>
    <row r="1153" spans="1:2" x14ac:dyDescent="0.2">
      <c r="A1153" s="1">
        <v>156219</v>
      </c>
      <c r="B1153" t="s">
        <v>3030</v>
      </c>
    </row>
    <row r="1154" spans="1:2" x14ac:dyDescent="0.2">
      <c r="A1154" s="1">
        <v>156220</v>
      </c>
      <c r="B1154" t="s">
        <v>3030</v>
      </c>
    </row>
    <row r="1155" spans="1:2" x14ac:dyDescent="0.2">
      <c r="A1155" s="1">
        <v>156287</v>
      </c>
      <c r="B1155" t="s">
        <v>3030</v>
      </c>
    </row>
    <row r="1156" spans="1:2" x14ac:dyDescent="0.2">
      <c r="A1156" s="1">
        <v>156477</v>
      </c>
      <c r="B1156" t="s">
        <v>3030</v>
      </c>
    </row>
    <row r="1157" spans="1:2" x14ac:dyDescent="0.2">
      <c r="A1157" s="1">
        <v>156478</v>
      </c>
      <c r="B1157" t="s">
        <v>3030</v>
      </c>
    </row>
    <row r="1158" spans="1:2" x14ac:dyDescent="0.2">
      <c r="A1158" s="1">
        <v>156541</v>
      </c>
      <c r="B1158" t="s">
        <v>3030</v>
      </c>
    </row>
    <row r="1159" spans="1:2" x14ac:dyDescent="0.2">
      <c r="A1159" s="1">
        <v>156568</v>
      </c>
      <c r="B1159" t="s">
        <v>3030</v>
      </c>
    </row>
    <row r="1160" spans="1:2" x14ac:dyDescent="0.2">
      <c r="A1160" s="1">
        <v>156604</v>
      </c>
      <c r="B1160" t="s">
        <v>3030</v>
      </c>
    </row>
    <row r="1161" spans="1:2" x14ac:dyDescent="0.2">
      <c r="A1161" s="1">
        <v>156605</v>
      </c>
      <c r="B1161" t="s">
        <v>3030</v>
      </c>
    </row>
    <row r="1162" spans="1:2" x14ac:dyDescent="0.2">
      <c r="A1162" s="1">
        <v>156606</v>
      </c>
      <c r="B1162" t="s">
        <v>3030</v>
      </c>
    </row>
    <row r="1163" spans="1:2" x14ac:dyDescent="0.2">
      <c r="A1163" s="1">
        <v>156729</v>
      </c>
      <c r="B1163" t="s">
        <v>3030</v>
      </c>
    </row>
    <row r="1164" spans="1:2" x14ac:dyDescent="0.2">
      <c r="A1164" s="1">
        <v>156862</v>
      </c>
      <c r="B1164" t="s">
        <v>3030</v>
      </c>
    </row>
    <row r="1165" spans="1:2" x14ac:dyDescent="0.2">
      <c r="A1165" s="1">
        <v>156987</v>
      </c>
      <c r="B1165" t="s">
        <v>3030</v>
      </c>
    </row>
    <row r="1166" spans="1:2" x14ac:dyDescent="0.2">
      <c r="A1166" s="1">
        <v>156988</v>
      </c>
      <c r="B1166" t="s">
        <v>3030</v>
      </c>
    </row>
    <row r="1167" spans="1:2" x14ac:dyDescent="0.2">
      <c r="A1167" s="1">
        <v>157087</v>
      </c>
      <c r="B1167" t="s">
        <v>3030</v>
      </c>
    </row>
    <row r="1168" spans="1:2" x14ac:dyDescent="0.2">
      <c r="A1168" s="1">
        <v>157180</v>
      </c>
      <c r="B1168" t="s">
        <v>3030</v>
      </c>
    </row>
    <row r="1169" spans="1:2" x14ac:dyDescent="0.2">
      <c r="A1169" s="1">
        <v>157215</v>
      </c>
      <c r="B1169" t="s">
        <v>3030</v>
      </c>
    </row>
    <row r="1170" spans="1:2" x14ac:dyDescent="0.2">
      <c r="A1170" s="1">
        <v>157337</v>
      </c>
      <c r="B1170" t="s">
        <v>3030</v>
      </c>
    </row>
    <row r="1171" spans="1:2" x14ac:dyDescent="0.2">
      <c r="A1171" s="1">
        <v>157338</v>
      </c>
      <c r="B1171" t="s">
        <v>3030</v>
      </c>
    </row>
    <row r="1172" spans="1:2" x14ac:dyDescent="0.2">
      <c r="A1172" s="1">
        <v>157400</v>
      </c>
      <c r="B1172" t="s">
        <v>3030</v>
      </c>
    </row>
    <row r="1173" spans="1:2" x14ac:dyDescent="0.2">
      <c r="A1173" s="1">
        <v>157402</v>
      </c>
      <c r="B1173" t="s">
        <v>3030</v>
      </c>
    </row>
    <row r="1174" spans="1:2" x14ac:dyDescent="0.2">
      <c r="A1174" s="1">
        <v>157406</v>
      </c>
      <c r="B1174" t="s">
        <v>3030</v>
      </c>
    </row>
    <row r="1175" spans="1:2" x14ac:dyDescent="0.2">
      <c r="A1175" s="1">
        <v>157435</v>
      </c>
      <c r="B1175" t="s">
        <v>3030</v>
      </c>
    </row>
    <row r="1176" spans="1:2" x14ac:dyDescent="0.2">
      <c r="A1176" s="1">
        <v>157438</v>
      </c>
      <c r="B1176" t="s">
        <v>3030</v>
      </c>
    </row>
    <row r="1177" spans="1:2" x14ac:dyDescent="0.2">
      <c r="A1177" s="1">
        <v>157497</v>
      </c>
      <c r="B1177" t="s">
        <v>3030</v>
      </c>
    </row>
    <row r="1178" spans="1:2" x14ac:dyDescent="0.2">
      <c r="A1178" s="1">
        <v>157499</v>
      </c>
      <c r="B1178" t="s">
        <v>3030</v>
      </c>
    </row>
    <row r="1179" spans="1:2" x14ac:dyDescent="0.2">
      <c r="A1179" s="1">
        <v>157562</v>
      </c>
      <c r="B1179" t="s">
        <v>3030</v>
      </c>
    </row>
    <row r="1180" spans="1:2" x14ac:dyDescent="0.2">
      <c r="A1180" s="1">
        <v>157565</v>
      </c>
      <c r="B1180" t="s">
        <v>3030</v>
      </c>
    </row>
    <row r="1181" spans="1:2" x14ac:dyDescent="0.2">
      <c r="A1181" s="1">
        <v>157597</v>
      </c>
      <c r="B1181" t="s">
        <v>3030</v>
      </c>
    </row>
    <row r="1182" spans="1:2" x14ac:dyDescent="0.2">
      <c r="A1182" s="1">
        <v>157659</v>
      </c>
      <c r="B1182" t="s">
        <v>3030</v>
      </c>
    </row>
    <row r="1183" spans="1:2" x14ac:dyDescent="0.2">
      <c r="A1183" s="1">
        <v>157689</v>
      </c>
      <c r="B1183" t="s">
        <v>3030</v>
      </c>
    </row>
    <row r="1184" spans="1:2" x14ac:dyDescent="0.2">
      <c r="A1184" s="1">
        <v>157753</v>
      </c>
      <c r="B1184" t="s">
        <v>3030</v>
      </c>
    </row>
    <row r="1185" spans="1:2" x14ac:dyDescent="0.2">
      <c r="A1185" s="1">
        <v>157791</v>
      </c>
      <c r="B1185" t="s">
        <v>3030</v>
      </c>
    </row>
    <row r="1186" spans="1:2" x14ac:dyDescent="0.2">
      <c r="A1186" s="1">
        <v>157822</v>
      </c>
      <c r="B1186" t="s">
        <v>3030</v>
      </c>
    </row>
    <row r="1187" spans="1:2" x14ac:dyDescent="0.2">
      <c r="A1187" s="1">
        <v>157853</v>
      </c>
      <c r="B1187" t="s">
        <v>3030</v>
      </c>
    </row>
    <row r="1188" spans="1:2" x14ac:dyDescent="0.2">
      <c r="A1188" s="1">
        <v>157882</v>
      </c>
      <c r="B1188" t="s">
        <v>3030</v>
      </c>
    </row>
    <row r="1189" spans="1:2" x14ac:dyDescent="0.2">
      <c r="A1189" s="1">
        <v>157979</v>
      </c>
      <c r="B1189" t="s">
        <v>3030</v>
      </c>
    </row>
    <row r="1190" spans="1:2" x14ac:dyDescent="0.2">
      <c r="A1190" s="1">
        <v>158047</v>
      </c>
      <c r="B1190" t="s">
        <v>3030</v>
      </c>
    </row>
    <row r="1191" spans="1:2" x14ac:dyDescent="0.2">
      <c r="A1191" s="1">
        <v>158110</v>
      </c>
      <c r="B1191" t="s">
        <v>3030</v>
      </c>
    </row>
    <row r="1192" spans="1:2" x14ac:dyDescent="0.2">
      <c r="A1192" s="1">
        <v>158136</v>
      </c>
      <c r="B1192" t="s">
        <v>3030</v>
      </c>
    </row>
    <row r="1193" spans="1:2" x14ac:dyDescent="0.2">
      <c r="A1193" s="1">
        <v>158139</v>
      </c>
      <c r="B1193" t="s">
        <v>3030</v>
      </c>
    </row>
    <row r="1194" spans="1:2" x14ac:dyDescent="0.2">
      <c r="A1194" s="1">
        <v>158173</v>
      </c>
      <c r="B1194" t="s">
        <v>3030</v>
      </c>
    </row>
    <row r="1195" spans="1:2" x14ac:dyDescent="0.2">
      <c r="A1195" s="1">
        <v>158200</v>
      </c>
      <c r="B1195" t="s">
        <v>3030</v>
      </c>
    </row>
    <row r="1196" spans="1:2" x14ac:dyDescent="0.2">
      <c r="A1196" s="1">
        <v>158300</v>
      </c>
      <c r="B1196" t="s">
        <v>3030</v>
      </c>
    </row>
    <row r="1197" spans="1:2" x14ac:dyDescent="0.2">
      <c r="A1197" s="1">
        <v>158302</v>
      </c>
      <c r="B1197" t="s">
        <v>3030</v>
      </c>
    </row>
    <row r="1198" spans="1:2" x14ac:dyDescent="0.2">
      <c r="A1198" s="1">
        <v>158430</v>
      </c>
      <c r="B1198" t="s">
        <v>3030</v>
      </c>
    </row>
    <row r="1199" spans="1:2" x14ac:dyDescent="0.2">
      <c r="A1199" s="1">
        <v>158492</v>
      </c>
      <c r="B1199" t="s">
        <v>3030</v>
      </c>
    </row>
    <row r="1200" spans="1:2" x14ac:dyDescent="0.2">
      <c r="A1200" s="1">
        <v>158494</v>
      </c>
      <c r="B1200" t="s">
        <v>3030</v>
      </c>
    </row>
    <row r="1201" spans="1:2" x14ac:dyDescent="0.2">
      <c r="A1201" s="1">
        <v>158584</v>
      </c>
      <c r="B1201" t="s">
        <v>3030</v>
      </c>
    </row>
    <row r="1202" spans="1:2" x14ac:dyDescent="0.2">
      <c r="A1202" s="1">
        <v>158590</v>
      </c>
      <c r="B1202" t="s">
        <v>3030</v>
      </c>
    </row>
    <row r="1203" spans="1:2" x14ac:dyDescent="0.2">
      <c r="A1203" s="1">
        <v>158652</v>
      </c>
      <c r="B1203" t="s">
        <v>3030</v>
      </c>
    </row>
    <row r="1204" spans="1:2" x14ac:dyDescent="0.2">
      <c r="A1204" s="1">
        <v>158684</v>
      </c>
      <c r="B1204" t="s">
        <v>3030</v>
      </c>
    </row>
    <row r="1205" spans="1:2" x14ac:dyDescent="0.2">
      <c r="A1205" s="1">
        <v>158713</v>
      </c>
      <c r="B1205" t="s">
        <v>3030</v>
      </c>
    </row>
    <row r="1206" spans="1:2" x14ac:dyDescent="0.2">
      <c r="A1206" s="1">
        <v>158875</v>
      </c>
      <c r="B1206" t="s">
        <v>3030</v>
      </c>
    </row>
    <row r="1207" spans="1:2" x14ac:dyDescent="0.2">
      <c r="A1207" s="1">
        <v>158878</v>
      </c>
      <c r="B1207" t="s">
        <v>3030</v>
      </c>
    </row>
    <row r="1208" spans="1:2" x14ac:dyDescent="0.2">
      <c r="A1208" s="1">
        <v>158908</v>
      </c>
      <c r="B1208" t="s">
        <v>3030</v>
      </c>
    </row>
    <row r="1209" spans="1:2" x14ac:dyDescent="0.2">
      <c r="A1209" s="1">
        <v>158968</v>
      </c>
      <c r="B1209" t="s">
        <v>3030</v>
      </c>
    </row>
    <row r="1210" spans="1:2" x14ac:dyDescent="0.2">
      <c r="A1210" s="1">
        <v>159034</v>
      </c>
      <c r="B1210" t="s">
        <v>3030</v>
      </c>
    </row>
    <row r="1211" spans="1:2" x14ac:dyDescent="0.2">
      <c r="A1211" s="1">
        <v>159068</v>
      </c>
      <c r="B1211" t="s">
        <v>3030</v>
      </c>
    </row>
    <row r="1212" spans="1:2" x14ac:dyDescent="0.2">
      <c r="A1212" s="1">
        <v>159099</v>
      </c>
      <c r="B1212" t="s">
        <v>3030</v>
      </c>
    </row>
    <row r="1213" spans="1:2" x14ac:dyDescent="0.2">
      <c r="A1213" s="1">
        <v>159103</v>
      </c>
      <c r="B1213" t="s">
        <v>3030</v>
      </c>
    </row>
    <row r="1214" spans="1:2" x14ac:dyDescent="0.2">
      <c r="A1214" s="1">
        <v>159196</v>
      </c>
      <c r="B1214" t="s">
        <v>3030</v>
      </c>
    </row>
    <row r="1215" spans="1:2" x14ac:dyDescent="0.2">
      <c r="A1215" s="1">
        <v>159292</v>
      </c>
      <c r="B1215" t="s">
        <v>3030</v>
      </c>
    </row>
    <row r="1216" spans="1:2" x14ac:dyDescent="0.2">
      <c r="A1216" s="1">
        <v>159387</v>
      </c>
      <c r="B1216" t="s">
        <v>3030</v>
      </c>
    </row>
    <row r="1217" spans="1:2" x14ac:dyDescent="0.2">
      <c r="A1217" s="1">
        <v>159484</v>
      </c>
      <c r="B1217" t="s">
        <v>3030</v>
      </c>
    </row>
    <row r="1218" spans="1:2" x14ac:dyDescent="0.2">
      <c r="A1218" s="1">
        <v>159640</v>
      </c>
      <c r="B1218" t="s">
        <v>3030</v>
      </c>
    </row>
    <row r="1219" spans="1:2" x14ac:dyDescent="0.2">
      <c r="A1219" s="1">
        <v>159646</v>
      </c>
      <c r="B1219" t="s">
        <v>3030</v>
      </c>
    </row>
    <row r="1220" spans="1:2" x14ac:dyDescent="0.2">
      <c r="A1220" s="1">
        <v>159838</v>
      </c>
      <c r="B1220" t="s">
        <v>3030</v>
      </c>
    </row>
    <row r="1221" spans="1:2" x14ac:dyDescent="0.2">
      <c r="A1221" s="1">
        <v>159866</v>
      </c>
      <c r="B1221" t="s">
        <v>3030</v>
      </c>
    </row>
    <row r="1222" spans="1:2" x14ac:dyDescent="0.2">
      <c r="A1222" s="1">
        <v>159992</v>
      </c>
      <c r="B1222" t="s">
        <v>3030</v>
      </c>
    </row>
    <row r="1223" spans="1:2" x14ac:dyDescent="0.2">
      <c r="A1223" s="1">
        <v>159997</v>
      </c>
      <c r="B1223" t="s">
        <v>3030</v>
      </c>
    </row>
    <row r="1224" spans="1:2" x14ac:dyDescent="0.2">
      <c r="A1224" s="1">
        <v>160025</v>
      </c>
      <c r="B1224" t="s">
        <v>3030</v>
      </c>
    </row>
    <row r="1225" spans="1:2" x14ac:dyDescent="0.2">
      <c r="A1225" s="1">
        <v>160095</v>
      </c>
      <c r="B1225" t="s">
        <v>3030</v>
      </c>
    </row>
    <row r="1226" spans="1:2" x14ac:dyDescent="0.2">
      <c r="A1226" s="1">
        <v>160127</v>
      </c>
      <c r="B1226" t="s">
        <v>3030</v>
      </c>
    </row>
    <row r="1227" spans="1:2" x14ac:dyDescent="0.2">
      <c r="A1227" s="1">
        <v>160188</v>
      </c>
      <c r="B1227" t="s">
        <v>3030</v>
      </c>
    </row>
    <row r="1228" spans="1:2" x14ac:dyDescent="0.2">
      <c r="A1228" s="1">
        <v>160218</v>
      </c>
      <c r="B1228" t="s">
        <v>3030</v>
      </c>
    </row>
    <row r="1229" spans="1:2" x14ac:dyDescent="0.2">
      <c r="A1229" s="1">
        <v>160315</v>
      </c>
      <c r="B1229" t="s">
        <v>3030</v>
      </c>
    </row>
    <row r="1230" spans="1:2" x14ac:dyDescent="0.2">
      <c r="A1230" s="1">
        <v>160348</v>
      </c>
      <c r="B1230" t="s">
        <v>3030</v>
      </c>
    </row>
    <row r="1231" spans="1:2" x14ac:dyDescent="0.2">
      <c r="A1231" s="1">
        <v>160380</v>
      </c>
      <c r="B1231" t="s">
        <v>3030</v>
      </c>
    </row>
    <row r="1232" spans="1:2" x14ac:dyDescent="0.2">
      <c r="A1232" s="1">
        <v>160414</v>
      </c>
      <c r="B1232" t="s">
        <v>3030</v>
      </c>
    </row>
    <row r="1233" spans="1:2" x14ac:dyDescent="0.2">
      <c r="A1233" s="1">
        <v>160441</v>
      </c>
      <c r="B1233" t="s">
        <v>3030</v>
      </c>
    </row>
    <row r="1234" spans="1:2" x14ac:dyDescent="0.2">
      <c r="A1234" s="1">
        <v>160447</v>
      </c>
      <c r="B1234" t="s">
        <v>3030</v>
      </c>
    </row>
    <row r="1235" spans="1:2" x14ac:dyDescent="0.2">
      <c r="A1235" s="1">
        <v>160543</v>
      </c>
      <c r="B1235" t="s">
        <v>3030</v>
      </c>
    </row>
    <row r="1236" spans="1:2" x14ac:dyDescent="0.2">
      <c r="A1236" s="1">
        <v>160667</v>
      </c>
      <c r="B1236" t="s">
        <v>3030</v>
      </c>
    </row>
    <row r="1237" spans="1:2" x14ac:dyDescent="0.2">
      <c r="A1237" s="1">
        <v>160668</v>
      </c>
      <c r="B1237" t="s">
        <v>3030</v>
      </c>
    </row>
    <row r="1238" spans="1:2" x14ac:dyDescent="0.2">
      <c r="A1238" s="1">
        <v>160734</v>
      </c>
      <c r="B1238" t="s">
        <v>3030</v>
      </c>
    </row>
    <row r="1239" spans="1:2" x14ac:dyDescent="0.2">
      <c r="A1239" s="1">
        <v>160762</v>
      </c>
      <c r="B1239" t="s">
        <v>3030</v>
      </c>
    </row>
    <row r="1240" spans="1:2" x14ac:dyDescent="0.2">
      <c r="A1240" s="1">
        <v>160825</v>
      </c>
      <c r="B1240" t="s">
        <v>3030</v>
      </c>
    </row>
    <row r="1241" spans="1:2" x14ac:dyDescent="0.2">
      <c r="A1241" s="1">
        <v>160860</v>
      </c>
      <c r="B1241" t="s">
        <v>3030</v>
      </c>
    </row>
    <row r="1242" spans="1:2" x14ac:dyDescent="0.2">
      <c r="A1242" s="1">
        <v>160861</v>
      </c>
      <c r="B1242" t="s">
        <v>3030</v>
      </c>
    </row>
    <row r="1243" spans="1:2" x14ac:dyDescent="0.2">
      <c r="A1243" s="1">
        <v>160891</v>
      </c>
      <c r="B1243" t="s">
        <v>3030</v>
      </c>
    </row>
    <row r="1244" spans="1:2" x14ac:dyDescent="0.2">
      <c r="A1244" s="1">
        <v>160924</v>
      </c>
      <c r="B1244" t="s">
        <v>3030</v>
      </c>
    </row>
    <row r="1245" spans="1:2" x14ac:dyDescent="0.2">
      <c r="A1245" s="1">
        <v>161080</v>
      </c>
      <c r="B1245" t="s">
        <v>3030</v>
      </c>
    </row>
    <row r="1246" spans="1:2" x14ac:dyDescent="0.2">
      <c r="A1246" s="1">
        <v>161087</v>
      </c>
      <c r="B1246" t="s">
        <v>3030</v>
      </c>
    </row>
    <row r="1247" spans="1:2" x14ac:dyDescent="0.2">
      <c r="A1247" s="1">
        <v>161210</v>
      </c>
      <c r="B1247" t="s">
        <v>3030</v>
      </c>
    </row>
    <row r="1248" spans="1:2" x14ac:dyDescent="0.2">
      <c r="A1248" s="1">
        <v>161212</v>
      </c>
      <c r="B1248" t="s">
        <v>3030</v>
      </c>
    </row>
    <row r="1249" spans="1:2" x14ac:dyDescent="0.2">
      <c r="A1249" s="1">
        <v>161304</v>
      </c>
      <c r="B1249" t="s">
        <v>3030</v>
      </c>
    </row>
    <row r="1250" spans="1:2" x14ac:dyDescent="0.2">
      <c r="A1250" s="1">
        <v>161310</v>
      </c>
      <c r="B1250" t="s">
        <v>3030</v>
      </c>
    </row>
    <row r="1251" spans="1:2" x14ac:dyDescent="0.2">
      <c r="A1251" s="1">
        <v>161340</v>
      </c>
      <c r="B1251" t="s">
        <v>3030</v>
      </c>
    </row>
    <row r="1252" spans="1:2" x14ac:dyDescent="0.2">
      <c r="A1252" s="1">
        <v>161369</v>
      </c>
      <c r="B1252" t="s">
        <v>3030</v>
      </c>
    </row>
    <row r="1253" spans="1:2" x14ac:dyDescent="0.2">
      <c r="A1253" s="1">
        <v>161437</v>
      </c>
      <c r="B1253" t="s">
        <v>3030</v>
      </c>
    </row>
    <row r="1254" spans="1:2" x14ac:dyDescent="0.2">
      <c r="A1254" s="1">
        <v>161466</v>
      </c>
      <c r="B1254" t="s">
        <v>3030</v>
      </c>
    </row>
    <row r="1255" spans="1:2" x14ac:dyDescent="0.2">
      <c r="A1255" s="1">
        <v>161531</v>
      </c>
      <c r="B1255" t="s">
        <v>3030</v>
      </c>
    </row>
    <row r="1256" spans="1:2" x14ac:dyDescent="0.2">
      <c r="A1256" s="1">
        <v>161599</v>
      </c>
      <c r="B1256" t="s">
        <v>3030</v>
      </c>
    </row>
    <row r="1257" spans="1:2" x14ac:dyDescent="0.2">
      <c r="A1257" s="1">
        <v>161657</v>
      </c>
      <c r="B1257" t="s">
        <v>3030</v>
      </c>
    </row>
    <row r="1258" spans="1:2" x14ac:dyDescent="0.2">
      <c r="A1258" s="1">
        <v>161661</v>
      </c>
      <c r="B1258" t="s">
        <v>3030</v>
      </c>
    </row>
    <row r="1259" spans="1:2" x14ac:dyDescent="0.2">
      <c r="A1259" s="1">
        <v>161693</v>
      </c>
      <c r="B1259" t="s">
        <v>3030</v>
      </c>
    </row>
    <row r="1260" spans="1:2" x14ac:dyDescent="0.2">
      <c r="A1260" s="1">
        <v>161786</v>
      </c>
      <c r="B1260" t="s">
        <v>3030</v>
      </c>
    </row>
    <row r="1261" spans="1:2" x14ac:dyDescent="0.2">
      <c r="A1261" s="1">
        <v>161791</v>
      </c>
      <c r="B1261" t="s">
        <v>3030</v>
      </c>
    </row>
    <row r="1262" spans="1:2" x14ac:dyDescent="0.2">
      <c r="A1262" s="1">
        <v>161848</v>
      </c>
      <c r="B1262" t="s">
        <v>3030</v>
      </c>
    </row>
    <row r="1263" spans="1:2" x14ac:dyDescent="0.2">
      <c r="A1263" s="1">
        <v>161917</v>
      </c>
      <c r="B1263" t="s">
        <v>3030</v>
      </c>
    </row>
    <row r="1264" spans="1:2" x14ac:dyDescent="0.2">
      <c r="A1264" s="1">
        <v>161944</v>
      </c>
      <c r="B1264" t="s">
        <v>3030</v>
      </c>
    </row>
    <row r="1265" spans="1:2" x14ac:dyDescent="0.2">
      <c r="A1265" s="1">
        <v>161948</v>
      </c>
      <c r="B1265" t="s">
        <v>3030</v>
      </c>
    </row>
    <row r="1266" spans="1:2" x14ac:dyDescent="0.2">
      <c r="A1266" s="1">
        <v>161950</v>
      </c>
      <c r="B1266" t="s">
        <v>3030</v>
      </c>
    </row>
    <row r="1267" spans="1:2" x14ac:dyDescent="0.2">
      <c r="A1267" s="1">
        <v>162043</v>
      </c>
      <c r="B1267" t="s">
        <v>3030</v>
      </c>
    </row>
    <row r="1268" spans="1:2" x14ac:dyDescent="0.2">
      <c r="A1268" s="1">
        <v>162078</v>
      </c>
      <c r="B1268" t="s">
        <v>3030</v>
      </c>
    </row>
    <row r="1269" spans="1:2" x14ac:dyDescent="0.2">
      <c r="A1269" s="1">
        <v>162235</v>
      </c>
      <c r="B1269" t="s">
        <v>3030</v>
      </c>
    </row>
    <row r="1270" spans="1:2" x14ac:dyDescent="0.2">
      <c r="A1270" s="1">
        <v>162238</v>
      </c>
      <c r="B1270" t="s">
        <v>3030</v>
      </c>
    </row>
    <row r="1271" spans="1:2" x14ac:dyDescent="0.2">
      <c r="A1271" s="1">
        <v>162265</v>
      </c>
      <c r="B1271" t="s">
        <v>3030</v>
      </c>
    </row>
    <row r="1272" spans="1:2" x14ac:dyDescent="0.2">
      <c r="A1272" s="1">
        <v>162266</v>
      </c>
      <c r="B1272" t="s">
        <v>3030</v>
      </c>
    </row>
    <row r="1273" spans="1:2" x14ac:dyDescent="0.2">
      <c r="A1273" s="1">
        <v>162330</v>
      </c>
      <c r="B1273" t="s">
        <v>3030</v>
      </c>
    </row>
    <row r="1274" spans="1:2" x14ac:dyDescent="0.2">
      <c r="A1274" s="1">
        <v>162331</v>
      </c>
      <c r="B1274" t="s">
        <v>3030</v>
      </c>
    </row>
    <row r="1275" spans="1:2" x14ac:dyDescent="0.2">
      <c r="A1275" s="1">
        <v>162335</v>
      </c>
      <c r="B1275" t="s">
        <v>3030</v>
      </c>
    </row>
    <row r="1276" spans="1:2" x14ac:dyDescent="0.2">
      <c r="A1276" s="1">
        <v>162586</v>
      </c>
      <c r="B1276" t="s">
        <v>3030</v>
      </c>
    </row>
    <row r="1277" spans="1:2" x14ac:dyDescent="0.2">
      <c r="A1277" s="1">
        <v>162590</v>
      </c>
      <c r="B1277" t="s">
        <v>3030</v>
      </c>
    </row>
    <row r="1278" spans="1:2" x14ac:dyDescent="0.2">
      <c r="A1278" s="1">
        <v>162650</v>
      </c>
      <c r="B1278" t="s">
        <v>3030</v>
      </c>
    </row>
    <row r="1279" spans="1:2" x14ac:dyDescent="0.2">
      <c r="A1279" s="1">
        <v>162654</v>
      </c>
      <c r="B1279" t="s">
        <v>3030</v>
      </c>
    </row>
    <row r="1280" spans="1:2" x14ac:dyDescent="0.2">
      <c r="A1280" s="1">
        <v>162655</v>
      </c>
      <c r="B1280" t="s">
        <v>3030</v>
      </c>
    </row>
    <row r="1281" spans="1:2" x14ac:dyDescent="0.2">
      <c r="A1281" s="1">
        <v>162683</v>
      </c>
      <c r="B1281" t="s">
        <v>3030</v>
      </c>
    </row>
    <row r="1282" spans="1:2" x14ac:dyDescent="0.2">
      <c r="A1282" s="1">
        <v>162744</v>
      </c>
      <c r="B1282" t="s">
        <v>3030</v>
      </c>
    </row>
    <row r="1283" spans="1:2" x14ac:dyDescent="0.2">
      <c r="A1283" s="1">
        <v>162745</v>
      </c>
      <c r="B1283" t="s">
        <v>3030</v>
      </c>
    </row>
    <row r="1284" spans="1:2" x14ac:dyDescent="0.2">
      <c r="A1284" s="1">
        <v>162812</v>
      </c>
      <c r="B1284" t="s">
        <v>3030</v>
      </c>
    </row>
    <row r="1285" spans="1:2" x14ac:dyDescent="0.2">
      <c r="A1285" s="1">
        <v>162937</v>
      </c>
      <c r="B1285" t="s">
        <v>3030</v>
      </c>
    </row>
    <row r="1286" spans="1:2" x14ac:dyDescent="0.2">
      <c r="A1286" s="1">
        <v>162943</v>
      </c>
      <c r="B1286" t="s">
        <v>3030</v>
      </c>
    </row>
    <row r="1287" spans="1:2" x14ac:dyDescent="0.2">
      <c r="A1287" s="1">
        <v>163005</v>
      </c>
      <c r="B1287" t="s">
        <v>3030</v>
      </c>
    </row>
    <row r="1288" spans="1:2" x14ac:dyDescent="0.2">
      <c r="A1288" s="1">
        <v>163006</v>
      </c>
      <c r="B1288" t="s">
        <v>3030</v>
      </c>
    </row>
    <row r="1289" spans="1:2" x14ac:dyDescent="0.2">
      <c r="A1289" s="1">
        <v>163101</v>
      </c>
      <c r="B1289" t="s">
        <v>3030</v>
      </c>
    </row>
    <row r="1290" spans="1:2" x14ac:dyDescent="0.2">
      <c r="A1290" s="1">
        <v>163102</v>
      </c>
      <c r="B1290" t="s">
        <v>3030</v>
      </c>
    </row>
    <row r="1291" spans="1:2" x14ac:dyDescent="0.2">
      <c r="A1291" s="1">
        <v>163131</v>
      </c>
      <c r="B1291" t="s">
        <v>3030</v>
      </c>
    </row>
    <row r="1292" spans="1:2" x14ac:dyDescent="0.2">
      <c r="A1292" s="1">
        <v>163193</v>
      </c>
      <c r="B1292" t="s">
        <v>3030</v>
      </c>
    </row>
    <row r="1293" spans="1:2" x14ac:dyDescent="0.2">
      <c r="A1293" s="1">
        <v>163259</v>
      </c>
      <c r="B1293" t="s">
        <v>3030</v>
      </c>
    </row>
    <row r="1294" spans="1:2" x14ac:dyDescent="0.2">
      <c r="A1294" s="1">
        <v>163261</v>
      </c>
      <c r="B1294" t="s">
        <v>3030</v>
      </c>
    </row>
    <row r="1295" spans="1:2" x14ac:dyDescent="0.2">
      <c r="A1295" s="1">
        <v>163357</v>
      </c>
      <c r="B1295" t="s">
        <v>3030</v>
      </c>
    </row>
    <row r="1296" spans="1:2" x14ac:dyDescent="0.2">
      <c r="A1296" s="1">
        <v>163518</v>
      </c>
      <c r="B1296" t="s">
        <v>3030</v>
      </c>
    </row>
    <row r="1297" spans="1:2" x14ac:dyDescent="0.2">
      <c r="A1297" s="1">
        <v>163519</v>
      </c>
      <c r="B1297" t="s">
        <v>3030</v>
      </c>
    </row>
    <row r="1298" spans="1:2" x14ac:dyDescent="0.2">
      <c r="A1298" s="1">
        <v>163544</v>
      </c>
      <c r="B1298" t="s">
        <v>3030</v>
      </c>
    </row>
    <row r="1299" spans="1:2" x14ac:dyDescent="0.2">
      <c r="A1299" s="1">
        <v>163608</v>
      </c>
      <c r="B1299" t="s">
        <v>3030</v>
      </c>
    </row>
    <row r="1300" spans="1:2" x14ac:dyDescent="0.2">
      <c r="A1300" s="1">
        <v>163647</v>
      </c>
      <c r="B1300" t="s">
        <v>3030</v>
      </c>
    </row>
    <row r="1301" spans="1:2" x14ac:dyDescent="0.2">
      <c r="A1301" s="1">
        <v>163673</v>
      </c>
      <c r="B1301" t="s">
        <v>3030</v>
      </c>
    </row>
    <row r="1302" spans="1:2" x14ac:dyDescent="0.2">
      <c r="A1302" s="1">
        <v>163833</v>
      </c>
      <c r="B1302" t="s">
        <v>3030</v>
      </c>
    </row>
    <row r="1303" spans="1:2" x14ac:dyDescent="0.2">
      <c r="A1303" s="1">
        <v>163839</v>
      </c>
      <c r="B1303" t="s">
        <v>3030</v>
      </c>
    </row>
    <row r="1304" spans="1:2" x14ac:dyDescent="0.2">
      <c r="A1304" s="1">
        <v>163902</v>
      </c>
      <c r="B1304" t="s">
        <v>3030</v>
      </c>
    </row>
    <row r="1305" spans="1:2" x14ac:dyDescent="0.2">
      <c r="A1305" s="1">
        <v>163933</v>
      </c>
      <c r="B1305" t="s">
        <v>3030</v>
      </c>
    </row>
    <row r="1306" spans="1:2" x14ac:dyDescent="0.2">
      <c r="A1306" s="1">
        <v>164152</v>
      </c>
      <c r="B1306" t="s">
        <v>3030</v>
      </c>
    </row>
    <row r="1307" spans="1:2" x14ac:dyDescent="0.2">
      <c r="A1307" s="1">
        <v>164184</v>
      </c>
      <c r="B1307" t="s">
        <v>3030</v>
      </c>
    </row>
    <row r="1308" spans="1:2" x14ac:dyDescent="0.2">
      <c r="A1308" s="1">
        <v>164187</v>
      </c>
      <c r="B1308" t="s">
        <v>3030</v>
      </c>
    </row>
    <row r="1309" spans="1:2" x14ac:dyDescent="0.2">
      <c r="A1309" s="1">
        <v>164216</v>
      </c>
      <c r="B1309" t="s">
        <v>3030</v>
      </c>
    </row>
    <row r="1310" spans="1:2" x14ac:dyDescent="0.2">
      <c r="A1310" s="1">
        <v>164254</v>
      </c>
      <c r="B1310" t="s">
        <v>3030</v>
      </c>
    </row>
    <row r="1311" spans="1:2" x14ac:dyDescent="0.2">
      <c r="A1311" s="1">
        <v>164282</v>
      </c>
      <c r="B1311" t="s">
        <v>3030</v>
      </c>
    </row>
    <row r="1312" spans="1:2" x14ac:dyDescent="0.2">
      <c r="A1312" s="1">
        <v>164345</v>
      </c>
      <c r="B1312" t="s">
        <v>3030</v>
      </c>
    </row>
    <row r="1313" spans="1:2" x14ac:dyDescent="0.2">
      <c r="A1313" s="1">
        <v>164412</v>
      </c>
      <c r="B1313" t="s">
        <v>3030</v>
      </c>
    </row>
    <row r="1314" spans="1:2" x14ac:dyDescent="0.2">
      <c r="A1314" s="1">
        <v>164504</v>
      </c>
      <c r="B1314" t="s">
        <v>3030</v>
      </c>
    </row>
    <row r="1315" spans="1:2" x14ac:dyDescent="0.2">
      <c r="A1315" s="1">
        <v>164606</v>
      </c>
      <c r="B1315" t="s">
        <v>3030</v>
      </c>
    </row>
    <row r="1316" spans="1:2" x14ac:dyDescent="0.2">
      <c r="A1316" s="1">
        <v>164728</v>
      </c>
      <c r="B1316" t="s">
        <v>3030</v>
      </c>
    </row>
    <row r="1317" spans="1:2" x14ac:dyDescent="0.2">
      <c r="A1317" s="1">
        <v>164888</v>
      </c>
      <c r="B1317" t="s">
        <v>3030</v>
      </c>
    </row>
    <row r="1318" spans="1:2" x14ac:dyDescent="0.2">
      <c r="A1318" s="1">
        <v>164895</v>
      </c>
      <c r="B1318" t="s">
        <v>3030</v>
      </c>
    </row>
    <row r="1319" spans="1:2" x14ac:dyDescent="0.2">
      <c r="A1319" s="1">
        <v>164926</v>
      </c>
      <c r="B1319" t="s">
        <v>3030</v>
      </c>
    </row>
    <row r="1320" spans="1:2" x14ac:dyDescent="0.2">
      <c r="A1320" s="1">
        <v>165151</v>
      </c>
      <c r="B1320" t="s">
        <v>3030</v>
      </c>
    </row>
    <row r="1321" spans="1:2" x14ac:dyDescent="0.2">
      <c r="A1321" s="1">
        <v>165209</v>
      </c>
      <c r="B1321" t="s">
        <v>3030</v>
      </c>
    </row>
    <row r="1322" spans="1:2" x14ac:dyDescent="0.2">
      <c r="A1322" s="1">
        <v>165243</v>
      </c>
      <c r="B1322" t="s">
        <v>3030</v>
      </c>
    </row>
    <row r="1323" spans="1:2" x14ac:dyDescent="0.2">
      <c r="A1323" s="1">
        <v>165403</v>
      </c>
      <c r="B1323" t="s">
        <v>3030</v>
      </c>
    </row>
    <row r="1324" spans="1:2" x14ac:dyDescent="0.2">
      <c r="A1324" s="1">
        <v>165436</v>
      </c>
      <c r="B1324" t="s">
        <v>3030</v>
      </c>
    </row>
    <row r="1325" spans="1:2" x14ac:dyDescent="0.2">
      <c r="A1325" s="1">
        <v>165437</v>
      </c>
      <c r="B1325" t="s">
        <v>3030</v>
      </c>
    </row>
    <row r="1326" spans="1:2" x14ac:dyDescent="0.2">
      <c r="A1326" s="1">
        <v>165465</v>
      </c>
      <c r="B1326" t="s">
        <v>3030</v>
      </c>
    </row>
    <row r="1327" spans="1:2" x14ac:dyDescent="0.2">
      <c r="A1327" s="1">
        <v>165691</v>
      </c>
      <c r="B1327" t="s">
        <v>3030</v>
      </c>
    </row>
    <row r="1328" spans="1:2" x14ac:dyDescent="0.2">
      <c r="A1328" s="1">
        <v>165693</v>
      </c>
      <c r="B1328" t="s">
        <v>3030</v>
      </c>
    </row>
    <row r="1329" spans="1:2" x14ac:dyDescent="0.2">
      <c r="A1329" s="1">
        <v>165820</v>
      </c>
      <c r="B1329" t="s">
        <v>3030</v>
      </c>
    </row>
    <row r="1330" spans="1:2" x14ac:dyDescent="0.2">
      <c r="A1330" s="1">
        <v>165823</v>
      </c>
      <c r="B1330" t="s">
        <v>3030</v>
      </c>
    </row>
    <row r="1331" spans="1:2" x14ac:dyDescent="0.2">
      <c r="A1331" s="1">
        <v>165848</v>
      </c>
      <c r="B1331" t="s">
        <v>3030</v>
      </c>
    </row>
    <row r="1332" spans="1:2" x14ac:dyDescent="0.2">
      <c r="A1332" s="1">
        <v>165852</v>
      </c>
      <c r="B1332" t="s">
        <v>3030</v>
      </c>
    </row>
    <row r="1333" spans="1:2" x14ac:dyDescent="0.2">
      <c r="A1333" s="1">
        <v>165944</v>
      </c>
      <c r="B1333" t="s">
        <v>3030</v>
      </c>
    </row>
    <row r="1334" spans="1:2" x14ac:dyDescent="0.2">
      <c r="A1334" s="1">
        <v>165951</v>
      </c>
      <c r="B1334" t="s">
        <v>3030</v>
      </c>
    </row>
    <row r="1335" spans="1:2" x14ac:dyDescent="0.2">
      <c r="A1335" s="1">
        <v>166137</v>
      </c>
      <c r="B1335" t="s">
        <v>3030</v>
      </c>
    </row>
    <row r="1336" spans="1:2" x14ac:dyDescent="0.2">
      <c r="A1336" s="1">
        <v>166138</v>
      </c>
      <c r="B1336" t="s">
        <v>3030</v>
      </c>
    </row>
    <row r="1337" spans="1:2" x14ac:dyDescent="0.2">
      <c r="A1337" s="1">
        <v>166170</v>
      </c>
      <c r="B1337" t="s">
        <v>3030</v>
      </c>
    </row>
    <row r="1338" spans="1:2" x14ac:dyDescent="0.2">
      <c r="A1338" s="1">
        <v>166200</v>
      </c>
      <c r="B1338" t="s">
        <v>3030</v>
      </c>
    </row>
    <row r="1339" spans="1:2" x14ac:dyDescent="0.2">
      <c r="A1339" s="1">
        <v>166203</v>
      </c>
      <c r="B1339" t="s">
        <v>3030</v>
      </c>
    </row>
    <row r="1340" spans="1:2" x14ac:dyDescent="0.2">
      <c r="A1340" s="1">
        <v>166296</v>
      </c>
      <c r="B1340" t="s">
        <v>3030</v>
      </c>
    </row>
    <row r="1341" spans="1:2" x14ac:dyDescent="0.2">
      <c r="A1341" s="1">
        <v>166302</v>
      </c>
      <c r="B1341" t="s">
        <v>3030</v>
      </c>
    </row>
    <row r="1342" spans="1:2" x14ac:dyDescent="0.2">
      <c r="A1342" s="1">
        <v>166329</v>
      </c>
      <c r="B1342" t="s">
        <v>3030</v>
      </c>
    </row>
    <row r="1343" spans="1:2" x14ac:dyDescent="0.2">
      <c r="A1343" s="1">
        <v>166330</v>
      </c>
      <c r="B1343" t="s">
        <v>3030</v>
      </c>
    </row>
    <row r="1344" spans="1:2" x14ac:dyDescent="0.2">
      <c r="A1344" s="1">
        <v>166332</v>
      </c>
      <c r="B1344" t="s">
        <v>3030</v>
      </c>
    </row>
    <row r="1345" spans="1:2" x14ac:dyDescent="0.2">
      <c r="A1345" s="1">
        <v>166360</v>
      </c>
      <c r="B1345" t="s">
        <v>3030</v>
      </c>
    </row>
    <row r="1346" spans="1:2" x14ac:dyDescent="0.2">
      <c r="A1346" s="1">
        <v>166363</v>
      </c>
      <c r="B1346" t="s">
        <v>3030</v>
      </c>
    </row>
    <row r="1347" spans="1:2" x14ac:dyDescent="0.2">
      <c r="A1347" s="1">
        <v>166392</v>
      </c>
      <c r="B1347" t="s">
        <v>3030</v>
      </c>
    </row>
    <row r="1348" spans="1:2" x14ac:dyDescent="0.2">
      <c r="A1348" s="1">
        <v>166398</v>
      </c>
      <c r="B1348" t="s">
        <v>3030</v>
      </c>
    </row>
    <row r="1349" spans="1:2" x14ac:dyDescent="0.2">
      <c r="A1349" s="1">
        <v>166493</v>
      </c>
      <c r="B1349" t="s">
        <v>3030</v>
      </c>
    </row>
    <row r="1350" spans="1:2" x14ac:dyDescent="0.2">
      <c r="A1350" s="1">
        <v>166686</v>
      </c>
      <c r="B1350" t="s">
        <v>3030</v>
      </c>
    </row>
    <row r="1351" spans="1:2" x14ac:dyDescent="0.2">
      <c r="A1351" s="1">
        <v>166779</v>
      </c>
      <c r="B1351" t="s">
        <v>3030</v>
      </c>
    </row>
    <row r="1352" spans="1:2" x14ac:dyDescent="0.2">
      <c r="A1352" s="1">
        <v>166906</v>
      </c>
      <c r="B1352" t="s">
        <v>3030</v>
      </c>
    </row>
    <row r="1353" spans="1:2" x14ac:dyDescent="0.2">
      <c r="A1353" s="1">
        <v>166940</v>
      </c>
      <c r="B1353" t="s">
        <v>3030</v>
      </c>
    </row>
    <row r="1354" spans="1:2" x14ac:dyDescent="0.2">
      <c r="A1354" s="1">
        <v>166972</v>
      </c>
      <c r="B1354" t="s">
        <v>3030</v>
      </c>
    </row>
    <row r="1355" spans="1:2" x14ac:dyDescent="0.2">
      <c r="A1355" s="1">
        <v>167000</v>
      </c>
      <c r="B1355" t="s">
        <v>3030</v>
      </c>
    </row>
    <row r="1356" spans="1:2" x14ac:dyDescent="0.2">
      <c r="A1356" s="1">
        <v>167036</v>
      </c>
      <c r="B1356" t="s">
        <v>3030</v>
      </c>
    </row>
    <row r="1357" spans="1:2" x14ac:dyDescent="0.2">
      <c r="A1357" s="1">
        <v>167197</v>
      </c>
      <c r="B1357" t="s">
        <v>3030</v>
      </c>
    </row>
    <row r="1358" spans="1:2" x14ac:dyDescent="0.2">
      <c r="A1358" s="1">
        <v>167256</v>
      </c>
      <c r="B1358" t="s">
        <v>3030</v>
      </c>
    </row>
    <row r="1359" spans="1:2" x14ac:dyDescent="0.2">
      <c r="A1359" s="1">
        <v>167322</v>
      </c>
      <c r="B1359" t="s">
        <v>3030</v>
      </c>
    </row>
    <row r="1360" spans="1:2" x14ac:dyDescent="0.2">
      <c r="A1360" s="1">
        <v>167325</v>
      </c>
      <c r="B1360" t="s">
        <v>3030</v>
      </c>
    </row>
    <row r="1361" spans="1:2" x14ac:dyDescent="0.2">
      <c r="A1361" s="1">
        <v>167352</v>
      </c>
      <c r="B1361" t="s">
        <v>3030</v>
      </c>
    </row>
    <row r="1362" spans="1:2" x14ac:dyDescent="0.2">
      <c r="A1362" s="1">
        <v>167391</v>
      </c>
      <c r="B1362" t="s">
        <v>3030</v>
      </c>
    </row>
    <row r="1363" spans="1:2" x14ac:dyDescent="0.2">
      <c r="A1363" s="1">
        <v>167452</v>
      </c>
      <c r="B1363" t="s">
        <v>3030</v>
      </c>
    </row>
    <row r="1364" spans="1:2" x14ac:dyDescent="0.2">
      <c r="A1364" s="1">
        <v>167486</v>
      </c>
      <c r="B1364" t="s">
        <v>3030</v>
      </c>
    </row>
    <row r="1365" spans="1:2" x14ac:dyDescent="0.2">
      <c r="A1365" s="1">
        <v>167516</v>
      </c>
      <c r="B1365" t="s">
        <v>3030</v>
      </c>
    </row>
    <row r="1366" spans="1:2" x14ac:dyDescent="0.2">
      <c r="A1366" s="1">
        <v>167646</v>
      </c>
      <c r="B1366" t="s">
        <v>3030</v>
      </c>
    </row>
    <row r="1367" spans="1:2" x14ac:dyDescent="0.2">
      <c r="A1367" s="1">
        <v>167935</v>
      </c>
      <c r="B1367" t="s">
        <v>3030</v>
      </c>
    </row>
    <row r="1368" spans="1:2" x14ac:dyDescent="0.2">
      <c r="A1368" s="1">
        <v>167965</v>
      </c>
      <c r="B1368" t="s">
        <v>3030</v>
      </c>
    </row>
    <row r="1369" spans="1:2" x14ac:dyDescent="0.2">
      <c r="A1369" s="1">
        <v>168413</v>
      </c>
      <c r="B1369" t="s">
        <v>3030</v>
      </c>
    </row>
    <row r="1370" spans="1:2" x14ac:dyDescent="0.2">
      <c r="A1370" s="1">
        <v>168539</v>
      </c>
      <c r="B1370" t="s">
        <v>3030</v>
      </c>
    </row>
    <row r="1371" spans="1:2" x14ac:dyDescent="0.2">
      <c r="A1371" s="1">
        <v>168571</v>
      </c>
      <c r="B1371" t="s">
        <v>3030</v>
      </c>
    </row>
    <row r="1372" spans="1:2" x14ac:dyDescent="0.2">
      <c r="A1372" s="1">
        <v>168635</v>
      </c>
      <c r="B1372" t="s">
        <v>3030</v>
      </c>
    </row>
    <row r="1373" spans="1:2" x14ac:dyDescent="0.2">
      <c r="A1373" s="1">
        <v>168668</v>
      </c>
      <c r="B1373" t="s">
        <v>3030</v>
      </c>
    </row>
    <row r="1374" spans="1:2" x14ac:dyDescent="0.2">
      <c r="A1374" s="1">
        <v>168733</v>
      </c>
      <c r="B1374" t="s">
        <v>3030</v>
      </c>
    </row>
    <row r="1375" spans="1:2" x14ac:dyDescent="0.2">
      <c r="A1375" s="1">
        <v>168734</v>
      </c>
      <c r="B1375" t="s">
        <v>3030</v>
      </c>
    </row>
    <row r="1376" spans="1:2" x14ac:dyDescent="0.2">
      <c r="A1376" s="1">
        <v>168766</v>
      </c>
      <c r="B1376" t="s">
        <v>3030</v>
      </c>
    </row>
    <row r="1377" spans="1:2" x14ac:dyDescent="0.2">
      <c r="A1377" s="1">
        <v>168958</v>
      </c>
      <c r="B1377" t="s">
        <v>3030</v>
      </c>
    </row>
    <row r="1378" spans="1:2" x14ac:dyDescent="0.2">
      <c r="A1378" s="1">
        <v>168984</v>
      </c>
      <c r="B1378" t="s">
        <v>3030</v>
      </c>
    </row>
    <row r="1379" spans="1:2" x14ac:dyDescent="0.2">
      <c r="A1379" s="1">
        <v>168988</v>
      </c>
      <c r="B1379" t="s">
        <v>3030</v>
      </c>
    </row>
    <row r="1380" spans="1:2" x14ac:dyDescent="0.2">
      <c r="A1380" s="1">
        <v>169023</v>
      </c>
      <c r="B1380" t="s">
        <v>3030</v>
      </c>
    </row>
    <row r="1381" spans="1:2" x14ac:dyDescent="0.2">
      <c r="A1381" s="1">
        <v>169052</v>
      </c>
      <c r="B1381" t="s">
        <v>3030</v>
      </c>
    </row>
    <row r="1382" spans="1:2" x14ac:dyDescent="0.2">
      <c r="A1382" s="1">
        <v>169053</v>
      </c>
      <c r="B1382" t="s">
        <v>3030</v>
      </c>
    </row>
    <row r="1383" spans="1:2" x14ac:dyDescent="0.2">
      <c r="A1383" s="1">
        <v>169177</v>
      </c>
      <c r="B1383" t="s">
        <v>3030</v>
      </c>
    </row>
    <row r="1384" spans="1:2" x14ac:dyDescent="0.2">
      <c r="A1384" s="1">
        <v>169244</v>
      </c>
      <c r="B1384" t="s">
        <v>3030</v>
      </c>
    </row>
    <row r="1385" spans="1:2" x14ac:dyDescent="0.2">
      <c r="A1385" s="1">
        <v>169374</v>
      </c>
      <c r="B1385" t="s">
        <v>3030</v>
      </c>
    </row>
    <row r="1386" spans="1:2" x14ac:dyDescent="0.2">
      <c r="A1386" s="1">
        <v>169434</v>
      </c>
      <c r="B1386" t="s">
        <v>3030</v>
      </c>
    </row>
    <row r="1387" spans="1:2" x14ac:dyDescent="0.2">
      <c r="A1387" s="1">
        <v>169469</v>
      </c>
      <c r="B1387" t="s">
        <v>3030</v>
      </c>
    </row>
    <row r="1388" spans="1:2" x14ac:dyDescent="0.2">
      <c r="A1388" s="1">
        <v>169503</v>
      </c>
      <c r="B1388" t="s">
        <v>3030</v>
      </c>
    </row>
    <row r="1389" spans="1:2" x14ac:dyDescent="0.2">
      <c r="A1389" s="1">
        <v>169531</v>
      </c>
      <c r="B1389" t="s">
        <v>3030</v>
      </c>
    </row>
    <row r="1390" spans="1:2" x14ac:dyDescent="0.2">
      <c r="A1390" s="1">
        <v>169533</v>
      </c>
      <c r="B1390" t="s">
        <v>3030</v>
      </c>
    </row>
    <row r="1391" spans="1:2" x14ac:dyDescent="0.2">
      <c r="A1391" s="1">
        <v>169534</v>
      </c>
      <c r="B1391" t="s">
        <v>3030</v>
      </c>
    </row>
    <row r="1392" spans="1:2" x14ac:dyDescent="0.2">
      <c r="A1392" s="1">
        <v>169565</v>
      </c>
      <c r="B1392" t="s">
        <v>3030</v>
      </c>
    </row>
    <row r="1393" spans="1:2" x14ac:dyDescent="0.2">
      <c r="A1393" s="1">
        <v>169631</v>
      </c>
      <c r="B1393" t="s">
        <v>3030</v>
      </c>
    </row>
    <row r="1394" spans="1:2" x14ac:dyDescent="0.2">
      <c r="A1394" s="1">
        <v>169662</v>
      </c>
      <c r="B1394" t="s">
        <v>3030</v>
      </c>
    </row>
    <row r="1395" spans="1:2" x14ac:dyDescent="0.2">
      <c r="A1395" s="1">
        <v>169726</v>
      </c>
      <c r="B1395" t="s">
        <v>3030</v>
      </c>
    </row>
    <row r="1396" spans="1:2" x14ac:dyDescent="0.2">
      <c r="A1396" s="1">
        <v>169756</v>
      </c>
      <c r="B1396" t="s">
        <v>3030</v>
      </c>
    </row>
    <row r="1397" spans="1:2" x14ac:dyDescent="0.2">
      <c r="A1397" s="1">
        <v>169855</v>
      </c>
      <c r="B1397" t="s">
        <v>3030</v>
      </c>
    </row>
    <row r="1398" spans="1:2" x14ac:dyDescent="0.2">
      <c r="A1398" s="1">
        <v>169881</v>
      </c>
      <c r="B1398" t="s">
        <v>3030</v>
      </c>
    </row>
    <row r="1399" spans="1:2" x14ac:dyDescent="0.2">
      <c r="A1399" s="1">
        <v>169884</v>
      </c>
      <c r="B1399" t="s">
        <v>3030</v>
      </c>
    </row>
    <row r="1400" spans="1:2" x14ac:dyDescent="0.2">
      <c r="A1400" s="1">
        <v>169977</v>
      </c>
      <c r="B1400" t="s">
        <v>3030</v>
      </c>
    </row>
    <row r="1401" spans="1:2" x14ac:dyDescent="0.2">
      <c r="A1401" s="1">
        <v>169981</v>
      </c>
      <c r="B1401" t="s">
        <v>3030</v>
      </c>
    </row>
    <row r="1402" spans="1:2" x14ac:dyDescent="0.2">
      <c r="A1402" s="1">
        <v>170011</v>
      </c>
      <c r="B1402" t="s">
        <v>3030</v>
      </c>
    </row>
    <row r="1403" spans="1:2" x14ac:dyDescent="0.2">
      <c r="A1403" s="1">
        <v>170012</v>
      </c>
      <c r="B1403" t="s">
        <v>3030</v>
      </c>
    </row>
    <row r="1404" spans="1:2" x14ac:dyDescent="0.2">
      <c r="A1404" s="1">
        <v>170015</v>
      </c>
      <c r="B1404" t="s">
        <v>3030</v>
      </c>
    </row>
    <row r="1405" spans="1:2" x14ac:dyDescent="0.2">
      <c r="A1405" s="1">
        <v>170079</v>
      </c>
      <c r="B1405" t="s">
        <v>3030</v>
      </c>
    </row>
    <row r="1406" spans="1:2" x14ac:dyDescent="0.2">
      <c r="A1406" s="1">
        <v>170106</v>
      </c>
      <c r="B1406" t="s">
        <v>3030</v>
      </c>
    </row>
    <row r="1407" spans="1:2" x14ac:dyDescent="0.2">
      <c r="A1407" s="1">
        <v>170169</v>
      </c>
      <c r="B1407" t="s">
        <v>3030</v>
      </c>
    </row>
    <row r="1408" spans="1:2" x14ac:dyDescent="0.2">
      <c r="A1408" s="1">
        <v>170174</v>
      </c>
      <c r="B1408" t="s">
        <v>3030</v>
      </c>
    </row>
    <row r="1409" spans="1:2" x14ac:dyDescent="0.2">
      <c r="A1409" s="1">
        <v>170201</v>
      </c>
      <c r="B1409" t="s">
        <v>3030</v>
      </c>
    </row>
    <row r="1410" spans="1:2" x14ac:dyDescent="0.2">
      <c r="A1410" s="1">
        <v>170236</v>
      </c>
      <c r="B1410" t="s">
        <v>3030</v>
      </c>
    </row>
    <row r="1411" spans="1:2" x14ac:dyDescent="0.2">
      <c r="A1411" s="1">
        <v>170265</v>
      </c>
      <c r="B1411" t="s">
        <v>3030</v>
      </c>
    </row>
    <row r="1412" spans="1:2" x14ac:dyDescent="0.2">
      <c r="A1412" s="1">
        <v>170301</v>
      </c>
      <c r="B1412" t="s">
        <v>3030</v>
      </c>
    </row>
    <row r="1413" spans="1:2" x14ac:dyDescent="0.2">
      <c r="A1413" s="1">
        <v>170360</v>
      </c>
      <c r="B1413" t="s">
        <v>3030</v>
      </c>
    </row>
    <row r="1414" spans="1:2" x14ac:dyDescent="0.2">
      <c r="A1414" s="1">
        <v>170398</v>
      </c>
      <c r="B1414" t="s">
        <v>3030</v>
      </c>
    </row>
    <row r="1415" spans="1:2" x14ac:dyDescent="0.2">
      <c r="A1415" s="1">
        <v>170494</v>
      </c>
      <c r="B1415" t="s">
        <v>3030</v>
      </c>
    </row>
    <row r="1416" spans="1:2" x14ac:dyDescent="0.2">
      <c r="A1416" s="1">
        <v>170621</v>
      </c>
      <c r="B1416" t="s">
        <v>3030</v>
      </c>
    </row>
    <row r="1417" spans="1:2" x14ac:dyDescent="0.2">
      <c r="A1417" s="1">
        <v>170747</v>
      </c>
      <c r="B1417" t="s">
        <v>3030</v>
      </c>
    </row>
    <row r="1418" spans="1:2" x14ac:dyDescent="0.2">
      <c r="A1418" s="1">
        <v>170815</v>
      </c>
      <c r="B1418" t="s">
        <v>3030</v>
      </c>
    </row>
    <row r="1419" spans="1:2" x14ac:dyDescent="0.2">
      <c r="A1419" s="1">
        <v>171161</v>
      </c>
      <c r="B1419" t="s">
        <v>3030</v>
      </c>
    </row>
    <row r="1420" spans="1:2" x14ac:dyDescent="0.2">
      <c r="A1420" s="1">
        <v>171288</v>
      </c>
      <c r="B1420" t="s">
        <v>3030</v>
      </c>
    </row>
    <row r="1421" spans="1:2" x14ac:dyDescent="0.2">
      <c r="A1421" s="1">
        <v>171322</v>
      </c>
      <c r="B1421" t="s">
        <v>3030</v>
      </c>
    </row>
    <row r="1422" spans="1:2" x14ac:dyDescent="0.2">
      <c r="A1422" s="1">
        <v>171353</v>
      </c>
      <c r="B1422" t="s">
        <v>3030</v>
      </c>
    </row>
    <row r="1423" spans="1:2" x14ac:dyDescent="0.2">
      <c r="A1423" s="1">
        <v>171357</v>
      </c>
      <c r="B1423" t="s">
        <v>3030</v>
      </c>
    </row>
    <row r="1424" spans="1:2" x14ac:dyDescent="0.2">
      <c r="A1424" s="1">
        <v>171420</v>
      </c>
      <c r="B1424" t="s">
        <v>3030</v>
      </c>
    </row>
    <row r="1425" spans="1:2" x14ac:dyDescent="0.2">
      <c r="A1425" s="1">
        <v>171483</v>
      </c>
      <c r="B1425" t="s">
        <v>3030</v>
      </c>
    </row>
    <row r="1426" spans="1:2" x14ac:dyDescent="0.2">
      <c r="A1426" s="1">
        <v>171512</v>
      </c>
      <c r="B1426" t="s">
        <v>3030</v>
      </c>
    </row>
    <row r="1427" spans="1:2" x14ac:dyDescent="0.2">
      <c r="A1427" s="1">
        <v>171515</v>
      </c>
      <c r="B1427" t="s">
        <v>3030</v>
      </c>
    </row>
    <row r="1428" spans="1:2" x14ac:dyDescent="0.2">
      <c r="A1428" s="1">
        <v>171576</v>
      </c>
      <c r="B1428" t="s">
        <v>3030</v>
      </c>
    </row>
    <row r="1429" spans="1:2" x14ac:dyDescent="0.2">
      <c r="A1429" s="1">
        <v>171710</v>
      </c>
      <c r="B1429" t="s">
        <v>3030</v>
      </c>
    </row>
    <row r="1430" spans="1:2" x14ac:dyDescent="0.2">
      <c r="A1430" s="1">
        <v>171772</v>
      </c>
      <c r="B1430" t="s">
        <v>3030</v>
      </c>
    </row>
    <row r="1431" spans="1:2" x14ac:dyDescent="0.2">
      <c r="A1431" s="1">
        <v>171839</v>
      </c>
      <c r="B1431" t="s">
        <v>3030</v>
      </c>
    </row>
    <row r="1432" spans="1:2" x14ac:dyDescent="0.2">
      <c r="A1432" s="1">
        <v>171935</v>
      </c>
      <c r="B1432" t="s">
        <v>3030</v>
      </c>
    </row>
    <row r="1433" spans="1:2" x14ac:dyDescent="0.2">
      <c r="A1433" s="1">
        <v>171994</v>
      </c>
      <c r="B1433" t="s">
        <v>3030</v>
      </c>
    </row>
    <row r="1434" spans="1:2" x14ac:dyDescent="0.2">
      <c r="A1434" s="1">
        <v>171998</v>
      </c>
      <c r="B1434" t="s">
        <v>3030</v>
      </c>
    </row>
    <row r="1435" spans="1:2" x14ac:dyDescent="0.2">
      <c r="A1435" s="1">
        <v>172026</v>
      </c>
      <c r="B1435" t="s">
        <v>3030</v>
      </c>
    </row>
    <row r="1436" spans="1:2" x14ac:dyDescent="0.2">
      <c r="A1436" s="1">
        <v>172029</v>
      </c>
      <c r="B1436" t="s">
        <v>3030</v>
      </c>
    </row>
    <row r="1437" spans="1:2" x14ac:dyDescent="0.2">
      <c r="A1437" s="1">
        <v>172283</v>
      </c>
      <c r="B1437" t="s">
        <v>3030</v>
      </c>
    </row>
    <row r="1438" spans="1:2" x14ac:dyDescent="0.2">
      <c r="A1438" s="1">
        <v>172344</v>
      </c>
      <c r="B1438" t="s">
        <v>3030</v>
      </c>
    </row>
    <row r="1439" spans="1:2" x14ac:dyDescent="0.2">
      <c r="A1439" s="1">
        <v>172349</v>
      </c>
      <c r="B1439" t="s">
        <v>3030</v>
      </c>
    </row>
    <row r="1440" spans="1:2" x14ac:dyDescent="0.2">
      <c r="A1440" s="1">
        <v>172442</v>
      </c>
      <c r="B1440" t="s">
        <v>3030</v>
      </c>
    </row>
    <row r="1441" spans="1:2" x14ac:dyDescent="0.2">
      <c r="A1441" s="1">
        <v>172504</v>
      </c>
      <c r="B1441" t="s">
        <v>3030</v>
      </c>
    </row>
    <row r="1442" spans="1:2" x14ac:dyDescent="0.2">
      <c r="A1442" s="1">
        <v>172505</v>
      </c>
      <c r="B1442" t="s">
        <v>3030</v>
      </c>
    </row>
    <row r="1443" spans="1:2" x14ac:dyDescent="0.2">
      <c r="A1443" s="1">
        <v>172602</v>
      </c>
      <c r="B1443" t="s">
        <v>3030</v>
      </c>
    </row>
    <row r="1444" spans="1:2" x14ac:dyDescent="0.2">
      <c r="A1444" s="1">
        <v>172634</v>
      </c>
      <c r="B1444" t="s">
        <v>3030</v>
      </c>
    </row>
    <row r="1445" spans="1:2" x14ac:dyDescent="0.2">
      <c r="A1445" s="1">
        <v>172761</v>
      </c>
      <c r="B1445" t="s">
        <v>3030</v>
      </c>
    </row>
    <row r="1446" spans="1:2" x14ac:dyDescent="0.2">
      <c r="A1446" s="1">
        <v>172762</v>
      </c>
      <c r="B1446" t="s">
        <v>3030</v>
      </c>
    </row>
    <row r="1447" spans="1:2" x14ac:dyDescent="0.2">
      <c r="A1447" s="1">
        <v>172764</v>
      </c>
      <c r="B1447" t="s">
        <v>3030</v>
      </c>
    </row>
    <row r="1448" spans="1:2" x14ac:dyDescent="0.2">
      <c r="A1448" s="1">
        <v>172797</v>
      </c>
      <c r="B1448" t="s">
        <v>3030</v>
      </c>
    </row>
    <row r="1449" spans="1:2" x14ac:dyDescent="0.2">
      <c r="A1449" s="1">
        <v>172799</v>
      </c>
      <c r="B1449" t="s">
        <v>3030</v>
      </c>
    </row>
    <row r="1450" spans="1:2" x14ac:dyDescent="0.2">
      <c r="A1450" s="1">
        <v>172921</v>
      </c>
      <c r="B1450" t="s">
        <v>3030</v>
      </c>
    </row>
    <row r="1451" spans="1:2" x14ac:dyDescent="0.2">
      <c r="A1451" s="1">
        <v>172952</v>
      </c>
      <c r="B1451" t="s">
        <v>3030</v>
      </c>
    </row>
    <row r="1452" spans="1:2" x14ac:dyDescent="0.2">
      <c r="A1452" s="1">
        <v>173016</v>
      </c>
      <c r="B1452" t="s">
        <v>3030</v>
      </c>
    </row>
    <row r="1453" spans="1:2" x14ac:dyDescent="0.2">
      <c r="A1453" s="1">
        <v>173048</v>
      </c>
      <c r="B1453" t="s">
        <v>3030</v>
      </c>
    </row>
    <row r="1454" spans="1:2" x14ac:dyDescent="0.2">
      <c r="A1454" s="1">
        <v>173118</v>
      </c>
      <c r="B1454" t="s">
        <v>3030</v>
      </c>
    </row>
    <row r="1455" spans="1:2" x14ac:dyDescent="0.2">
      <c r="A1455" s="1">
        <v>173147</v>
      </c>
      <c r="B1455" t="s">
        <v>3030</v>
      </c>
    </row>
    <row r="1456" spans="1:2" x14ac:dyDescent="0.2">
      <c r="A1456" s="1">
        <v>173208</v>
      </c>
      <c r="B1456" t="s">
        <v>3030</v>
      </c>
    </row>
    <row r="1457" spans="1:2" x14ac:dyDescent="0.2">
      <c r="A1457" s="1">
        <v>173310</v>
      </c>
      <c r="B1457" t="s">
        <v>3030</v>
      </c>
    </row>
    <row r="1458" spans="1:2" x14ac:dyDescent="0.2">
      <c r="A1458" s="1">
        <v>173338</v>
      </c>
      <c r="B1458" t="s">
        <v>3030</v>
      </c>
    </row>
    <row r="1459" spans="1:2" x14ac:dyDescent="0.2">
      <c r="A1459" s="1">
        <v>173373</v>
      </c>
      <c r="B1459" t="s">
        <v>3030</v>
      </c>
    </row>
    <row r="1460" spans="1:2" x14ac:dyDescent="0.2">
      <c r="A1460" s="1">
        <v>173466</v>
      </c>
      <c r="B1460" t="s">
        <v>3030</v>
      </c>
    </row>
    <row r="1461" spans="1:2" x14ac:dyDescent="0.2">
      <c r="A1461" s="1">
        <v>173563</v>
      </c>
      <c r="B1461" t="s">
        <v>3030</v>
      </c>
    </row>
    <row r="1462" spans="1:2" x14ac:dyDescent="0.2">
      <c r="A1462" s="1">
        <v>173565</v>
      </c>
      <c r="B1462" t="s">
        <v>3030</v>
      </c>
    </row>
    <row r="1463" spans="1:2" x14ac:dyDescent="0.2">
      <c r="A1463" s="1">
        <v>173567</v>
      </c>
      <c r="B1463" t="s">
        <v>3030</v>
      </c>
    </row>
    <row r="1464" spans="1:2" x14ac:dyDescent="0.2">
      <c r="A1464" s="1">
        <v>173594</v>
      </c>
      <c r="B1464" t="s">
        <v>3030</v>
      </c>
    </row>
    <row r="1465" spans="1:2" x14ac:dyDescent="0.2">
      <c r="A1465" s="1">
        <v>173721</v>
      </c>
      <c r="B1465" t="s">
        <v>3030</v>
      </c>
    </row>
    <row r="1466" spans="1:2" x14ac:dyDescent="0.2">
      <c r="A1466" s="1">
        <v>173726</v>
      </c>
      <c r="B1466" t="s">
        <v>3030</v>
      </c>
    </row>
    <row r="1467" spans="1:2" x14ac:dyDescent="0.2">
      <c r="A1467" s="1">
        <v>173786</v>
      </c>
      <c r="B1467" t="s">
        <v>3030</v>
      </c>
    </row>
    <row r="1468" spans="1:2" x14ac:dyDescent="0.2">
      <c r="A1468" s="1">
        <v>173822</v>
      </c>
      <c r="B1468" t="s">
        <v>3030</v>
      </c>
    </row>
    <row r="1469" spans="1:2" x14ac:dyDescent="0.2">
      <c r="A1469" s="1">
        <v>173823</v>
      </c>
      <c r="B1469" t="s">
        <v>3030</v>
      </c>
    </row>
    <row r="1470" spans="1:2" x14ac:dyDescent="0.2">
      <c r="A1470" s="1">
        <v>173849</v>
      </c>
      <c r="B1470" t="s">
        <v>3030</v>
      </c>
    </row>
    <row r="1471" spans="1:2" x14ac:dyDescent="0.2">
      <c r="A1471" s="1">
        <v>173917</v>
      </c>
      <c r="B1471" t="s">
        <v>3030</v>
      </c>
    </row>
    <row r="1472" spans="1:2" x14ac:dyDescent="0.2">
      <c r="A1472" s="1">
        <v>173977</v>
      </c>
      <c r="B1472" t="s">
        <v>3030</v>
      </c>
    </row>
    <row r="1473" spans="1:2" x14ac:dyDescent="0.2">
      <c r="A1473" s="1">
        <v>173983</v>
      </c>
      <c r="B1473" t="s">
        <v>3030</v>
      </c>
    </row>
    <row r="1474" spans="1:2" x14ac:dyDescent="0.2">
      <c r="A1474" s="1">
        <v>174047</v>
      </c>
      <c r="B1474" t="s">
        <v>3030</v>
      </c>
    </row>
    <row r="1475" spans="1:2" x14ac:dyDescent="0.2">
      <c r="A1475" s="1">
        <v>174169</v>
      </c>
      <c r="B1475" t="s">
        <v>3030</v>
      </c>
    </row>
    <row r="1476" spans="1:2" x14ac:dyDescent="0.2">
      <c r="A1476" s="1">
        <v>174171</v>
      </c>
      <c r="B1476" t="s">
        <v>3030</v>
      </c>
    </row>
    <row r="1477" spans="1:2" x14ac:dyDescent="0.2">
      <c r="A1477" s="1">
        <v>174201</v>
      </c>
      <c r="B1477" t="s">
        <v>3030</v>
      </c>
    </row>
    <row r="1478" spans="1:2" x14ac:dyDescent="0.2">
      <c r="A1478" s="1">
        <v>174239</v>
      </c>
      <c r="B1478" t="s">
        <v>3030</v>
      </c>
    </row>
    <row r="1479" spans="1:2" x14ac:dyDescent="0.2">
      <c r="A1479" s="1">
        <v>174269</v>
      </c>
      <c r="B1479" t="s">
        <v>3030</v>
      </c>
    </row>
    <row r="1480" spans="1:2" x14ac:dyDescent="0.2">
      <c r="A1480" s="1">
        <v>174297</v>
      </c>
      <c r="B1480" t="s">
        <v>3030</v>
      </c>
    </row>
    <row r="1481" spans="1:2" x14ac:dyDescent="0.2">
      <c r="A1481" s="1">
        <v>174300</v>
      </c>
      <c r="B1481" t="s">
        <v>3030</v>
      </c>
    </row>
    <row r="1482" spans="1:2" x14ac:dyDescent="0.2">
      <c r="A1482" s="1">
        <v>174395</v>
      </c>
      <c r="B1482" t="s">
        <v>3030</v>
      </c>
    </row>
    <row r="1483" spans="1:2" x14ac:dyDescent="0.2">
      <c r="A1483" s="1">
        <v>174553</v>
      </c>
      <c r="B1483" t="s">
        <v>3030</v>
      </c>
    </row>
    <row r="1484" spans="1:2" x14ac:dyDescent="0.2">
      <c r="A1484" s="1">
        <v>174559</v>
      </c>
      <c r="B1484" t="s">
        <v>3030</v>
      </c>
    </row>
    <row r="1485" spans="1:2" x14ac:dyDescent="0.2">
      <c r="A1485" s="1">
        <v>174584</v>
      </c>
      <c r="B1485" t="s">
        <v>3030</v>
      </c>
    </row>
    <row r="1486" spans="1:2" x14ac:dyDescent="0.2">
      <c r="A1486" s="1">
        <v>174648</v>
      </c>
      <c r="B1486" t="s">
        <v>3030</v>
      </c>
    </row>
    <row r="1487" spans="1:2" x14ac:dyDescent="0.2">
      <c r="A1487" s="1">
        <v>174713</v>
      </c>
      <c r="B1487" t="s">
        <v>3030</v>
      </c>
    </row>
    <row r="1488" spans="1:2" x14ac:dyDescent="0.2">
      <c r="A1488" s="1">
        <v>174813</v>
      </c>
      <c r="B1488" t="s">
        <v>3030</v>
      </c>
    </row>
    <row r="1489" spans="1:2" x14ac:dyDescent="0.2">
      <c r="A1489" s="1">
        <v>174872</v>
      </c>
      <c r="B1489" t="s">
        <v>3030</v>
      </c>
    </row>
    <row r="1490" spans="1:2" x14ac:dyDescent="0.2">
      <c r="A1490" s="1">
        <v>174876</v>
      </c>
      <c r="B1490" t="s">
        <v>3030</v>
      </c>
    </row>
    <row r="1491" spans="1:2" x14ac:dyDescent="0.2">
      <c r="A1491" s="1">
        <v>174879</v>
      </c>
      <c r="B1491" t="s">
        <v>3030</v>
      </c>
    </row>
    <row r="1492" spans="1:2" x14ac:dyDescent="0.2">
      <c r="A1492" s="1">
        <v>174937</v>
      </c>
      <c r="B1492" t="s">
        <v>3030</v>
      </c>
    </row>
    <row r="1493" spans="1:2" x14ac:dyDescent="0.2">
      <c r="A1493" s="1">
        <v>174938</v>
      </c>
      <c r="B1493" t="s">
        <v>3030</v>
      </c>
    </row>
    <row r="1494" spans="1:2" x14ac:dyDescent="0.2">
      <c r="A1494" s="1">
        <v>174940</v>
      </c>
      <c r="B1494" t="s">
        <v>3030</v>
      </c>
    </row>
    <row r="1495" spans="1:2" x14ac:dyDescent="0.2">
      <c r="A1495" s="1">
        <v>174971</v>
      </c>
      <c r="B1495" t="s">
        <v>3030</v>
      </c>
    </row>
    <row r="1496" spans="1:2" x14ac:dyDescent="0.2">
      <c r="A1496" s="1">
        <v>174975</v>
      </c>
      <c r="B1496" t="s">
        <v>3030</v>
      </c>
    </row>
    <row r="1497" spans="1:2" x14ac:dyDescent="0.2">
      <c r="A1497" s="1">
        <v>175035</v>
      </c>
      <c r="B1497" t="s">
        <v>3030</v>
      </c>
    </row>
    <row r="1498" spans="1:2" x14ac:dyDescent="0.2">
      <c r="A1498" s="1">
        <v>175128</v>
      </c>
      <c r="B1498" t="s">
        <v>3030</v>
      </c>
    </row>
    <row r="1499" spans="1:2" x14ac:dyDescent="0.2">
      <c r="A1499" s="1">
        <v>175130</v>
      </c>
      <c r="B1499" t="s">
        <v>3030</v>
      </c>
    </row>
    <row r="1500" spans="1:2" x14ac:dyDescent="0.2">
      <c r="A1500" s="1">
        <v>175195</v>
      </c>
      <c r="B1500" t="s">
        <v>3030</v>
      </c>
    </row>
    <row r="1501" spans="1:2" x14ac:dyDescent="0.2">
      <c r="A1501" s="1">
        <v>175292</v>
      </c>
      <c r="B1501" t="s">
        <v>3030</v>
      </c>
    </row>
    <row r="1502" spans="1:2" x14ac:dyDescent="0.2">
      <c r="A1502" s="1">
        <v>175321</v>
      </c>
      <c r="B1502" t="s">
        <v>3030</v>
      </c>
    </row>
    <row r="1503" spans="1:2" x14ac:dyDescent="0.2">
      <c r="A1503" s="1">
        <v>175324</v>
      </c>
      <c r="B1503" t="s">
        <v>3030</v>
      </c>
    </row>
    <row r="1504" spans="1:2" x14ac:dyDescent="0.2">
      <c r="A1504" s="1">
        <v>175326</v>
      </c>
      <c r="B1504" t="s">
        <v>3030</v>
      </c>
    </row>
    <row r="1505" spans="1:2" x14ac:dyDescent="0.2">
      <c r="A1505" s="1">
        <v>175416</v>
      </c>
      <c r="B1505" t="s">
        <v>3030</v>
      </c>
    </row>
    <row r="1506" spans="1:2" x14ac:dyDescent="0.2">
      <c r="A1506" s="1">
        <v>175448</v>
      </c>
      <c r="B1506" t="s">
        <v>3030</v>
      </c>
    </row>
    <row r="1507" spans="1:2" x14ac:dyDescent="0.2">
      <c r="A1507" s="1">
        <v>175512</v>
      </c>
      <c r="B1507" t="s">
        <v>3030</v>
      </c>
    </row>
    <row r="1508" spans="1:2" x14ac:dyDescent="0.2">
      <c r="A1508" s="1">
        <v>175576</v>
      </c>
      <c r="B1508" t="s">
        <v>3030</v>
      </c>
    </row>
    <row r="1509" spans="1:2" x14ac:dyDescent="0.2">
      <c r="A1509" s="1">
        <v>175578</v>
      </c>
      <c r="B1509" t="s">
        <v>3030</v>
      </c>
    </row>
    <row r="1510" spans="1:2" x14ac:dyDescent="0.2">
      <c r="A1510" s="1">
        <v>175580</v>
      </c>
      <c r="B1510" t="s">
        <v>3030</v>
      </c>
    </row>
    <row r="1511" spans="1:2" x14ac:dyDescent="0.2">
      <c r="A1511" s="1">
        <v>175672</v>
      </c>
      <c r="B1511" t="s">
        <v>3030</v>
      </c>
    </row>
    <row r="1512" spans="1:2" x14ac:dyDescent="0.2">
      <c r="A1512" s="1">
        <v>175673</v>
      </c>
      <c r="B1512" t="s">
        <v>3030</v>
      </c>
    </row>
    <row r="1513" spans="1:2" x14ac:dyDescent="0.2">
      <c r="A1513" s="1">
        <v>175676</v>
      </c>
      <c r="B1513" t="s">
        <v>3030</v>
      </c>
    </row>
    <row r="1514" spans="1:2" x14ac:dyDescent="0.2">
      <c r="A1514" s="1">
        <v>175999</v>
      </c>
      <c r="B1514" t="s">
        <v>3030</v>
      </c>
    </row>
    <row r="1515" spans="1:2" x14ac:dyDescent="0.2">
      <c r="A1515" s="1">
        <v>176024</v>
      </c>
      <c r="B1515" t="s">
        <v>3030</v>
      </c>
    </row>
    <row r="1516" spans="1:2" x14ac:dyDescent="0.2">
      <c r="A1516" s="1">
        <v>176026</v>
      </c>
      <c r="B1516" t="s">
        <v>3030</v>
      </c>
    </row>
    <row r="1517" spans="1:2" x14ac:dyDescent="0.2">
      <c r="A1517" s="1">
        <v>176029</v>
      </c>
      <c r="B1517" t="s">
        <v>3030</v>
      </c>
    </row>
    <row r="1518" spans="1:2" x14ac:dyDescent="0.2">
      <c r="A1518" s="1">
        <v>176120</v>
      </c>
      <c r="B1518" t="s">
        <v>3030</v>
      </c>
    </row>
    <row r="1519" spans="1:2" x14ac:dyDescent="0.2">
      <c r="A1519" s="1">
        <v>176190</v>
      </c>
      <c r="B1519" t="s">
        <v>3030</v>
      </c>
    </row>
    <row r="1520" spans="1:2" x14ac:dyDescent="0.2">
      <c r="A1520" s="1">
        <v>176248</v>
      </c>
      <c r="B1520" t="s">
        <v>3030</v>
      </c>
    </row>
    <row r="1521" spans="1:2" x14ac:dyDescent="0.2">
      <c r="A1521" s="1">
        <v>176378</v>
      </c>
      <c r="B1521" t="s">
        <v>3030</v>
      </c>
    </row>
    <row r="1522" spans="1:2" x14ac:dyDescent="0.2">
      <c r="A1522" s="1">
        <v>176382</v>
      </c>
      <c r="B1522" t="s">
        <v>3030</v>
      </c>
    </row>
    <row r="1523" spans="1:2" x14ac:dyDescent="0.2">
      <c r="A1523" s="1">
        <v>176410</v>
      </c>
      <c r="B1523" t="s">
        <v>3030</v>
      </c>
    </row>
    <row r="1524" spans="1:2" x14ac:dyDescent="0.2">
      <c r="A1524" s="1">
        <v>176443</v>
      </c>
      <c r="B1524" t="s">
        <v>3030</v>
      </c>
    </row>
    <row r="1525" spans="1:2" x14ac:dyDescent="0.2">
      <c r="A1525" s="1">
        <v>176511</v>
      </c>
      <c r="B1525" t="s">
        <v>3030</v>
      </c>
    </row>
    <row r="1526" spans="1:2" x14ac:dyDescent="0.2">
      <c r="A1526" s="1">
        <v>176536</v>
      </c>
      <c r="B1526" t="s">
        <v>3030</v>
      </c>
    </row>
    <row r="1527" spans="1:2" x14ac:dyDescent="0.2">
      <c r="A1527" s="1">
        <v>176572</v>
      </c>
      <c r="B1527" t="s">
        <v>3030</v>
      </c>
    </row>
    <row r="1528" spans="1:2" x14ac:dyDescent="0.2">
      <c r="A1528" s="1">
        <v>176698</v>
      </c>
      <c r="B1528" t="s">
        <v>3030</v>
      </c>
    </row>
    <row r="1529" spans="1:2" x14ac:dyDescent="0.2">
      <c r="A1529" s="1">
        <v>176825</v>
      </c>
      <c r="B1529" t="s">
        <v>3030</v>
      </c>
    </row>
    <row r="1530" spans="1:2" x14ac:dyDescent="0.2">
      <c r="A1530" s="1">
        <v>176955</v>
      </c>
      <c r="B1530" t="s">
        <v>3030</v>
      </c>
    </row>
    <row r="1531" spans="1:2" x14ac:dyDescent="0.2">
      <c r="A1531" s="1">
        <v>177051</v>
      </c>
      <c r="B1531" t="s">
        <v>3030</v>
      </c>
    </row>
    <row r="1532" spans="1:2" x14ac:dyDescent="0.2">
      <c r="A1532" s="1">
        <v>177053</v>
      </c>
      <c r="B1532" t="s">
        <v>3030</v>
      </c>
    </row>
    <row r="1533" spans="1:2" x14ac:dyDescent="0.2">
      <c r="A1533" s="1">
        <v>177081</v>
      </c>
      <c r="B1533" t="s">
        <v>3030</v>
      </c>
    </row>
    <row r="1534" spans="1:2" x14ac:dyDescent="0.2">
      <c r="A1534" s="1">
        <v>177151</v>
      </c>
      <c r="B1534" t="s">
        <v>3030</v>
      </c>
    </row>
    <row r="1535" spans="1:2" x14ac:dyDescent="0.2">
      <c r="A1535" s="1">
        <v>177180</v>
      </c>
      <c r="B1535" t="s">
        <v>3030</v>
      </c>
    </row>
    <row r="1536" spans="1:2" x14ac:dyDescent="0.2">
      <c r="A1536" s="1">
        <v>177214</v>
      </c>
      <c r="B1536" t="s">
        <v>3030</v>
      </c>
    </row>
    <row r="1537" spans="1:2" x14ac:dyDescent="0.2">
      <c r="A1537" s="1">
        <v>177243</v>
      </c>
      <c r="B1537" t="s">
        <v>3030</v>
      </c>
    </row>
    <row r="1538" spans="1:2" x14ac:dyDescent="0.2">
      <c r="A1538" s="1">
        <v>177274</v>
      </c>
      <c r="B1538" t="s">
        <v>3030</v>
      </c>
    </row>
    <row r="1539" spans="1:2" x14ac:dyDescent="0.2">
      <c r="A1539" s="1">
        <v>177279</v>
      </c>
      <c r="B1539" t="s">
        <v>3030</v>
      </c>
    </row>
    <row r="1540" spans="1:2" x14ac:dyDescent="0.2">
      <c r="A1540" s="1">
        <v>177336</v>
      </c>
      <c r="B1540" t="s">
        <v>3030</v>
      </c>
    </row>
    <row r="1541" spans="1:2" x14ac:dyDescent="0.2">
      <c r="A1541" s="1">
        <v>177371</v>
      </c>
      <c r="B1541" t="s">
        <v>3030</v>
      </c>
    </row>
    <row r="1542" spans="1:2" x14ac:dyDescent="0.2">
      <c r="A1542" s="1">
        <v>177401</v>
      </c>
      <c r="B1542" t="s">
        <v>3030</v>
      </c>
    </row>
    <row r="1543" spans="1:2" x14ac:dyDescent="0.2">
      <c r="A1543" s="1">
        <v>177407</v>
      </c>
      <c r="B1543" t="s">
        <v>3030</v>
      </c>
    </row>
    <row r="1544" spans="1:2" x14ac:dyDescent="0.2">
      <c r="A1544" s="1">
        <v>177464</v>
      </c>
      <c r="B1544" t="s">
        <v>3030</v>
      </c>
    </row>
    <row r="1545" spans="1:2" x14ac:dyDescent="0.2">
      <c r="A1545" s="1">
        <v>177501</v>
      </c>
      <c r="B1545" t="s">
        <v>3030</v>
      </c>
    </row>
    <row r="1546" spans="1:2" x14ac:dyDescent="0.2">
      <c r="A1546" s="1">
        <v>177534</v>
      </c>
      <c r="B1546" t="s">
        <v>3030</v>
      </c>
    </row>
    <row r="1547" spans="1:2" x14ac:dyDescent="0.2">
      <c r="A1547" s="1">
        <v>177656</v>
      </c>
      <c r="B1547" t="s">
        <v>3030</v>
      </c>
    </row>
    <row r="1548" spans="1:2" x14ac:dyDescent="0.2">
      <c r="A1548" s="1">
        <v>177786</v>
      </c>
      <c r="B1548" t="s">
        <v>3030</v>
      </c>
    </row>
    <row r="1549" spans="1:2" x14ac:dyDescent="0.2">
      <c r="A1549" s="1">
        <v>177850</v>
      </c>
      <c r="B1549" t="s">
        <v>3030</v>
      </c>
    </row>
    <row r="1550" spans="1:2" x14ac:dyDescent="0.2">
      <c r="A1550" s="1">
        <v>177886</v>
      </c>
      <c r="B1550" t="s">
        <v>3030</v>
      </c>
    </row>
    <row r="1551" spans="1:2" x14ac:dyDescent="0.2">
      <c r="A1551" s="1">
        <v>178011</v>
      </c>
      <c r="B1551" t="s">
        <v>3030</v>
      </c>
    </row>
    <row r="1552" spans="1:2" x14ac:dyDescent="0.2">
      <c r="A1552" s="1">
        <v>178040</v>
      </c>
      <c r="B1552" t="s">
        <v>3030</v>
      </c>
    </row>
    <row r="1553" spans="1:2" x14ac:dyDescent="0.2">
      <c r="A1553" s="1">
        <v>178170</v>
      </c>
      <c r="B1553" t="s">
        <v>3030</v>
      </c>
    </row>
    <row r="1554" spans="1:2" x14ac:dyDescent="0.2">
      <c r="A1554" s="1">
        <v>178234</v>
      </c>
      <c r="B1554" t="s">
        <v>3030</v>
      </c>
    </row>
    <row r="1555" spans="1:2" x14ac:dyDescent="0.2">
      <c r="A1555" s="1">
        <v>178235</v>
      </c>
      <c r="B1555" t="s">
        <v>3030</v>
      </c>
    </row>
    <row r="1556" spans="1:2" x14ac:dyDescent="0.2">
      <c r="A1556" s="1">
        <v>178362</v>
      </c>
      <c r="B1556" t="s">
        <v>3030</v>
      </c>
    </row>
    <row r="1557" spans="1:2" x14ac:dyDescent="0.2">
      <c r="A1557" s="1">
        <v>178392</v>
      </c>
      <c r="B1557" t="s">
        <v>3030</v>
      </c>
    </row>
    <row r="1558" spans="1:2" x14ac:dyDescent="0.2">
      <c r="A1558" s="1">
        <v>178425</v>
      </c>
      <c r="B1558" t="s">
        <v>3030</v>
      </c>
    </row>
    <row r="1559" spans="1:2" x14ac:dyDescent="0.2">
      <c r="A1559" s="1">
        <v>178431</v>
      </c>
      <c r="B1559" t="s">
        <v>3030</v>
      </c>
    </row>
    <row r="1560" spans="1:2" x14ac:dyDescent="0.2">
      <c r="A1560" s="1">
        <v>178520</v>
      </c>
      <c r="B1560" t="s">
        <v>3030</v>
      </c>
    </row>
    <row r="1561" spans="1:2" x14ac:dyDescent="0.2">
      <c r="A1561" s="1">
        <v>178621</v>
      </c>
      <c r="B1561" t="s">
        <v>3030</v>
      </c>
    </row>
    <row r="1562" spans="1:2" x14ac:dyDescent="0.2">
      <c r="A1562" s="1">
        <v>178648</v>
      </c>
      <c r="B1562" t="s">
        <v>3030</v>
      </c>
    </row>
    <row r="1563" spans="1:2" x14ac:dyDescent="0.2">
      <c r="A1563" s="1">
        <v>178650</v>
      </c>
      <c r="B1563" t="s">
        <v>3030</v>
      </c>
    </row>
    <row r="1564" spans="1:2" x14ac:dyDescent="0.2">
      <c r="A1564" s="1">
        <v>178651</v>
      </c>
      <c r="B1564" t="s">
        <v>3030</v>
      </c>
    </row>
    <row r="1565" spans="1:2" x14ac:dyDescent="0.2">
      <c r="A1565" s="1">
        <v>178749</v>
      </c>
      <c r="B1565" t="s">
        <v>3030</v>
      </c>
    </row>
    <row r="1566" spans="1:2" x14ac:dyDescent="0.2">
      <c r="A1566" s="1">
        <v>178776</v>
      </c>
      <c r="B1566" t="s">
        <v>3030</v>
      </c>
    </row>
    <row r="1567" spans="1:2" x14ac:dyDescent="0.2">
      <c r="A1567" s="1">
        <v>178777</v>
      </c>
      <c r="B1567" t="s">
        <v>3030</v>
      </c>
    </row>
    <row r="1568" spans="1:2" x14ac:dyDescent="0.2">
      <c r="A1568" s="1">
        <v>178840</v>
      </c>
      <c r="B1568" t="s">
        <v>3030</v>
      </c>
    </row>
    <row r="1569" spans="1:2" x14ac:dyDescent="0.2">
      <c r="A1569" s="1">
        <v>178846</v>
      </c>
      <c r="B1569" t="s">
        <v>3030</v>
      </c>
    </row>
    <row r="1570" spans="1:2" x14ac:dyDescent="0.2">
      <c r="A1570" s="1">
        <v>178874</v>
      </c>
      <c r="B1570" t="s">
        <v>3030</v>
      </c>
    </row>
    <row r="1571" spans="1:2" x14ac:dyDescent="0.2">
      <c r="A1571" s="1">
        <v>178875</v>
      </c>
      <c r="B1571" t="s">
        <v>3030</v>
      </c>
    </row>
    <row r="1572" spans="1:2" x14ac:dyDescent="0.2">
      <c r="A1572" s="1">
        <v>179006</v>
      </c>
      <c r="B1572" t="s">
        <v>3030</v>
      </c>
    </row>
    <row r="1573" spans="1:2" x14ac:dyDescent="0.2">
      <c r="A1573" s="1">
        <v>179101</v>
      </c>
      <c r="B1573" t="s">
        <v>3030</v>
      </c>
    </row>
    <row r="1574" spans="1:2" x14ac:dyDescent="0.2">
      <c r="A1574" s="1">
        <v>179291</v>
      </c>
      <c r="B1574" t="s">
        <v>3030</v>
      </c>
    </row>
    <row r="1575" spans="1:2" x14ac:dyDescent="0.2">
      <c r="A1575" s="1">
        <v>179418</v>
      </c>
      <c r="B1575" t="s">
        <v>3030</v>
      </c>
    </row>
    <row r="1576" spans="1:2" x14ac:dyDescent="0.2">
      <c r="A1576" s="1">
        <v>179420</v>
      </c>
      <c r="B1576" t="s">
        <v>3030</v>
      </c>
    </row>
    <row r="1577" spans="1:2" x14ac:dyDescent="0.2">
      <c r="A1577" s="1">
        <v>179452</v>
      </c>
      <c r="B1577" t="s">
        <v>3030</v>
      </c>
    </row>
    <row r="1578" spans="1:2" x14ac:dyDescent="0.2">
      <c r="A1578" s="1">
        <v>179514</v>
      </c>
      <c r="B1578" t="s">
        <v>3030</v>
      </c>
    </row>
    <row r="1579" spans="1:2" x14ac:dyDescent="0.2">
      <c r="A1579" s="1">
        <v>179768</v>
      </c>
      <c r="B1579" t="s">
        <v>3030</v>
      </c>
    </row>
    <row r="1580" spans="1:2" x14ac:dyDescent="0.2">
      <c r="A1580" s="1">
        <v>179837</v>
      </c>
      <c r="B1580" t="s">
        <v>3030</v>
      </c>
    </row>
    <row r="1581" spans="1:2" x14ac:dyDescent="0.2">
      <c r="A1581" s="1">
        <v>179900</v>
      </c>
      <c r="B1581" t="s">
        <v>3030</v>
      </c>
    </row>
    <row r="1582" spans="1:2" x14ac:dyDescent="0.2">
      <c r="A1582" s="1">
        <v>179931</v>
      </c>
      <c r="B1582" t="s">
        <v>3030</v>
      </c>
    </row>
    <row r="1583" spans="1:2" x14ac:dyDescent="0.2">
      <c r="A1583" s="1">
        <v>180025</v>
      </c>
      <c r="B1583" t="s">
        <v>3030</v>
      </c>
    </row>
    <row r="1584" spans="1:2" x14ac:dyDescent="0.2">
      <c r="A1584" s="1">
        <v>180058</v>
      </c>
      <c r="B1584" t="s">
        <v>3030</v>
      </c>
    </row>
    <row r="1585" spans="1:2" x14ac:dyDescent="0.2">
      <c r="A1585" s="1">
        <v>180059</v>
      </c>
      <c r="B1585" t="s">
        <v>3030</v>
      </c>
    </row>
    <row r="1586" spans="1:2" x14ac:dyDescent="0.2">
      <c r="A1586" s="1">
        <v>180061</v>
      </c>
      <c r="B1586" t="s">
        <v>3030</v>
      </c>
    </row>
    <row r="1587" spans="1:2" x14ac:dyDescent="0.2">
      <c r="A1587" s="1">
        <v>180216</v>
      </c>
      <c r="B1587" t="s">
        <v>3030</v>
      </c>
    </row>
    <row r="1588" spans="1:2" x14ac:dyDescent="0.2">
      <c r="A1588" s="1">
        <v>180287</v>
      </c>
      <c r="B1588" t="s">
        <v>3030</v>
      </c>
    </row>
    <row r="1589" spans="1:2" x14ac:dyDescent="0.2">
      <c r="A1589" s="1">
        <v>180381</v>
      </c>
      <c r="B1589" t="s">
        <v>3030</v>
      </c>
    </row>
    <row r="1590" spans="1:2" x14ac:dyDescent="0.2">
      <c r="A1590" s="1">
        <v>180412</v>
      </c>
      <c r="B1590" t="s">
        <v>3030</v>
      </c>
    </row>
    <row r="1591" spans="1:2" x14ac:dyDescent="0.2">
      <c r="A1591" s="1">
        <v>180507</v>
      </c>
      <c r="B1591" t="s">
        <v>3030</v>
      </c>
    </row>
    <row r="1592" spans="1:2" x14ac:dyDescent="0.2">
      <c r="A1592" s="1">
        <v>180633</v>
      </c>
      <c r="B1592" t="s">
        <v>3030</v>
      </c>
    </row>
    <row r="1593" spans="1:2" x14ac:dyDescent="0.2">
      <c r="A1593" s="1">
        <v>180638</v>
      </c>
      <c r="B1593" t="s">
        <v>3030</v>
      </c>
    </row>
    <row r="1594" spans="1:2" x14ac:dyDescent="0.2">
      <c r="A1594" s="1">
        <v>180639</v>
      </c>
      <c r="B1594" t="s">
        <v>3030</v>
      </c>
    </row>
    <row r="1595" spans="1:2" x14ac:dyDescent="0.2">
      <c r="A1595" s="1">
        <v>180698</v>
      </c>
      <c r="B1595" t="s">
        <v>3030</v>
      </c>
    </row>
    <row r="1596" spans="1:2" x14ac:dyDescent="0.2">
      <c r="A1596" s="1">
        <v>180700</v>
      </c>
      <c r="B1596" t="s">
        <v>3030</v>
      </c>
    </row>
    <row r="1597" spans="1:2" x14ac:dyDescent="0.2">
      <c r="A1597" s="1">
        <v>180760</v>
      </c>
      <c r="B1597" t="s">
        <v>3030</v>
      </c>
    </row>
    <row r="1598" spans="1:2" x14ac:dyDescent="0.2">
      <c r="A1598" s="1">
        <v>180767</v>
      </c>
      <c r="B1598" t="s">
        <v>3030</v>
      </c>
    </row>
    <row r="1599" spans="1:2" x14ac:dyDescent="0.2">
      <c r="A1599" s="1">
        <v>180798</v>
      </c>
      <c r="B1599" t="s">
        <v>3030</v>
      </c>
    </row>
    <row r="1600" spans="1:2" x14ac:dyDescent="0.2">
      <c r="A1600" s="1">
        <v>180861</v>
      </c>
      <c r="B1600" t="s">
        <v>3030</v>
      </c>
    </row>
    <row r="1601" spans="1:2" x14ac:dyDescent="0.2">
      <c r="A1601" s="1">
        <v>180894</v>
      </c>
      <c r="B1601" t="s">
        <v>3030</v>
      </c>
    </row>
    <row r="1602" spans="1:2" x14ac:dyDescent="0.2">
      <c r="A1602" s="1">
        <v>180922</v>
      </c>
      <c r="B1602" t="s">
        <v>3030</v>
      </c>
    </row>
    <row r="1603" spans="1:2" x14ac:dyDescent="0.2">
      <c r="A1603" s="1">
        <v>181054</v>
      </c>
      <c r="B1603" t="s">
        <v>3030</v>
      </c>
    </row>
    <row r="1604" spans="1:2" x14ac:dyDescent="0.2">
      <c r="A1604" s="1">
        <v>181084</v>
      </c>
      <c r="B1604" t="s">
        <v>3030</v>
      </c>
    </row>
    <row r="1605" spans="1:2" x14ac:dyDescent="0.2">
      <c r="A1605" s="1">
        <v>181147</v>
      </c>
      <c r="B1605" t="s">
        <v>3030</v>
      </c>
    </row>
    <row r="1606" spans="1:2" x14ac:dyDescent="0.2">
      <c r="A1606" s="1">
        <v>181181</v>
      </c>
      <c r="B1606" t="s">
        <v>3030</v>
      </c>
    </row>
    <row r="1607" spans="1:2" x14ac:dyDescent="0.2">
      <c r="A1607" s="1">
        <v>181278</v>
      </c>
      <c r="B1607" t="s">
        <v>3030</v>
      </c>
    </row>
    <row r="1608" spans="1:2" x14ac:dyDescent="0.2">
      <c r="A1608" s="1">
        <v>181342</v>
      </c>
      <c r="B1608" t="s">
        <v>3030</v>
      </c>
    </row>
    <row r="1609" spans="1:2" x14ac:dyDescent="0.2">
      <c r="A1609" s="1">
        <v>181372</v>
      </c>
      <c r="B1609" t="s">
        <v>3030</v>
      </c>
    </row>
    <row r="1610" spans="1:2" x14ac:dyDescent="0.2">
      <c r="A1610" s="1">
        <v>181434</v>
      </c>
      <c r="B1610" t="s">
        <v>3030</v>
      </c>
    </row>
    <row r="1611" spans="1:2" x14ac:dyDescent="0.2">
      <c r="A1611" s="1">
        <v>181500</v>
      </c>
      <c r="B1611" t="s">
        <v>3030</v>
      </c>
    </row>
    <row r="1612" spans="1:2" x14ac:dyDescent="0.2">
      <c r="A1612" s="1">
        <v>181528</v>
      </c>
      <c r="B1612" t="s">
        <v>3030</v>
      </c>
    </row>
    <row r="1613" spans="1:2" x14ac:dyDescent="0.2">
      <c r="A1613" s="1">
        <v>181566</v>
      </c>
      <c r="B1613" t="s">
        <v>3030</v>
      </c>
    </row>
    <row r="1614" spans="1:2" x14ac:dyDescent="0.2">
      <c r="A1614" s="1">
        <v>181688</v>
      </c>
      <c r="B1614" t="s">
        <v>3030</v>
      </c>
    </row>
    <row r="1615" spans="1:2" x14ac:dyDescent="0.2">
      <c r="A1615" s="1">
        <v>181755</v>
      </c>
      <c r="B1615" t="s">
        <v>3030</v>
      </c>
    </row>
    <row r="1616" spans="1:2" x14ac:dyDescent="0.2">
      <c r="A1616" s="1">
        <v>181759</v>
      </c>
      <c r="B1616" t="s">
        <v>3030</v>
      </c>
    </row>
    <row r="1617" spans="1:2" x14ac:dyDescent="0.2">
      <c r="A1617" s="1">
        <v>181784</v>
      </c>
      <c r="B1617" t="s">
        <v>3030</v>
      </c>
    </row>
    <row r="1618" spans="1:2" x14ac:dyDescent="0.2">
      <c r="A1618" s="1">
        <v>181851</v>
      </c>
      <c r="B1618" t="s">
        <v>3030</v>
      </c>
    </row>
    <row r="1619" spans="1:2" x14ac:dyDescent="0.2">
      <c r="A1619" s="1">
        <v>181914</v>
      </c>
      <c r="B1619" t="s">
        <v>3030</v>
      </c>
    </row>
    <row r="1620" spans="1:2" x14ac:dyDescent="0.2">
      <c r="A1620" s="1">
        <v>182015</v>
      </c>
      <c r="B1620" t="s">
        <v>3030</v>
      </c>
    </row>
    <row r="1621" spans="1:2" x14ac:dyDescent="0.2">
      <c r="A1621" s="1">
        <v>182072</v>
      </c>
      <c r="B1621" t="s">
        <v>3030</v>
      </c>
    </row>
    <row r="1622" spans="1:2" x14ac:dyDescent="0.2">
      <c r="A1622" s="1">
        <v>182075</v>
      </c>
      <c r="B1622" t="s">
        <v>3030</v>
      </c>
    </row>
    <row r="1623" spans="1:2" x14ac:dyDescent="0.2">
      <c r="A1623" s="1">
        <v>182170</v>
      </c>
      <c r="B1623" t="s">
        <v>3030</v>
      </c>
    </row>
    <row r="1624" spans="1:2" x14ac:dyDescent="0.2">
      <c r="A1624" s="1">
        <v>182233</v>
      </c>
      <c r="B1624" t="s">
        <v>3030</v>
      </c>
    </row>
    <row r="1625" spans="1:2" x14ac:dyDescent="0.2">
      <c r="A1625" s="1">
        <v>182365</v>
      </c>
      <c r="B1625" t="s">
        <v>3030</v>
      </c>
    </row>
    <row r="1626" spans="1:2" x14ac:dyDescent="0.2">
      <c r="A1626" s="1">
        <v>182392</v>
      </c>
      <c r="B1626" t="s">
        <v>3030</v>
      </c>
    </row>
    <row r="1627" spans="1:2" x14ac:dyDescent="0.2">
      <c r="A1627" s="1">
        <v>182492</v>
      </c>
      <c r="B1627" t="s">
        <v>3030</v>
      </c>
    </row>
    <row r="1628" spans="1:2" x14ac:dyDescent="0.2">
      <c r="A1628" s="1">
        <v>182559</v>
      </c>
      <c r="B1628" t="s">
        <v>3030</v>
      </c>
    </row>
    <row r="1629" spans="1:2" x14ac:dyDescent="0.2">
      <c r="A1629" s="1">
        <v>182586</v>
      </c>
      <c r="B1629" t="s">
        <v>3030</v>
      </c>
    </row>
    <row r="1630" spans="1:2" x14ac:dyDescent="0.2">
      <c r="A1630" s="1">
        <v>182680</v>
      </c>
      <c r="B1630" t="s">
        <v>3030</v>
      </c>
    </row>
    <row r="1631" spans="1:2" x14ac:dyDescent="0.2">
      <c r="A1631" s="1">
        <v>182681</v>
      </c>
      <c r="B1631" t="s">
        <v>3030</v>
      </c>
    </row>
    <row r="1632" spans="1:2" x14ac:dyDescent="0.2">
      <c r="A1632" s="1">
        <v>182683</v>
      </c>
      <c r="B1632" t="s">
        <v>3030</v>
      </c>
    </row>
    <row r="1633" spans="1:2" x14ac:dyDescent="0.2">
      <c r="A1633" s="1">
        <v>182750</v>
      </c>
      <c r="B1633" t="s">
        <v>3030</v>
      </c>
    </row>
    <row r="1634" spans="1:2" x14ac:dyDescent="0.2">
      <c r="A1634" s="1">
        <v>182781</v>
      </c>
      <c r="B1634" t="s">
        <v>3030</v>
      </c>
    </row>
    <row r="1635" spans="1:2" x14ac:dyDescent="0.2">
      <c r="A1635" s="1">
        <v>182906</v>
      </c>
      <c r="B1635" t="s">
        <v>3030</v>
      </c>
    </row>
  </sheetData>
  <dataValidations count="1">
    <dataValidation type="list" allowBlank="1" showInputMessage="1" showErrorMessage="1" sqref="K4" xr:uid="{65C23E48-9E0B-49B5-B25A-4A1E6C9C6B1C}">
      <formula1>$A$2:$A$1635</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D21" sqref="D21"/>
    </sheetView>
  </sheetViews>
  <sheetFormatPr defaultRowHeight="12.75" x14ac:dyDescent="0.2"/>
  <cols>
    <col min="1" max="1" width="10.85546875" bestFit="1" customWidth="1"/>
    <col min="2" max="2" width="12" customWidth="1"/>
  </cols>
  <sheetData>
    <row r="1" spans="1:2" x14ac:dyDescent="0.2">
      <c r="A1" s="2" t="s">
        <v>15</v>
      </c>
      <c r="B1" s="2" t="s">
        <v>3031</v>
      </c>
    </row>
    <row r="2" spans="1:2" x14ac:dyDescent="0.2">
      <c r="A2" t="s">
        <v>61</v>
      </c>
      <c r="B2" t="s">
        <v>3032</v>
      </c>
    </row>
    <row r="3" spans="1:2" x14ac:dyDescent="0.2">
      <c r="A3" t="s">
        <v>53</v>
      </c>
      <c r="B3" t="s">
        <v>3033</v>
      </c>
    </row>
    <row r="4" spans="1:2" x14ac:dyDescent="0.2">
      <c r="A4" t="s">
        <v>136</v>
      </c>
      <c r="B4" t="s">
        <v>3034</v>
      </c>
    </row>
    <row r="5" spans="1:2" x14ac:dyDescent="0.2">
      <c r="A5" t="s">
        <v>34</v>
      </c>
      <c r="B5" t="s">
        <v>3035</v>
      </c>
    </row>
  </sheetData>
  <phoneticPr fontId="3" type="noConversion"/>
  <pageMargins left="0.75" right="0.75" top="1" bottom="1"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 Board</vt:lpstr>
      <vt:lpstr>Pivot Table</vt:lpstr>
      <vt:lpstr>Orders</vt:lpstr>
      <vt:lpstr>Returns</vt:lpstr>
      <vt:lpstr>Users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2009-03-27T23:19:14Z</dcterms:created>
  <dcterms:modified xsi:type="dcterms:W3CDTF">2025-06-26T03:42:48Z</dcterms:modified>
  <cp:category/>
  <cp:contentStatus/>
</cp:coreProperties>
</file>